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brett/Desktop/Prop 39 2019-20/Prop 39 Working Documents 2019-20/"/>
    </mc:Choice>
  </mc:AlternateContent>
  <xr:revisionPtr revIDLastSave="0" documentId="13_ncr:1_{A22F5ECE-C821-8041-BF6A-35A1CDD9C768}" xr6:coauthVersionLast="36" xr6:coauthVersionMax="36" xr10:uidLastSave="{00000000-0000-0000-0000-000000000000}"/>
  <bookViews>
    <workbookView xWindow="7720" yWindow="2200" windowWidth="28800" windowHeight="17460" activeTab="1" xr2:uid="{3C8D18A6-B6BC-9E41-8ADC-564FE3195DB7}"/>
  </bookViews>
  <sheets>
    <sheet name="REFERENCE" sheetId="5" r:id="rId1"/>
    <sheet name="SCSOverview" sheetId="23" r:id="rId2"/>
    <sheet name="SCSbySchool" sheetId="26" r:id="rId3"/>
    <sheet name="SCSAllocationbySite" sheetId="44" r:id="rId4"/>
    <sheet name="SCSEntitlementbySpan" sheetId="27" r:id="rId5"/>
    <sheet name="SCSbyHSAASpan" sheetId="28" r:id="rId6"/>
    <sheet name="JRooms" sheetId="24" r:id="rId7"/>
    <sheet name="JRoomSCS" sheetId="25" r:id="rId8"/>
    <sheet name="SchoolList" sheetId="6" r:id="rId9"/>
    <sheet name="SCSbySite" sheetId="1" r:id="rId10"/>
    <sheet name="ChADAProjections" sheetId="19"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00_campus_grid">#REF!</definedName>
    <definedName name="_xlnm._FilterDatabase" localSheetId="10" hidden="1">ChADAProjections!$A$1:$E$73</definedName>
    <definedName name="_xlnm._FilterDatabase" localSheetId="6" hidden="1">JRooms!$A$1:$P$2883</definedName>
    <definedName name="_xlnm._FilterDatabase" localSheetId="7" hidden="1">JRoomSCS!$A$1:$C$25</definedName>
    <definedName name="_xlnm._FilterDatabase" localSheetId="8">SchoolList!$A$1:$Y$87</definedName>
    <definedName name="_xlnm._FilterDatabase" localSheetId="9" hidden="1">SCSbySite!$A$2:$C$118</definedName>
    <definedName name="_xlnm._FilterDatabase" localSheetId="4" hidden="1">SCSEntitlementbySpan!$B$2:$I$2</definedName>
    <definedName name="Aladdins" localSheetId="3">School [1]Forecast!$C$2,School [1]Forecast!$C$2</definedName>
    <definedName name="Aladdins">School [1]Forecast!$C$2,School [1]Forecast!$C$2</definedName>
    <definedName name="Apartment">#REF!</definedName>
    <definedName name="aug05costs">#REF!</definedName>
    <definedName name="aug05costs2">#REF!</definedName>
    <definedName name="Bldg_FCI_Cat">'[2]Building Data'!$BW$6:$BW$263</definedName>
    <definedName name="BldgAge">'[2]Building Data'!$I$6:$I$263</definedName>
    <definedName name="BldgArea">'[2]Building Data'!$J$6:$J$263</definedName>
    <definedName name="BldgCount">'[2]Building Data'!$BN$6:$BN$263</definedName>
    <definedName name="Bracket_Group">'[2]Building Data'!$BS$6:$BS$263</definedName>
    <definedName name="cadrate">[3]control!$B$10</definedName>
    <definedName name="campi">[4]feed!$C$1:$C$65536</definedName>
    <definedName name="Campus_FCI_Cat">'[2]Campus Data'!$BY$4:$BY$63</definedName>
    <definedName name="CampusAge">'[2]Campus Data'!$BP$4:$BP$63</definedName>
    <definedName name="CampusBldgArea">'[2]Campus Data'!$O$4:$O$63</definedName>
    <definedName name="CampusCount">'[2]Campus Data'!$BV$4:$BV$63</definedName>
    <definedName name="CampusData">'[2]Campus Data'!$A$4:$BS$63</definedName>
    <definedName name="CampusEnroll">'[2]Campus Data'!$F$4:$F$63</definedName>
    <definedName name="CampusRegion">[2]!Table_dnrdbs02_MAPPS_FortBendISD_RS_Campus_Data_Grid[Region]</definedName>
    <definedName name="CampusRepValue">[2]!Table_dnrdbs02_MAPPS_FortBendISD_RS_Campus_Data_Grid[Replacement_Value]</definedName>
    <definedName name="CampusSite_Name_Long">[2]!Table_dnrdbs02_MAPPS_FortBendISD_RS_Campus_Data_Grid[[#All],[Site_Name_Long]]</definedName>
    <definedName name="CampusTBldgArea">'[2]Campus Data'!$N$4:$N$63</definedName>
    <definedName name="CampusTBldgCt">'[2]Campus Data'!$K$4:$K$63</definedName>
    <definedName name="CampusType">'[2]Campus Data'!$E$4:$E$63</definedName>
    <definedName name="capacity_data_grid">'[2]Capacity Data'!$A$4:$AL$95</definedName>
    <definedName name="CapacityData_siteID">'[2]Capacity Data'!$A$4:$A$95</definedName>
    <definedName name="CapRooms">'[2]Capacity Data'!$P$4:$P$94</definedName>
    <definedName name="CAT_ADA_Compliance">'[2]Campus Data'!$AG$4:$AG$63</definedName>
    <definedName name="CAT_Capital_Renewal">'[2]Campus Data'!$AA$4:$AA$63</definedName>
    <definedName name="CAT_Code_Compliance">'[2]Campus Data'!$AD$4:$AD$63</definedName>
    <definedName name="CAT_Deferred_Maintenance">'[2]Campus Data'!$Z$4:$Z$63</definedName>
    <definedName name="CAT_Functional_Adequacy">'[2]Campus Data'!$Y$4:$Y$63</definedName>
    <definedName name="CAT_Hazardous_Material">'[2]Campus Data'!$AE$4:$AE$63</definedName>
    <definedName name="Class">[5]List!$A$1:$A$7</definedName>
    <definedName name="dec05costs">#REF!</definedName>
    <definedName name="dec05costs2">#REF!</definedName>
    <definedName name="Develoment">#REF!</definedName>
    <definedName name="District_Enrollment">'[2]Capacity Data'!$I$4:$I$94</definedName>
    <definedName name="drive">[3]control!$B$6</definedName>
    <definedName name="ed_suit_data_grid">'[2]Ed Suit Data'!$B$3:$M$74</definedName>
    <definedName name="EdSuitData_siteID">'[2]Ed Suit Data'!$A$3:$A$74</definedName>
    <definedName name="Elementary">#REF!</definedName>
    <definedName name="enr_grid">'[2]Enrollment 2013'!$A$2:$S$78</definedName>
    <definedName name="enr_site_id">'[2]Enrollment 2013'!$A$2:$A$78</definedName>
    <definedName name="enr_site_num">#REF!</definedName>
    <definedName name="ES_Cohort">#REF!</definedName>
    <definedName name="feb06costs">#REF!</definedName>
    <definedName name="feb06costs2">#REF!</definedName>
    <definedName name="fullrate">[3]control!$B$9</definedName>
    <definedName name="High">#REF!</definedName>
    <definedName name="HS_Cohort">#REF!</definedName>
    <definedName name="increm">[3]control!$B$8</definedName>
    <definedName name="InProjects">'[2]In Projects Pivot Table'!$A$2:$H$91</definedName>
    <definedName name="InProjects_siteID">'[2]In Projects Pivot Table'!$A$2:$A$91</definedName>
    <definedName name="Jacobs">'[6]Labor Rates'!$H$4</definedName>
    <definedName name="jan06costs">#REF!</definedName>
    <definedName name="LC_Yr0">'[2]Campus Data'!$BB$4:$BB$63</definedName>
    <definedName name="LC_Yr1">'[2]Campus Data'!$BC$4:$BC$63</definedName>
    <definedName name="LC_Yr10">'[2]Campus Data'!$BL$4:$BL$63</definedName>
    <definedName name="LC_Yr2">'[2]Campus Data'!$BD$4:$BD$63</definedName>
    <definedName name="LC_Yr3">'[2]Campus Data'!$BE$4:$BE$63</definedName>
    <definedName name="LC_Yr4">'[2]Campus Data'!$BF$4:$BF$63</definedName>
    <definedName name="LC_Yr5">'[2]Campus Data'!$BG$4:$BG$63</definedName>
    <definedName name="LC_Yr6">'[2]Campus Data'!$BH$4:$BH$63</definedName>
    <definedName name="LC_Yr7">'[2]Campus Data'!$BI$4:$BI$63</definedName>
    <definedName name="LC_Yr8">'[2]Campus Data'!$BJ$4:$BJ$63</definedName>
    <definedName name="LC_Yr9">'[2]Campus Data'!$BK$4:$BK$63</definedName>
    <definedName name="mar06costs">#REF!</definedName>
    <definedName name="Middle">#REF!</definedName>
    <definedName name="MS_Cohort">#REF!</definedName>
    <definedName name="nov05costs">#REF!</definedName>
    <definedName name="oct05costs">#REF!</definedName>
    <definedName name="Other">'[6]Labor Rates'!$H$5</definedName>
    <definedName name="OutOfProjects">'[2]Out of Projects'!$A$3:$H$92</definedName>
    <definedName name="OutOfProjects_siteID">'[2]Out of Projects'!$A$3:$A$92</definedName>
    <definedName name="P1_Cost">'[2]Campus Data'!$T$4:$T$63</definedName>
    <definedName name="P2_Cost">'[2]Campus Data'!$U$4:$U$63</definedName>
    <definedName name="P3_Cost">'[2]Campus Data'!$V$4:$V$63</definedName>
    <definedName name="P4_Cost">'[2]Campus Data'!$W$4:$W$63</definedName>
    <definedName name="P5_Cost">'[2]Campus Data'!$X$4:$X$63</definedName>
    <definedName name="perbldg">[3]control!$B$7</definedName>
    <definedName name="perm_data_grid">'[2]Perm_Temp Data'!$A$3:$AY$93</definedName>
    <definedName name="Perm_Temp_data_siteID">'[2]Perm_Temp Data'!$A$3:$A$93</definedName>
    <definedName name="PermBldgArea">'[2]Campus Data'!$M$4:$M$63</definedName>
    <definedName name="PermBldgCt">'[2]Campus Data'!$J$4:$J$63</definedName>
    <definedName name="principal">[3]control!$B$5</definedName>
    <definedName name="Program_Capacity">'[2]Capacity Data'!$AK$4:$AK$94</definedName>
    <definedName name="ProjectName">[7]Control!$D$5</definedName>
    <definedName name="qryMonthly_Statistical_Report_All" localSheetId="6">#REF!</definedName>
    <definedName name="qryMonthly_Statistical_Report_All" localSheetId="7">#REF!</definedName>
    <definedName name="qryMonthly_Statistical_Report_All" localSheetId="3">#REF!</definedName>
    <definedName name="qryMonthly_Statistical_Report_All" localSheetId="5">#REF!</definedName>
    <definedName name="qryMonthly_Statistical_Report_All" localSheetId="2">#REF!</definedName>
    <definedName name="qryMonthly_Statistical_Report_All" localSheetId="4">#REF!</definedName>
    <definedName name="qryMonthly_Statistical_Report_All" localSheetId="1">#REF!</definedName>
    <definedName name="qryMonthly_Statistical_Report_All">#REF!</definedName>
    <definedName name="RateCode">'[6]Labor Rates'!$B$6:$B$79</definedName>
    <definedName name="Rates">'[6]Labor Rates'!$B$6:$K$79</definedName>
    <definedName name="rr">[8]feed!$C$1:$C$65536</definedName>
    <definedName name="rrrrrrr" localSheetId="3">School [1]Forecast!$C$2,School [1]Forecast!$C$2</definedName>
    <definedName name="rrrrrrr">School [1]Forecast!$C$2,School [1]Forecast!$C$2</definedName>
    <definedName name="Schools">[6]Summary!$J$3</definedName>
    <definedName name="sept05costs">#REF!</definedName>
    <definedName name="site_id">'[2]Campus Data'!$A$4:$A$63</definedName>
    <definedName name="SquareFeet">[6]Summary!$J$5</definedName>
    <definedName name="StartDate">[9]Detail!$I$4</definedName>
    <definedName name="TEA_sites_YISD">#REF!</definedName>
    <definedName name="Temp_def_costs">'[2]FTBend TEMP Def Costs'!$A$171:$F$263</definedName>
    <definedName name="Total_Deficiency_Cost">[2]!Table_dnrdbs02_MAPPS_FortBendISD_RS_Campus_Data_Grid[Total_Deficiency_Cost]</definedName>
    <definedName name="travelpercent">[3]control!$B$4</definedName>
    <definedName name="Unique_Bldg">'[2]Building Data'!$D$6:$D$263</definedName>
    <definedName name="Units_per_acre">#REF!</definedName>
    <definedName name="wbstots">#REF!</definedName>
    <definedName name="xratecode">'[10]Labor Rates'!$D$10:$D$75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44" l="1"/>
  <c r="D4" i="44"/>
  <c r="D5" i="44"/>
  <c r="D6" i="44"/>
  <c r="D7" i="44"/>
  <c r="D8" i="44"/>
  <c r="D9" i="44"/>
  <c r="D10" i="44"/>
  <c r="D11" i="44"/>
  <c r="D12" i="44"/>
  <c r="D13" i="44"/>
  <c r="D14" i="44"/>
  <c r="D15" i="44"/>
  <c r="D16" i="44"/>
  <c r="D17" i="44"/>
  <c r="D18" i="44"/>
  <c r="D19" i="44"/>
  <c r="D20" i="44"/>
  <c r="D2" i="44"/>
  <c r="B3" i="44"/>
  <c r="B4" i="44"/>
  <c r="B5" i="44"/>
  <c r="B6" i="44"/>
  <c r="B7" i="44"/>
  <c r="B8" i="44"/>
  <c r="B9" i="44"/>
  <c r="B10" i="44"/>
  <c r="B11" i="44"/>
  <c r="B12" i="44"/>
  <c r="B13" i="44"/>
  <c r="B14" i="44"/>
  <c r="B15" i="44"/>
  <c r="B16" i="44"/>
  <c r="B17" i="44"/>
  <c r="B18" i="44"/>
  <c r="B19" i="44"/>
  <c r="B20" i="44"/>
  <c r="B2" i="44"/>
  <c r="Q22" i="24" l="1"/>
  <c r="Q23" i="24"/>
  <c r="Q24" i="24"/>
  <c r="Q25" i="24"/>
  <c r="Q26" i="24"/>
  <c r="Q27" i="24"/>
  <c r="Q28" i="24"/>
  <c r="Q29" i="24"/>
  <c r="Q30" i="24"/>
  <c r="Q31" i="24"/>
  <c r="Q32" i="24"/>
  <c r="Q33" i="24"/>
  <c r="Q34" i="24"/>
  <c r="Q35" i="24"/>
  <c r="Q36" i="24"/>
  <c r="Q38" i="24"/>
  <c r="Q39" i="24"/>
  <c r="Q40" i="24"/>
  <c r="Q41" i="24"/>
  <c r="Q42" i="24"/>
  <c r="Q43" i="24"/>
  <c r="Q44" i="24"/>
  <c r="Q45" i="24"/>
  <c r="Q46" i="24"/>
  <c r="Q47" i="24"/>
  <c r="Q48" i="24"/>
  <c r="Q49" i="24"/>
  <c r="Q50" i="24"/>
  <c r="Q51" i="24"/>
  <c r="Q52" i="24"/>
  <c r="Q53" i="24"/>
  <c r="Q54" i="24"/>
  <c r="Q55" i="24"/>
  <c r="Q56" i="24"/>
  <c r="Q57" i="24"/>
  <c r="Q58" i="24"/>
  <c r="Q59" i="24"/>
  <c r="Q60" i="24"/>
  <c r="Q61" i="24"/>
  <c r="Q62" i="24"/>
  <c r="Q63" i="24"/>
  <c r="Q64" i="24"/>
  <c r="Q65" i="24"/>
  <c r="Q66" i="24"/>
  <c r="Q67" i="24"/>
  <c r="Q68" i="24"/>
  <c r="Q69" i="24"/>
  <c r="Q70" i="24"/>
  <c r="Q71" i="24"/>
  <c r="Q72" i="24"/>
  <c r="Q73" i="24"/>
  <c r="Q74" i="24"/>
  <c r="Q75" i="24"/>
  <c r="Q76" i="24"/>
  <c r="Q77" i="24"/>
  <c r="Q78" i="24"/>
  <c r="Q79" i="24"/>
  <c r="Q80" i="24"/>
  <c r="Q81" i="24"/>
  <c r="Q82" i="24"/>
  <c r="Q83" i="24"/>
  <c r="Q84" i="24"/>
  <c r="Q85" i="24"/>
  <c r="Q86" i="24"/>
  <c r="Q87" i="24"/>
  <c r="Q88" i="24"/>
  <c r="Q89" i="24"/>
  <c r="Q90" i="24"/>
  <c r="Q91" i="24"/>
  <c r="Q92" i="24"/>
  <c r="Q93" i="24"/>
  <c r="Q94" i="24"/>
  <c r="Q95" i="24"/>
  <c r="Q96" i="24"/>
  <c r="Q97" i="24"/>
  <c r="Q98" i="24"/>
  <c r="Q99" i="24"/>
  <c r="Q100" i="24"/>
  <c r="Q101" i="24"/>
  <c r="Q102" i="24"/>
  <c r="Q103" i="24"/>
  <c r="Q104" i="24"/>
  <c r="Q105" i="24"/>
  <c r="Q106" i="24"/>
  <c r="Q107" i="24"/>
  <c r="Q108" i="24"/>
  <c r="Q109" i="24"/>
  <c r="Q110" i="24"/>
  <c r="Q111" i="24"/>
  <c r="Q112" i="24"/>
  <c r="Q113" i="24"/>
  <c r="Q114" i="24"/>
  <c r="Q115" i="24"/>
  <c r="Q116" i="24"/>
  <c r="Q117" i="24"/>
  <c r="Q118" i="24"/>
  <c r="Q119" i="24"/>
  <c r="Q120" i="24"/>
  <c r="Q121" i="24"/>
  <c r="Q122" i="24"/>
  <c r="Q123" i="24"/>
  <c r="Q124" i="24"/>
  <c r="Q125" i="24"/>
  <c r="Q126" i="24"/>
  <c r="Q127" i="24"/>
  <c r="Q128" i="24"/>
  <c r="Q129" i="24"/>
  <c r="Q130" i="24"/>
  <c r="Q131" i="24"/>
  <c r="Q132" i="24"/>
  <c r="Q133" i="24"/>
  <c r="Q134" i="24"/>
  <c r="Q135" i="24"/>
  <c r="Q136" i="24"/>
  <c r="Q137" i="24"/>
  <c r="Q138" i="24"/>
  <c r="Q139" i="24"/>
  <c r="Q140" i="24"/>
  <c r="Q141" i="24"/>
  <c r="Q142" i="24"/>
  <c r="Q143" i="24"/>
  <c r="Q144" i="24"/>
  <c r="Q145" i="24"/>
  <c r="Q146" i="24"/>
  <c r="Q147" i="24"/>
  <c r="Q148" i="24"/>
  <c r="Q149" i="24"/>
  <c r="Q150" i="24"/>
  <c r="Q151" i="24"/>
  <c r="Q152" i="24"/>
  <c r="Q153" i="24"/>
  <c r="Q154" i="24"/>
  <c r="Q155" i="24"/>
  <c r="Q156" i="24"/>
  <c r="Q157" i="24"/>
  <c r="Q158" i="24"/>
  <c r="Q159" i="24"/>
  <c r="Q160" i="24"/>
  <c r="Q161" i="24"/>
  <c r="Q162" i="24"/>
  <c r="Q163" i="24"/>
  <c r="Q164" i="24"/>
  <c r="Q165" i="24"/>
  <c r="Q166" i="24"/>
  <c r="Q167" i="24"/>
  <c r="Q168" i="24"/>
  <c r="Q169" i="24"/>
  <c r="Q170" i="24"/>
  <c r="Q171" i="24"/>
  <c r="Q172" i="24"/>
  <c r="Q173" i="24"/>
  <c r="Q174" i="24"/>
  <c r="Q175" i="24"/>
  <c r="Q176" i="24"/>
  <c r="Q177" i="24"/>
  <c r="Q178" i="24"/>
  <c r="Q179" i="24"/>
  <c r="Q180" i="24"/>
  <c r="Q181" i="24"/>
  <c r="Q182" i="24"/>
  <c r="Q183" i="24"/>
  <c r="Q184" i="24"/>
  <c r="Q185" i="24"/>
  <c r="Q186" i="24"/>
  <c r="Q187" i="24"/>
  <c r="Q188" i="24"/>
  <c r="Q189" i="24"/>
  <c r="Q190" i="24"/>
  <c r="Q191" i="24"/>
  <c r="Q192" i="24"/>
  <c r="Q193" i="24"/>
  <c r="Q194" i="24"/>
  <c r="Q195" i="24"/>
  <c r="Q196" i="24"/>
  <c r="Q197" i="24"/>
  <c r="Q198" i="24"/>
  <c r="Q199" i="24"/>
  <c r="Q200" i="24"/>
  <c r="Q201" i="24"/>
  <c r="Q202" i="24"/>
  <c r="Q203" i="24"/>
  <c r="Q204" i="24"/>
  <c r="Q205" i="24"/>
  <c r="Q206" i="24"/>
  <c r="Q207" i="24"/>
  <c r="Q208" i="24"/>
  <c r="Q209" i="24"/>
  <c r="Q210" i="24"/>
  <c r="Q211" i="24"/>
  <c r="Q212" i="24"/>
  <c r="Q213" i="24"/>
  <c r="Q214" i="24"/>
  <c r="Q215" i="24"/>
  <c r="Q216" i="24"/>
  <c r="Q217" i="24"/>
  <c r="Q218" i="24"/>
  <c r="Q219" i="24"/>
  <c r="Q220" i="24"/>
  <c r="Q221" i="24"/>
  <c r="Q222" i="24"/>
  <c r="Q223" i="24"/>
  <c r="Q224" i="24"/>
  <c r="Q225" i="24"/>
  <c r="Q226" i="24"/>
  <c r="Q227" i="24"/>
  <c r="Q228" i="24"/>
  <c r="Q229" i="24"/>
  <c r="Q230" i="24"/>
  <c r="Q231" i="24"/>
  <c r="Q232" i="24"/>
  <c r="Q233" i="24"/>
  <c r="Q234" i="24"/>
  <c r="Q235" i="24"/>
  <c r="Q236" i="24"/>
  <c r="Q237" i="24"/>
  <c r="Q238" i="24"/>
  <c r="Q239" i="24"/>
  <c r="Q240" i="24"/>
  <c r="Q241" i="24"/>
  <c r="Q242" i="24"/>
  <c r="Q243" i="24"/>
  <c r="Q244" i="24"/>
  <c r="Q245" i="24"/>
  <c r="Q246" i="24"/>
  <c r="Q247" i="24"/>
  <c r="Q248" i="24"/>
  <c r="Q249" i="24"/>
  <c r="Q250" i="24"/>
  <c r="Q251" i="24"/>
  <c r="Q252" i="24"/>
  <c r="Q253" i="24"/>
  <c r="Q254" i="24"/>
  <c r="Q255" i="24"/>
  <c r="Q256" i="24"/>
  <c r="Q257" i="24"/>
  <c r="Q258" i="24"/>
  <c r="Q259" i="24"/>
  <c r="Q260" i="24"/>
  <c r="Q261" i="24"/>
  <c r="Q262" i="24"/>
  <c r="Q263" i="24"/>
  <c r="Q264" i="24"/>
  <c r="Q265" i="24"/>
  <c r="Q266" i="24"/>
  <c r="Q267" i="24"/>
  <c r="Q268" i="24"/>
  <c r="Q269" i="24"/>
  <c r="Q270" i="24"/>
  <c r="Q271" i="24"/>
  <c r="Q272" i="24"/>
  <c r="Q273" i="24"/>
  <c r="Q274" i="24"/>
  <c r="Q275" i="24"/>
  <c r="Q276" i="24"/>
  <c r="Q277" i="24"/>
  <c r="Q278" i="24"/>
  <c r="Q279" i="24"/>
  <c r="Q280" i="24"/>
  <c r="Q281" i="24"/>
  <c r="Q282" i="24"/>
  <c r="Q283" i="24"/>
  <c r="Q284" i="24"/>
  <c r="Q285" i="24"/>
  <c r="Q286" i="24"/>
  <c r="Q287" i="24"/>
  <c r="Q288" i="24"/>
  <c r="Q289" i="24"/>
  <c r="Q290" i="24"/>
  <c r="Q291" i="24"/>
  <c r="Q292" i="24"/>
  <c r="Q293" i="24"/>
  <c r="Q294" i="24"/>
  <c r="Q295" i="24"/>
  <c r="Q296" i="24"/>
  <c r="Q297" i="24"/>
  <c r="Q298" i="24"/>
  <c r="Q299" i="24"/>
  <c r="Q300" i="24"/>
  <c r="Q301" i="24"/>
  <c r="Q302" i="24"/>
  <c r="Q303" i="24"/>
  <c r="Q304" i="24"/>
  <c r="Q305" i="24"/>
  <c r="Q306" i="24"/>
  <c r="Q307" i="24"/>
  <c r="Q308" i="24"/>
  <c r="Q309" i="24"/>
  <c r="Q310" i="24"/>
  <c r="Q311" i="24"/>
  <c r="Q312" i="24"/>
  <c r="Q313" i="24"/>
  <c r="Q314" i="24"/>
  <c r="Q315" i="24"/>
  <c r="Q316" i="24"/>
  <c r="Q317" i="24"/>
  <c r="Q318" i="24"/>
  <c r="Q319" i="24"/>
  <c r="Q320" i="24"/>
  <c r="Q321" i="24"/>
  <c r="Q322" i="24"/>
  <c r="Q323" i="24"/>
  <c r="Q324" i="24"/>
  <c r="Q325" i="24"/>
  <c r="Q326" i="24"/>
  <c r="Q327" i="24"/>
  <c r="Q328" i="24"/>
  <c r="Q329" i="24"/>
  <c r="Q330" i="24"/>
  <c r="Q331" i="24"/>
  <c r="Q332" i="24"/>
  <c r="Q333" i="24"/>
  <c r="Q334" i="24"/>
  <c r="Q335" i="24"/>
  <c r="Q336" i="24"/>
  <c r="Q337" i="24"/>
  <c r="Q338" i="24"/>
  <c r="Q339" i="24"/>
  <c r="Q340" i="24"/>
  <c r="Q341" i="24"/>
  <c r="Q342" i="24"/>
  <c r="Q343" i="24"/>
  <c r="Q344" i="24"/>
  <c r="Q345" i="24"/>
  <c r="Q346" i="24"/>
  <c r="Q347" i="24"/>
  <c r="Q348" i="24"/>
  <c r="Q349" i="24"/>
  <c r="Q350" i="24"/>
  <c r="Q351" i="24"/>
  <c r="Q352" i="24"/>
  <c r="Q353" i="24"/>
  <c r="Q354" i="24"/>
  <c r="Q355" i="24"/>
  <c r="Q356" i="24"/>
  <c r="Q357" i="24"/>
  <c r="Q358" i="24"/>
  <c r="Q359" i="24"/>
  <c r="Q360" i="24"/>
  <c r="Q361" i="24"/>
  <c r="Q362" i="24"/>
  <c r="Q363" i="24"/>
  <c r="Q364" i="24"/>
  <c r="Q365" i="24"/>
  <c r="Q366" i="24"/>
  <c r="Q367" i="24"/>
  <c r="Q368" i="24"/>
  <c r="Q369" i="24"/>
  <c r="Q370" i="24"/>
  <c r="Q371" i="24"/>
  <c r="Q372" i="24"/>
  <c r="Q373" i="24"/>
  <c r="Q374" i="24"/>
  <c r="Q375" i="24"/>
  <c r="Q376" i="24"/>
  <c r="Q377" i="24"/>
  <c r="Q378" i="24"/>
  <c r="Q379" i="24"/>
  <c r="Q380" i="24"/>
  <c r="Q381" i="24"/>
  <c r="Q382" i="24"/>
  <c r="Q383" i="24"/>
  <c r="Q384" i="24"/>
  <c r="Q385" i="24"/>
  <c r="Q386" i="24"/>
  <c r="Q387" i="24"/>
  <c r="Q388" i="24"/>
  <c r="Q389" i="24"/>
  <c r="Q390" i="24"/>
  <c r="Q391" i="24"/>
  <c r="Q392" i="24"/>
  <c r="Q393" i="24"/>
  <c r="Q394" i="24"/>
  <c r="Q395" i="24"/>
  <c r="Q396" i="24"/>
  <c r="Q397" i="24"/>
  <c r="Q398" i="24"/>
  <c r="Q399" i="24"/>
  <c r="Q400" i="24"/>
  <c r="Q401" i="24"/>
  <c r="Q402" i="24"/>
  <c r="Q403" i="24"/>
  <c r="Q404" i="24"/>
  <c r="Q405" i="24"/>
  <c r="Q406" i="24"/>
  <c r="Q407" i="24"/>
  <c r="Q408" i="24"/>
  <c r="Q409" i="24"/>
  <c r="Q410" i="24"/>
  <c r="Q411" i="24"/>
  <c r="Q412" i="24"/>
  <c r="Q413" i="24"/>
  <c r="Q414" i="24"/>
  <c r="Q415" i="24"/>
  <c r="Q416" i="24"/>
  <c r="Q417" i="24"/>
  <c r="Q418" i="24"/>
  <c r="Q419" i="24"/>
  <c r="Q420" i="24"/>
  <c r="Q421" i="24"/>
  <c r="Q422" i="24"/>
  <c r="Q423" i="24"/>
  <c r="Q424" i="24"/>
  <c r="Q425" i="24"/>
  <c r="Q426" i="24"/>
  <c r="Q427" i="24"/>
  <c r="Q428" i="24"/>
  <c r="Q429" i="24"/>
  <c r="Q430" i="24"/>
  <c r="Q431" i="24"/>
  <c r="Q432" i="24"/>
  <c r="Q433" i="24"/>
  <c r="Q434" i="24"/>
  <c r="Q435" i="24"/>
  <c r="Q436" i="24"/>
  <c r="Q437" i="24"/>
  <c r="Q438" i="24"/>
  <c r="Q439" i="24"/>
  <c r="Q440" i="24"/>
  <c r="Q441" i="24"/>
  <c r="Q442" i="24"/>
  <c r="Q443" i="24"/>
  <c r="Q444" i="24"/>
  <c r="Q445" i="24"/>
  <c r="Q446" i="24"/>
  <c r="Q447" i="24"/>
  <c r="Q448" i="24"/>
  <c r="Q449" i="24"/>
  <c r="Q450" i="24"/>
  <c r="Q451" i="24"/>
  <c r="Q452" i="24"/>
  <c r="Q453" i="24"/>
  <c r="Q454" i="24"/>
  <c r="Q455" i="24"/>
  <c r="Q456" i="24"/>
  <c r="Q457" i="24"/>
  <c r="Q458" i="24"/>
  <c r="Q459" i="24"/>
  <c r="Q460" i="24"/>
  <c r="Q461" i="24"/>
  <c r="Q462" i="24"/>
  <c r="Q463" i="24"/>
  <c r="Q464" i="24"/>
  <c r="Q465" i="24"/>
  <c r="Q466" i="24"/>
  <c r="Q467" i="24"/>
  <c r="Q468" i="24"/>
  <c r="Q469" i="24"/>
  <c r="Q470" i="24"/>
  <c r="Q471" i="24"/>
  <c r="Q472" i="24"/>
  <c r="Q473" i="24"/>
  <c r="Q474" i="24"/>
  <c r="Q475" i="24"/>
  <c r="Q476" i="24"/>
  <c r="Q477" i="24"/>
  <c r="Q478" i="24"/>
  <c r="Q479" i="24"/>
  <c r="Q480" i="24"/>
  <c r="Q481" i="24"/>
  <c r="Q482" i="24"/>
  <c r="Q483" i="24"/>
  <c r="Q484" i="24"/>
  <c r="Q485" i="24"/>
  <c r="Q486" i="24"/>
  <c r="Q487" i="24"/>
  <c r="Q488" i="24"/>
  <c r="Q489" i="24"/>
  <c r="Q490" i="24"/>
  <c r="Q491" i="24"/>
  <c r="Q492" i="24"/>
  <c r="Q493" i="24"/>
  <c r="Q494" i="24"/>
  <c r="Q495" i="24"/>
  <c r="Q496" i="24"/>
  <c r="Q497" i="24"/>
  <c r="Q498" i="24"/>
  <c r="Q499" i="24"/>
  <c r="Q500" i="24"/>
  <c r="Q501" i="24"/>
  <c r="Q502" i="24"/>
  <c r="Q503" i="24"/>
  <c r="Q504" i="24"/>
  <c r="Q505" i="24"/>
  <c r="Q506" i="24"/>
  <c r="Q507" i="24"/>
  <c r="Q508" i="24"/>
  <c r="Q509" i="24"/>
  <c r="Q510" i="24"/>
  <c r="Q511" i="24"/>
  <c r="Q512" i="24"/>
  <c r="Q513" i="24"/>
  <c r="Q514" i="24"/>
  <c r="Q515" i="24"/>
  <c r="Q516" i="24"/>
  <c r="Q517" i="24"/>
  <c r="Q518" i="24"/>
  <c r="Q519" i="24"/>
  <c r="Q520" i="24"/>
  <c r="Q521" i="24"/>
  <c r="Q522" i="24"/>
  <c r="Q523" i="24"/>
  <c r="Q524" i="24"/>
  <c r="Q525" i="24"/>
  <c r="Q526" i="24"/>
  <c r="Q527" i="24"/>
  <c r="Q528" i="24"/>
  <c r="Q529" i="24"/>
  <c r="Q530" i="24"/>
  <c r="Q531" i="24"/>
  <c r="Q532" i="24"/>
  <c r="Q533" i="24"/>
  <c r="Q534" i="24"/>
  <c r="Q535" i="24"/>
  <c r="Q536" i="24"/>
  <c r="Q537" i="24"/>
  <c r="Q538" i="24"/>
  <c r="Q539" i="24"/>
  <c r="Q540" i="24"/>
  <c r="Q541" i="24"/>
  <c r="Q542" i="24"/>
  <c r="Q543" i="24"/>
  <c r="Q544" i="24"/>
  <c r="Q545" i="24"/>
  <c r="Q546" i="24"/>
  <c r="Q547" i="24"/>
  <c r="Q548" i="24"/>
  <c r="Q549" i="24"/>
  <c r="Q550" i="24"/>
  <c r="Q551" i="24"/>
  <c r="Q552" i="24"/>
  <c r="Q553" i="24"/>
  <c r="Q554" i="24"/>
  <c r="Q555" i="24"/>
  <c r="Q556" i="24"/>
  <c r="Q557" i="24"/>
  <c r="Q558" i="24"/>
  <c r="Q559" i="24"/>
  <c r="Q560" i="24"/>
  <c r="Q561" i="24"/>
  <c r="Q562" i="24"/>
  <c r="Q563" i="24"/>
  <c r="Q564" i="24"/>
  <c r="Q565" i="24"/>
  <c r="Q566" i="24"/>
  <c r="Q567" i="24"/>
  <c r="Q568" i="24"/>
  <c r="Q569" i="24"/>
  <c r="Q570" i="24"/>
  <c r="Q571" i="24"/>
  <c r="Q572" i="24"/>
  <c r="Q573" i="24"/>
  <c r="Q574" i="24"/>
  <c r="Q575" i="24"/>
  <c r="Q576" i="24"/>
  <c r="Q577" i="24"/>
  <c r="Q578" i="24"/>
  <c r="Q579" i="24"/>
  <c r="Q580" i="24"/>
  <c r="Q581" i="24"/>
  <c r="Q582" i="24"/>
  <c r="Q583" i="24"/>
  <c r="Q584" i="24"/>
  <c r="Q585" i="24"/>
  <c r="Q586" i="24"/>
  <c r="Q587" i="24"/>
  <c r="Q588" i="24"/>
  <c r="Q589" i="24"/>
  <c r="Q590" i="24"/>
  <c r="Q591" i="24"/>
  <c r="Q592" i="24"/>
  <c r="Q593" i="24"/>
  <c r="Q594" i="24"/>
  <c r="Q595" i="24"/>
  <c r="Q596" i="24"/>
  <c r="Q597" i="24"/>
  <c r="Q598" i="24"/>
  <c r="Q599" i="24"/>
  <c r="Q600" i="24"/>
  <c r="Q601" i="24"/>
  <c r="Q602" i="24"/>
  <c r="Q603" i="24"/>
  <c r="Q604" i="24"/>
  <c r="Q605" i="24"/>
  <c r="Q606" i="24"/>
  <c r="Q607" i="24"/>
  <c r="Q608" i="24"/>
  <c r="Q609" i="24"/>
  <c r="Q610" i="24"/>
  <c r="Q611" i="24"/>
  <c r="Q612" i="24"/>
  <c r="Q613" i="24"/>
  <c r="Q614" i="24"/>
  <c r="Q615" i="24"/>
  <c r="Q616" i="24"/>
  <c r="Q617" i="24"/>
  <c r="Q618" i="24"/>
  <c r="Q619" i="24"/>
  <c r="Q620" i="24"/>
  <c r="Q621" i="24"/>
  <c r="Q622" i="24"/>
  <c r="Q623" i="24"/>
  <c r="Q624" i="24"/>
  <c r="Q625" i="24"/>
  <c r="Q626" i="24"/>
  <c r="Q627" i="24"/>
  <c r="Q628" i="24"/>
  <c r="Q629" i="24"/>
  <c r="Q630" i="24"/>
  <c r="Q631" i="24"/>
  <c r="Q632" i="24"/>
  <c r="Q633" i="24"/>
  <c r="Q634" i="24"/>
  <c r="Q635" i="24"/>
  <c r="Q636" i="24"/>
  <c r="Q637" i="24"/>
  <c r="Q638" i="24"/>
  <c r="Q639" i="24"/>
  <c r="Q640" i="24"/>
  <c r="Q641" i="24"/>
  <c r="Q642" i="24"/>
  <c r="Q643" i="24"/>
  <c r="Q644" i="24"/>
  <c r="Q645" i="24"/>
  <c r="Q646" i="24"/>
  <c r="Q647" i="24"/>
  <c r="Q648" i="24"/>
  <c r="Q649" i="24"/>
  <c r="Q650" i="24"/>
  <c r="Q651" i="24"/>
  <c r="Q652" i="24"/>
  <c r="Q653" i="24"/>
  <c r="Q654" i="24"/>
  <c r="Q655" i="24"/>
  <c r="Q656" i="24"/>
  <c r="Q657" i="24"/>
  <c r="Q658" i="24"/>
  <c r="Q659" i="24"/>
  <c r="Q660" i="24"/>
  <c r="Q661" i="24"/>
  <c r="Q662" i="24"/>
  <c r="Q663" i="24"/>
  <c r="Q664" i="24"/>
  <c r="Q665" i="24"/>
  <c r="Q666" i="24"/>
  <c r="Q667" i="24"/>
  <c r="Q668" i="24"/>
  <c r="Q669" i="24"/>
  <c r="Q670" i="24"/>
  <c r="Q671" i="24"/>
  <c r="Q672" i="24"/>
  <c r="Q673" i="24"/>
  <c r="Q674" i="24"/>
  <c r="Q675" i="24"/>
  <c r="Q676" i="24"/>
  <c r="Q677" i="24"/>
  <c r="Q678" i="24"/>
  <c r="Q679" i="24"/>
  <c r="Q680" i="24"/>
  <c r="Q681" i="24"/>
  <c r="Q682" i="24"/>
  <c r="Q683" i="24"/>
  <c r="Q684" i="24"/>
  <c r="Q685" i="24"/>
  <c r="Q686" i="24"/>
  <c r="Q687" i="24"/>
  <c r="Q688" i="24"/>
  <c r="Q689" i="24"/>
  <c r="Q690" i="24"/>
  <c r="Q691" i="24"/>
  <c r="Q692" i="24"/>
  <c r="Q693" i="24"/>
  <c r="Q694" i="24"/>
  <c r="Q695" i="24"/>
  <c r="Q696" i="24"/>
  <c r="Q697" i="24"/>
  <c r="Q698" i="24"/>
  <c r="Q699" i="24"/>
  <c r="Q700" i="24"/>
  <c r="Q701" i="24"/>
  <c r="Q702" i="24"/>
  <c r="Q703" i="24"/>
  <c r="Q704" i="24"/>
  <c r="Q705" i="24"/>
  <c r="Q706" i="24"/>
  <c r="Q707" i="24"/>
  <c r="Q708" i="24"/>
  <c r="Q709" i="24"/>
  <c r="Q710" i="24"/>
  <c r="Q711" i="24"/>
  <c r="Q712" i="24"/>
  <c r="Q713" i="24"/>
  <c r="Q714" i="24"/>
  <c r="Q715" i="24"/>
  <c r="Q716" i="24"/>
  <c r="Q717" i="24"/>
  <c r="Q718" i="24"/>
  <c r="Q719" i="24"/>
  <c r="Q720" i="24"/>
  <c r="Q721" i="24"/>
  <c r="Q722" i="24"/>
  <c r="Q723" i="24"/>
  <c r="Q724" i="24"/>
  <c r="Q725" i="24"/>
  <c r="Q726" i="24"/>
  <c r="Q727" i="24"/>
  <c r="Q728" i="24"/>
  <c r="Q729" i="24"/>
  <c r="Q730" i="24"/>
  <c r="Q731" i="24"/>
  <c r="Q732" i="24"/>
  <c r="Q733" i="24"/>
  <c r="Q734" i="24"/>
  <c r="Q735" i="24"/>
  <c r="Q736" i="24"/>
  <c r="Q737" i="24"/>
  <c r="Q738" i="24"/>
  <c r="Q739" i="24"/>
  <c r="Q740" i="24"/>
  <c r="Q741" i="24"/>
  <c r="Q742" i="24"/>
  <c r="Q743" i="24"/>
  <c r="Q744" i="24"/>
  <c r="Q745" i="24"/>
  <c r="Q746" i="24"/>
  <c r="Q747" i="24"/>
  <c r="Q748" i="24"/>
  <c r="Q749" i="24"/>
  <c r="Q750" i="24"/>
  <c r="Q751" i="24"/>
  <c r="Q752" i="24"/>
  <c r="Q753" i="24"/>
  <c r="Q754" i="24"/>
  <c r="Q755" i="24"/>
  <c r="Q756" i="24"/>
  <c r="Q757" i="24"/>
  <c r="Q758" i="24"/>
  <c r="Q759" i="24"/>
  <c r="Q760" i="24"/>
  <c r="Q761" i="24"/>
  <c r="Q762" i="24"/>
  <c r="Q763" i="24"/>
  <c r="Q764" i="24"/>
  <c r="Q765" i="24"/>
  <c r="Q766" i="24"/>
  <c r="Q767" i="24"/>
  <c r="Q768" i="24"/>
  <c r="Q769" i="24"/>
  <c r="Q770" i="24"/>
  <c r="Q771" i="24"/>
  <c r="Q772" i="24"/>
  <c r="Q773" i="24"/>
  <c r="Q774" i="24"/>
  <c r="Q775" i="24"/>
  <c r="Q776" i="24"/>
  <c r="Q777" i="24"/>
  <c r="Q778" i="24"/>
  <c r="Q779" i="24"/>
  <c r="Q780" i="24"/>
  <c r="Q781" i="24"/>
  <c r="Q782" i="24"/>
  <c r="Q783" i="24"/>
  <c r="Q784" i="24"/>
  <c r="Q785" i="24"/>
  <c r="Q786" i="24"/>
  <c r="Q787" i="24"/>
  <c r="Q788" i="24"/>
  <c r="Q789" i="24"/>
  <c r="Q790" i="24"/>
  <c r="Q791" i="24"/>
  <c r="Q792" i="24"/>
  <c r="Q793" i="24"/>
  <c r="Q794" i="24"/>
  <c r="Q795" i="24"/>
  <c r="Q796" i="24"/>
  <c r="Q797" i="24"/>
  <c r="Q798" i="24"/>
  <c r="Q799" i="24"/>
  <c r="Q800" i="24"/>
  <c r="Q801" i="24"/>
  <c r="Q802" i="24"/>
  <c r="Q803" i="24"/>
  <c r="Q804" i="24"/>
  <c r="Q805" i="24"/>
  <c r="Q806" i="24"/>
  <c r="Q807" i="24"/>
  <c r="Q808" i="24"/>
  <c r="Q809" i="24"/>
  <c r="Q810" i="24"/>
  <c r="Q811" i="24"/>
  <c r="Q812" i="24"/>
  <c r="Q813" i="24"/>
  <c r="Q814" i="24"/>
  <c r="Q815" i="24"/>
  <c r="Q816" i="24"/>
  <c r="Q817" i="24"/>
  <c r="Q818" i="24"/>
  <c r="Q819" i="24"/>
  <c r="Q820" i="24"/>
  <c r="Q821" i="24"/>
  <c r="Q822" i="24"/>
  <c r="Q823" i="24"/>
  <c r="Q824" i="24"/>
  <c r="Q825" i="24"/>
  <c r="Q826" i="24"/>
  <c r="Q827" i="24"/>
  <c r="Q828" i="24"/>
  <c r="Q829" i="24"/>
  <c r="Q830" i="24"/>
  <c r="Q831" i="24"/>
  <c r="Q832" i="24"/>
  <c r="Q833" i="24"/>
  <c r="Q834" i="24"/>
  <c r="Q835" i="24"/>
  <c r="Q836" i="24"/>
  <c r="Q837" i="24"/>
  <c r="Q838" i="24"/>
  <c r="Q839" i="24"/>
  <c r="Q840" i="24"/>
  <c r="Q841" i="24"/>
  <c r="Q842" i="24"/>
  <c r="Q843" i="24"/>
  <c r="Q844" i="24"/>
  <c r="Q845" i="24"/>
  <c r="Q846" i="24"/>
  <c r="Q847" i="24"/>
  <c r="Q848" i="24"/>
  <c r="Q849" i="24"/>
  <c r="Q850" i="24"/>
  <c r="Q851" i="24"/>
  <c r="Q852" i="24"/>
  <c r="Q853" i="24"/>
  <c r="Q854" i="24"/>
  <c r="Q855" i="24"/>
  <c r="Q856" i="24"/>
  <c r="Q857" i="24"/>
  <c r="Q858" i="24"/>
  <c r="Q859" i="24"/>
  <c r="Q860" i="24"/>
  <c r="Q861" i="24"/>
  <c r="Q862" i="24"/>
  <c r="Q863" i="24"/>
  <c r="Q864" i="24"/>
  <c r="Q865" i="24"/>
  <c r="Q866" i="24"/>
  <c r="Q867" i="24"/>
  <c r="Q868" i="24"/>
  <c r="Q869" i="24"/>
  <c r="Q870" i="24"/>
  <c r="Q871" i="24"/>
  <c r="Q872" i="24"/>
  <c r="Q873" i="24"/>
  <c r="Q874" i="24"/>
  <c r="Q875" i="24"/>
  <c r="Q876" i="24"/>
  <c r="Q877" i="24"/>
  <c r="Q878" i="24"/>
  <c r="Q879" i="24"/>
  <c r="Q880" i="24"/>
  <c r="Q881" i="24"/>
  <c r="Q882" i="24"/>
  <c r="Q883" i="24"/>
  <c r="Q884" i="24"/>
  <c r="Q885" i="24"/>
  <c r="Q886" i="24"/>
  <c r="Q887" i="24"/>
  <c r="Q888" i="24"/>
  <c r="Q889" i="24"/>
  <c r="Q890" i="24"/>
  <c r="Q891" i="24"/>
  <c r="Q892" i="24"/>
  <c r="Q893" i="24"/>
  <c r="Q894" i="24"/>
  <c r="Q895" i="24"/>
  <c r="Q896" i="24"/>
  <c r="Q897" i="24"/>
  <c r="Q898" i="24"/>
  <c r="Q899" i="24"/>
  <c r="Q900" i="24"/>
  <c r="Q901" i="24"/>
  <c r="Q902" i="24"/>
  <c r="Q903" i="24"/>
  <c r="Q904" i="24"/>
  <c r="Q905" i="24"/>
  <c r="Q906" i="24"/>
  <c r="Q907" i="24"/>
  <c r="Q908" i="24"/>
  <c r="Q909" i="24"/>
  <c r="Q910" i="24"/>
  <c r="Q911" i="24"/>
  <c r="Q912" i="24"/>
  <c r="Q913" i="24"/>
  <c r="Q914" i="24"/>
  <c r="Q915" i="24"/>
  <c r="Q916" i="24"/>
  <c r="Q917" i="24"/>
  <c r="Q918" i="24"/>
  <c r="Q919" i="24"/>
  <c r="Q920" i="24"/>
  <c r="Q921" i="24"/>
  <c r="Q922" i="24"/>
  <c r="Q923" i="24"/>
  <c r="Q924" i="24"/>
  <c r="Q925" i="24"/>
  <c r="Q926" i="24"/>
  <c r="Q927" i="24"/>
  <c r="Q928" i="24"/>
  <c r="Q929" i="24"/>
  <c r="Q930" i="24"/>
  <c r="Q931" i="24"/>
  <c r="Q932" i="24"/>
  <c r="Q933" i="24"/>
  <c r="Q934" i="24"/>
  <c r="Q935" i="24"/>
  <c r="Q936" i="24"/>
  <c r="Q937" i="24"/>
  <c r="Q938" i="24"/>
  <c r="Q939" i="24"/>
  <c r="Q940" i="24"/>
  <c r="Q941" i="24"/>
  <c r="Q942" i="24"/>
  <c r="Q943" i="24"/>
  <c r="Q944" i="24"/>
  <c r="Q945" i="24"/>
  <c r="Q946" i="24"/>
  <c r="Q947" i="24"/>
  <c r="Q948" i="24"/>
  <c r="Q949" i="24"/>
  <c r="Q950" i="24"/>
  <c r="Q951" i="24"/>
  <c r="Q952" i="24"/>
  <c r="Q953" i="24"/>
  <c r="Q954" i="24"/>
  <c r="Q955" i="24"/>
  <c r="Q956" i="24"/>
  <c r="Q957" i="24"/>
  <c r="Q958" i="24"/>
  <c r="Q959" i="24"/>
  <c r="Q960" i="24"/>
  <c r="Q961" i="24"/>
  <c r="Q962" i="24"/>
  <c r="Q963" i="24"/>
  <c r="Q964" i="24"/>
  <c r="Q965" i="24"/>
  <c r="Q966" i="24"/>
  <c r="Q967" i="24"/>
  <c r="Q968" i="24"/>
  <c r="Q969" i="24"/>
  <c r="Q970" i="24"/>
  <c r="Q971" i="24"/>
  <c r="Q972" i="24"/>
  <c r="Q973" i="24"/>
  <c r="Q974" i="24"/>
  <c r="Q975" i="24"/>
  <c r="Q976" i="24"/>
  <c r="Q977" i="24"/>
  <c r="Q978" i="24"/>
  <c r="Q979" i="24"/>
  <c r="Q980" i="24"/>
  <c r="Q981" i="24"/>
  <c r="Q982" i="24"/>
  <c r="Q983" i="24"/>
  <c r="Q984" i="24"/>
  <c r="Q985" i="24"/>
  <c r="Q986" i="24"/>
  <c r="Q987" i="24"/>
  <c r="Q988" i="24"/>
  <c r="Q989" i="24"/>
  <c r="Q990" i="24"/>
  <c r="Q991" i="24"/>
  <c r="Q992" i="24"/>
  <c r="Q993" i="24"/>
  <c r="Q994" i="24"/>
  <c r="Q995" i="24"/>
  <c r="Q996" i="24"/>
  <c r="Q997" i="24"/>
  <c r="Q998" i="24"/>
  <c r="Q999" i="24"/>
  <c r="Q1000" i="24"/>
  <c r="Q1001" i="24"/>
  <c r="Q1002" i="24"/>
  <c r="Q1003" i="24"/>
  <c r="Q1004" i="24"/>
  <c r="Q1005" i="24"/>
  <c r="Q1006" i="24"/>
  <c r="Q1007" i="24"/>
  <c r="Q1008" i="24"/>
  <c r="Q1009" i="24"/>
  <c r="Q1010" i="24"/>
  <c r="Q1011" i="24"/>
  <c r="Q1012" i="24"/>
  <c r="Q1013" i="24"/>
  <c r="Q1014" i="24"/>
  <c r="Q1015" i="24"/>
  <c r="Q1016" i="24"/>
  <c r="Q1017" i="24"/>
  <c r="Q1018" i="24"/>
  <c r="Q1019" i="24"/>
  <c r="Q1020" i="24"/>
  <c r="Q1021" i="24"/>
  <c r="Q1022" i="24"/>
  <c r="Q1023" i="24"/>
  <c r="Q1024" i="24"/>
  <c r="Q1025" i="24"/>
  <c r="Q1026" i="24"/>
  <c r="Q1027" i="24"/>
  <c r="Q1028" i="24"/>
  <c r="Q1029" i="24"/>
  <c r="Q1030" i="24"/>
  <c r="Q1031" i="24"/>
  <c r="Q1032" i="24"/>
  <c r="Q1033" i="24"/>
  <c r="Q1034" i="24"/>
  <c r="Q1035" i="24"/>
  <c r="Q1036" i="24"/>
  <c r="Q1037" i="24"/>
  <c r="Q1038" i="24"/>
  <c r="Q1039" i="24"/>
  <c r="Q1040" i="24"/>
  <c r="Q1041" i="24"/>
  <c r="Q1042" i="24"/>
  <c r="Q1043" i="24"/>
  <c r="Q1044" i="24"/>
  <c r="Q1045" i="24"/>
  <c r="Q1046" i="24"/>
  <c r="Q1047" i="24"/>
  <c r="Q1048" i="24"/>
  <c r="Q1049" i="24"/>
  <c r="Q1050" i="24"/>
  <c r="Q1051" i="24"/>
  <c r="Q1052" i="24"/>
  <c r="Q1053" i="24"/>
  <c r="Q1054" i="24"/>
  <c r="Q1055" i="24"/>
  <c r="Q1056" i="24"/>
  <c r="Q1057" i="24"/>
  <c r="Q1058" i="24"/>
  <c r="Q1059" i="24"/>
  <c r="Q1060" i="24"/>
  <c r="Q1061" i="24"/>
  <c r="Q1062" i="24"/>
  <c r="Q1063" i="24"/>
  <c r="Q1064" i="24"/>
  <c r="Q1065" i="24"/>
  <c r="Q1066" i="24"/>
  <c r="Q1067" i="24"/>
  <c r="Q1068" i="24"/>
  <c r="Q1069" i="24"/>
  <c r="Q1070" i="24"/>
  <c r="Q1071" i="24"/>
  <c r="Q1072" i="24"/>
  <c r="Q1073" i="24"/>
  <c r="Q1074" i="24"/>
  <c r="Q1075" i="24"/>
  <c r="Q1076" i="24"/>
  <c r="Q1077" i="24"/>
  <c r="Q1078" i="24"/>
  <c r="Q1079" i="24"/>
  <c r="Q1080" i="24"/>
  <c r="Q1081" i="24"/>
  <c r="Q1082" i="24"/>
  <c r="Q1083" i="24"/>
  <c r="Q1084" i="24"/>
  <c r="Q1085" i="24"/>
  <c r="Q1086" i="24"/>
  <c r="Q1087" i="24"/>
  <c r="Q1088" i="24"/>
  <c r="Q1089" i="24"/>
  <c r="Q1090" i="24"/>
  <c r="Q1091" i="24"/>
  <c r="Q1092" i="24"/>
  <c r="Q1093" i="24"/>
  <c r="Q1094" i="24"/>
  <c r="Q1095" i="24"/>
  <c r="Q1096" i="24"/>
  <c r="Q1097" i="24"/>
  <c r="Q1098" i="24"/>
  <c r="Q1099" i="24"/>
  <c r="Q1100" i="24"/>
  <c r="Q1101" i="24"/>
  <c r="Q1102" i="24"/>
  <c r="Q1103" i="24"/>
  <c r="Q1104" i="24"/>
  <c r="Q1105" i="24"/>
  <c r="Q1106" i="24"/>
  <c r="Q1107" i="24"/>
  <c r="Q1108" i="24"/>
  <c r="Q1109" i="24"/>
  <c r="Q1110" i="24"/>
  <c r="Q1111" i="24"/>
  <c r="Q1112" i="24"/>
  <c r="Q1113" i="24"/>
  <c r="Q1114" i="24"/>
  <c r="Q1115" i="24"/>
  <c r="Q1116" i="24"/>
  <c r="Q1117" i="24"/>
  <c r="Q1118" i="24"/>
  <c r="Q1119" i="24"/>
  <c r="Q1120" i="24"/>
  <c r="Q1121" i="24"/>
  <c r="Q1122" i="24"/>
  <c r="Q1123" i="24"/>
  <c r="Q1124" i="24"/>
  <c r="Q1125" i="24"/>
  <c r="Q1126" i="24"/>
  <c r="Q1127" i="24"/>
  <c r="Q1128" i="24"/>
  <c r="Q1129" i="24"/>
  <c r="Q1130" i="24"/>
  <c r="Q1131" i="24"/>
  <c r="Q1132" i="24"/>
  <c r="Q1133" i="24"/>
  <c r="Q1134" i="24"/>
  <c r="Q1135" i="24"/>
  <c r="Q1136" i="24"/>
  <c r="Q1137" i="24"/>
  <c r="Q1138" i="24"/>
  <c r="Q1139" i="24"/>
  <c r="Q1140" i="24"/>
  <c r="Q1141" i="24"/>
  <c r="Q1142" i="24"/>
  <c r="Q1143" i="24"/>
  <c r="Q1144" i="24"/>
  <c r="Q1145" i="24"/>
  <c r="Q1146" i="24"/>
  <c r="Q1147" i="24"/>
  <c r="Q1148" i="24"/>
  <c r="Q1149" i="24"/>
  <c r="Q1150" i="24"/>
  <c r="Q1151" i="24"/>
  <c r="Q1152" i="24"/>
  <c r="Q1153" i="24"/>
  <c r="Q1154" i="24"/>
  <c r="Q1155" i="24"/>
  <c r="Q1156" i="24"/>
  <c r="Q1157" i="24"/>
  <c r="Q1158" i="24"/>
  <c r="Q1159" i="24"/>
  <c r="Q1160" i="24"/>
  <c r="Q1161" i="24"/>
  <c r="Q1162" i="24"/>
  <c r="Q1163" i="24"/>
  <c r="Q1164" i="24"/>
  <c r="Q1165" i="24"/>
  <c r="Q1166" i="24"/>
  <c r="Q1167" i="24"/>
  <c r="Q1168" i="24"/>
  <c r="Q1169" i="24"/>
  <c r="Q1170" i="24"/>
  <c r="Q1171" i="24"/>
  <c r="Q1172" i="24"/>
  <c r="Q1173" i="24"/>
  <c r="Q1174" i="24"/>
  <c r="Q1175" i="24"/>
  <c r="Q1176" i="24"/>
  <c r="Q1177" i="24"/>
  <c r="Q1178" i="24"/>
  <c r="Q1179" i="24"/>
  <c r="Q1180" i="24"/>
  <c r="Q1181" i="24"/>
  <c r="Q1182" i="24"/>
  <c r="Q1183" i="24"/>
  <c r="Q1184" i="24"/>
  <c r="Q1185" i="24"/>
  <c r="Q1186" i="24"/>
  <c r="Q1187" i="24"/>
  <c r="Q1188" i="24"/>
  <c r="Q1189" i="24"/>
  <c r="Q1190" i="24"/>
  <c r="Q1191" i="24"/>
  <c r="Q1192" i="24"/>
  <c r="Q1193" i="24"/>
  <c r="Q1194" i="24"/>
  <c r="Q1195" i="24"/>
  <c r="Q1196" i="24"/>
  <c r="Q1197" i="24"/>
  <c r="Q1198" i="24"/>
  <c r="Q1199" i="24"/>
  <c r="Q1200" i="24"/>
  <c r="Q1201" i="24"/>
  <c r="Q1202" i="24"/>
  <c r="Q1203" i="24"/>
  <c r="Q1204" i="24"/>
  <c r="Q1205" i="24"/>
  <c r="Q1206" i="24"/>
  <c r="Q1207" i="24"/>
  <c r="Q1208" i="24"/>
  <c r="Q1209" i="24"/>
  <c r="Q1210" i="24"/>
  <c r="Q1211" i="24"/>
  <c r="Q1212" i="24"/>
  <c r="Q1213" i="24"/>
  <c r="Q1214" i="24"/>
  <c r="Q1215" i="24"/>
  <c r="Q1216" i="24"/>
  <c r="Q1217" i="24"/>
  <c r="Q1218" i="24"/>
  <c r="Q1219" i="24"/>
  <c r="Q1220" i="24"/>
  <c r="Q1221" i="24"/>
  <c r="Q1222" i="24"/>
  <c r="Q1223" i="24"/>
  <c r="Q1224" i="24"/>
  <c r="Q1225" i="24"/>
  <c r="Q1226" i="24"/>
  <c r="Q1227" i="24"/>
  <c r="Q1228" i="24"/>
  <c r="Q1229" i="24"/>
  <c r="Q1230" i="24"/>
  <c r="Q1231" i="24"/>
  <c r="Q1232" i="24"/>
  <c r="Q1233" i="24"/>
  <c r="Q1234" i="24"/>
  <c r="Q1235" i="24"/>
  <c r="Q1236" i="24"/>
  <c r="Q1237" i="24"/>
  <c r="Q1238" i="24"/>
  <c r="Q1239" i="24"/>
  <c r="Q1240" i="24"/>
  <c r="Q1241" i="24"/>
  <c r="Q1242" i="24"/>
  <c r="Q1243" i="24"/>
  <c r="Q1244" i="24"/>
  <c r="Q1245" i="24"/>
  <c r="Q1246" i="24"/>
  <c r="Q1247" i="24"/>
  <c r="Q1248" i="24"/>
  <c r="Q1249" i="24"/>
  <c r="Q1250" i="24"/>
  <c r="Q1251" i="24"/>
  <c r="Q1252" i="24"/>
  <c r="Q1253" i="24"/>
  <c r="Q1254" i="24"/>
  <c r="Q1255" i="24"/>
  <c r="Q1256" i="24"/>
  <c r="Q1257" i="24"/>
  <c r="Q1258" i="24"/>
  <c r="Q1259" i="24"/>
  <c r="Q1260" i="24"/>
  <c r="Q1261" i="24"/>
  <c r="Q1262" i="24"/>
  <c r="Q1263" i="24"/>
  <c r="Q1264" i="24"/>
  <c r="Q1265" i="24"/>
  <c r="Q1266" i="24"/>
  <c r="Q1267" i="24"/>
  <c r="Q1268" i="24"/>
  <c r="Q1269" i="24"/>
  <c r="Q1270" i="24"/>
  <c r="Q1271" i="24"/>
  <c r="Q1272" i="24"/>
  <c r="Q1273" i="24"/>
  <c r="Q1274" i="24"/>
  <c r="Q1275" i="24"/>
  <c r="Q1276" i="24"/>
  <c r="Q1277" i="24"/>
  <c r="Q1278" i="24"/>
  <c r="Q1279" i="24"/>
  <c r="Q1280" i="24"/>
  <c r="Q1281" i="24"/>
  <c r="Q1282" i="24"/>
  <c r="Q1283" i="24"/>
  <c r="Q1284" i="24"/>
  <c r="Q1285" i="24"/>
  <c r="Q1286" i="24"/>
  <c r="Q1287" i="24"/>
  <c r="Q1288" i="24"/>
  <c r="Q1289" i="24"/>
  <c r="Q1290" i="24"/>
  <c r="Q1291" i="24"/>
  <c r="Q1292" i="24"/>
  <c r="Q1293" i="24"/>
  <c r="Q1294" i="24"/>
  <c r="Q1295" i="24"/>
  <c r="Q1296" i="24"/>
  <c r="Q1297" i="24"/>
  <c r="Q1298" i="24"/>
  <c r="Q1299" i="24"/>
  <c r="Q1300" i="24"/>
  <c r="Q1301" i="24"/>
  <c r="Q1302" i="24"/>
  <c r="Q1303" i="24"/>
  <c r="Q1304" i="24"/>
  <c r="Q1305" i="24"/>
  <c r="Q1306" i="24"/>
  <c r="Q1307" i="24"/>
  <c r="Q1308" i="24"/>
  <c r="Q1309" i="24"/>
  <c r="Q1310" i="24"/>
  <c r="Q1311" i="24"/>
  <c r="Q1312" i="24"/>
  <c r="Q1313" i="24"/>
  <c r="Q1314" i="24"/>
  <c r="Q1315" i="24"/>
  <c r="Q1316" i="24"/>
  <c r="Q1317" i="24"/>
  <c r="Q1318" i="24"/>
  <c r="Q1319" i="24"/>
  <c r="Q1320" i="24"/>
  <c r="Q1321" i="24"/>
  <c r="Q1322" i="24"/>
  <c r="Q1323" i="24"/>
  <c r="Q1324" i="24"/>
  <c r="Q1325" i="24"/>
  <c r="Q1326" i="24"/>
  <c r="Q1327" i="24"/>
  <c r="Q1328" i="24"/>
  <c r="Q1329" i="24"/>
  <c r="Q1330" i="24"/>
  <c r="Q1331" i="24"/>
  <c r="Q1332" i="24"/>
  <c r="Q1333" i="24"/>
  <c r="Q1334" i="24"/>
  <c r="Q1335" i="24"/>
  <c r="Q1336" i="24"/>
  <c r="Q1337" i="24"/>
  <c r="Q1338" i="24"/>
  <c r="Q1339" i="24"/>
  <c r="Q1340" i="24"/>
  <c r="Q1341" i="24"/>
  <c r="Q1342" i="24"/>
  <c r="Q1343" i="24"/>
  <c r="Q1344" i="24"/>
  <c r="Q1345" i="24"/>
  <c r="Q1346" i="24"/>
  <c r="Q1347" i="24"/>
  <c r="Q1348" i="24"/>
  <c r="Q1349" i="24"/>
  <c r="Q1350" i="24"/>
  <c r="Q1351" i="24"/>
  <c r="Q1352" i="24"/>
  <c r="Q1353" i="24"/>
  <c r="Q1354" i="24"/>
  <c r="Q1355" i="24"/>
  <c r="Q1356" i="24"/>
  <c r="Q1357" i="24"/>
  <c r="Q1358" i="24"/>
  <c r="Q1359" i="24"/>
  <c r="Q1360" i="24"/>
  <c r="Q1361" i="24"/>
  <c r="Q1362" i="24"/>
  <c r="Q1363" i="24"/>
  <c r="Q1364" i="24"/>
  <c r="Q1365" i="24"/>
  <c r="Q1366" i="24"/>
  <c r="Q1367" i="24"/>
  <c r="Q1368" i="24"/>
  <c r="Q1369" i="24"/>
  <c r="Q1370" i="24"/>
  <c r="Q1371" i="24"/>
  <c r="Q1372" i="24"/>
  <c r="Q1373" i="24"/>
  <c r="Q1374" i="24"/>
  <c r="Q1375" i="24"/>
  <c r="Q1376" i="24"/>
  <c r="Q1377" i="24"/>
  <c r="Q1378" i="24"/>
  <c r="Q1379" i="24"/>
  <c r="Q1380" i="24"/>
  <c r="Q1381" i="24"/>
  <c r="Q1382" i="24"/>
  <c r="Q1383" i="24"/>
  <c r="Q1384" i="24"/>
  <c r="Q1385" i="24"/>
  <c r="Q1386" i="24"/>
  <c r="Q1387" i="24"/>
  <c r="Q1388" i="24"/>
  <c r="Q1389" i="24"/>
  <c r="Q1390" i="24"/>
  <c r="Q1391" i="24"/>
  <c r="Q1392" i="24"/>
  <c r="Q1393" i="24"/>
  <c r="Q1394" i="24"/>
  <c r="Q1395" i="24"/>
  <c r="Q1396" i="24"/>
  <c r="Q1397" i="24"/>
  <c r="Q1398" i="24"/>
  <c r="Q1399" i="24"/>
  <c r="Q1400" i="24"/>
  <c r="Q1401" i="24"/>
  <c r="Q1402" i="24"/>
  <c r="Q1403" i="24"/>
  <c r="Q1404" i="24"/>
  <c r="Q1405" i="24"/>
  <c r="Q1406" i="24"/>
  <c r="Q1407" i="24"/>
  <c r="Q1408" i="24"/>
  <c r="Q1409" i="24"/>
  <c r="Q1410" i="24"/>
  <c r="Q1411" i="24"/>
  <c r="Q1412" i="24"/>
  <c r="Q1413" i="24"/>
  <c r="Q1414" i="24"/>
  <c r="Q1415" i="24"/>
  <c r="Q1416" i="24"/>
  <c r="Q1417" i="24"/>
  <c r="Q1418" i="24"/>
  <c r="Q1419" i="24"/>
  <c r="Q1420" i="24"/>
  <c r="Q1421" i="24"/>
  <c r="Q1422" i="24"/>
  <c r="Q1423" i="24"/>
  <c r="Q1424" i="24"/>
  <c r="Q1425" i="24"/>
  <c r="Q1426" i="24"/>
  <c r="Q1427" i="24"/>
  <c r="Q1428" i="24"/>
  <c r="Q1429" i="24"/>
  <c r="Q1430" i="24"/>
  <c r="Q1431" i="24"/>
  <c r="Q1432" i="24"/>
  <c r="Q1433" i="24"/>
  <c r="Q1434" i="24"/>
  <c r="Q1435" i="24"/>
  <c r="Q1436" i="24"/>
  <c r="Q1437" i="24"/>
  <c r="Q1438" i="24"/>
  <c r="Q1439" i="24"/>
  <c r="Q1440" i="24"/>
  <c r="Q1441" i="24"/>
  <c r="Q1442" i="24"/>
  <c r="Q1443" i="24"/>
  <c r="Q1444" i="24"/>
  <c r="Q1445" i="24"/>
  <c r="Q1446" i="24"/>
  <c r="Q1447" i="24"/>
  <c r="Q1448" i="24"/>
  <c r="Q1449" i="24"/>
  <c r="Q1450" i="24"/>
  <c r="Q1451" i="24"/>
  <c r="Q1452" i="24"/>
  <c r="Q1453" i="24"/>
  <c r="Q1454" i="24"/>
  <c r="Q1455" i="24"/>
  <c r="Q1456" i="24"/>
  <c r="Q1457" i="24"/>
  <c r="Q1458" i="24"/>
  <c r="Q1459" i="24"/>
  <c r="Q1460" i="24"/>
  <c r="Q1461" i="24"/>
  <c r="Q1462" i="24"/>
  <c r="Q1463" i="24"/>
  <c r="Q1464" i="24"/>
  <c r="Q1465" i="24"/>
  <c r="Q1466" i="24"/>
  <c r="Q1467" i="24"/>
  <c r="Q1468" i="24"/>
  <c r="Q1469" i="24"/>
  <c r="Q1470" i="24"/>
  <c r="Q1471" i="24"/>
  <c r="Q1472" i="24"/>
  <c r="Q1473" i="24"/>
  <c r="Q1474" i="24"/>
  <c r="Q1475" i="24"/>
  <c r="Q1476" i="24"/>
  <c r="Q1477" i="24"/>
  <c r="Q1478" i="24"/>
  <c r="Q1479" i="24"/>
  <c r="Q1480" i="24"/>
  <c r="Q1481" i="24"/>
  <c r="Q1482" i="24"/>
  <c r="Q1483" i="24"/>
  <c r="Q1484" i="24"/>
  <c r="Q1485" i="24"/>
  <c r="Q1486" i="24"/>
  <c r="Q1487" i="24"/>
  <c r="Q1488" i="24"/>
  <c r="Q1489" i="24"/>
  <c r="Q1490" i="24"/>
  <c r="Q1491" i="24"/>
  <c r="Q1492" i="24"/>
  <c r="Q1493" i="24"/>
  <c r="Q1494" i="24"/>
  <c r="Q1495" i="24"/>
  <c r="Q1496" i="24"/>
  <c r="Q1497" i="24"/>
  <c r="Q1498" i="24"/>
  <c r="Q1499" i="24"/>
  <c r="Q1500" i="24"/>
  <c r="Q1501" i="24"/>
  <c r="Q1502" i="24"/>
  <c r="Q1503" i="24"/>
  <c r="Q1504" i="24"/>
  <c r="Q1505" i="24"/>
  <c r="Q1506" i="24"/>
  <c r="Q1507" i="24"/>
  <c r="Q1508" i="24"/>
  <c r="Q1509" i="24"/>
  <c r="Q1510" i="24"/>
  <c r="Q1511" i="24"/>
  <c r="Q1512" i="24"/>
  <c r="Q1513" i="24"/>
  <c r="Q1514" i="24"/>
  <c r="Q1515" i="24"/>
  <c r="Q1516" i="24"/>
  <c r="Q1517" i="24"/>
  <c r="Q1518" i="24"/>
  <c r="Q1519" i="24"/>
  <c r="Q1520" i="24"/>
  <c r="Q1521" i="24"/>
  <c r="Q1522" i="24"/>
  <c r="Q1523" i="24"/>
  <c r="Q1524" i="24"/>
  <c r="Q1525" i="24"/>
  <c r="Q1526" i="24"/>
  <c r="Q1527" i="24"/>
  <c r="Q1528" i="24"/>
  <c r="Q1529" i="24"/>
  <c r="Q1530" i="24"/>
  <c r="Q1531" i="24"/>
  <c r="Q1532" i="24"/>
  <c r="Q1533" i="24"/>
  <c r="Q1534" i="24"/>
  <c r="Q1535" i="24"/>
  <c r="Q1536" i="24"/>
  <c r="Q1537" i="24"/>
  <c r="Q1538" i="24"/>
  <c r="Q1539" i="24"/>
  <c r="Q1540" i="24"/>
  <c r="Q1541" i="24"/>
  <c r="Q1542" i="24"/>
  <c r="Q1543" i="24"/>
  <c r="Q1544" i="24"/>
  <c r="Q1545" i="24"/>
  <c r="Q1546" i="24"/>
  <c r="Q1547" i="24"/>
  <c r="Q1548" i="24"/>
  <c r="Q1549" i="24"/>
  <c r="Q1550" i="24"/>
  <c r="Q1551" i="24"/>
  <c r="Q1552" i="24"/>
  <c r="Q1553" i="24"/>
  <c r="Q1554" i="24"/>
  <c r="Q1555" i="24"/>
  <c r="Q1556" i="24"/>
  <c r="Q1557" i="24"/>
  <c r="Q1558" i="24"/>
  <c r="Q1559" i="24"/>
  <c r="Q1560" i="24"/>
  <c r="Q1561" i="24"/>
  <c r="Q1562" i="24"/>
  <c r="Q1563" i="24"/>
  <c r="Q1564" i="24"/>
  <c r="Q1565" i="24"/>
  <c r="Q1566" i="24"/>
  <c r="Q1567" i="24"/>
  <c r="Q1568" i="24"/>
  <c r="Q1569" i="24"/>
  <c r="Q1570" i="24"/>
  <c r="Q1571" i="24"/>
  <c r="Q1572" i="24"/>
  <c r="Q1573" i="24"/>
  <c r="Q1574" i="24"/>
  <c r="Q1575" i="24"/>
  <c r="Q1576" i="24"/>
  <c r="Q1577" i="24"/>
  <c r="Q1578" i="24"/>
  <c r="Q1579" i="24"/>
  <c r="Q1580" i="24"/>
  <c r="Q1581" i="24"/>
  <c r="Q1582" i="24"/>
  <c r="Q1583" i="24"/>
  <c r="Q1584" i="24"/>
  <c r="Q1585" i="24"/>
  <c r="Q1586" i="24"/>
  <c r="Q1587" i="24"/>
  <c r="Q1588" i="24"/>
  <c r="Q1589" i="24"/>
  <c r="Q1590" i="24"/>
  <c r="Q1591" i="24"/>
  <c r="Q1592" i="24"/>
  <c r="Q1593" i="24"/>
  <c r="Q1594" i="24"/>
  <c r="Q1595" i="24"/>
  <c r="Q1596" i="24"/>
  <c r="Q1597" i="24"/>
  <c r="Q1598" i="24"/>
  <c r="Q1599" i="24"/>
  <c r="Q1600" i="24"/>
  <c r="Q1601" i="24"/>
  <c r="Q1602" i="24"/>
  <c r="Q1603" i="24"/>
  <c r="Q1604" i="24"/>
  <c r="Q1605" i="24"/>
  <c r="Q1606" i="24"/>
  <c r="Q1607" i="24"/>
  <c r="Q1608" i="24"/>
  <c r="Q1609" i="24"/>
  <c r="Q1610" i="24"/>
  <c r="Q1611" i="24"/>
  <c r="Q1612" i="24"/>
  <c r="Q1613" i="24"/>
  <c r="Q1614" i="24"/>
  <c r="Q1615" i="24"/>
  <c r="Q1616" i="24"/>
  <c r="Q1617" i="24"/>
  <c r="Q1618" i="24"/>
  <c r="Q1619" i="24"/>
  <c r="Q1620" i="24"/>
  <c r="Q1621" i="24"/>
  <c r="Q1622" i="24"/>
  <c r="Q1623" i="24"/>
  <c r="Q1624" i="24"/>
  <c r="Q1625" i="24"/>
  <c r="Q1626" i="24"/>
  <c r="Q1627" i="24"/>
  <c r="Q1628" i="24"/>
  <c r="Q1629" i="24"/>
  <c r="Q1630" i="24"/>
  <c r="Q1631" i="24"/>
  <c r="Q1632" i="24"/>
  <c r="Q1633" i="24"/>
  <c r="Q1634" i="24"/>
  <c r="Q1635" i="24"/>
  <c r="Q1636" i="24"/>
  <c r="Q1637" i="24"/>
  <c r="Q1638" i="24"/>
  <c r="Q1639" i="24"/>
  <c r="Q1640" i="24"/>
  <c r="Q1641" i="24"/>
  <c r="Q1642" i="24"/>
  <c r="Q1643" i="24"/>
  <c r="Q1644" i="24"/>
  <c r="Q1645" i="24"/>
  <c r="Q1646" i="24"/>
  <c r="Q1647" i="24"/>
  <c r="Q1648" i="24"/>
  <c r="Q1649" i="24"/>
  <c r="Q1650" i="24"/>
  <c r="Q1651" i="24"/>
  <c r="Q1652" i="24"/>
  <c r="Q1653" i="24"/>
  <c r="Q1654" i="24"/>
  <c r="Q1655" i="24"/>
  <c r="Q1656" i="24"/>
  <c r="Q1657" i="24"/>
  <c r="Q1658" i="24"/>
  <c r="Q1659" i="24"/>
  <c r="Q1660" i="24"/>
  <c r="Q1661" i="24"/>
  <c r="Q1662" i="24"/>
  <c r="Q1663" i="24"/>
  <c r="Q1664" i="24"/>
  <c r="Q1665" i="24"/>
  <c r="Q1666" i="24"/>
  <c r="Q1667" i="24"/>
  <c r="Q1668" i="24"/>
  <c r="Q1669" i="24"/>
  <c r="Q1670" i="24"/>
  <c r="Q1671" i="24"/>
  <c r="Q1672" i="24"/>
  <c r="Q1673" i="24"/>
  <c r="Q1674" i="24"/>
  <c r="Q1675" i="24"/>
  <c r="Q1676" i="24"/>
  <c r="Q1677" i="24"/>
  <c r="Q1678" i="24"/>
  <c r="Q1679" i="24"/>
  <c r="Q1680" i="24"/>
  <c r="Q1681" i="24"/>
  <c r="Q1682" i="24"/>
  <c r="Q1683" i="24"/>
  <c r="Q1684" i="24"/>
  <c r="Q1685" i="24"/>
  <c r="Q1686" i="24"/>
  <c r="Q1687" i="24"/>
  <c r="Q1688" i="24"/>
  <c r="Q1689" i="24"/>
  <c r="Q1690" i="24"/>
  <c r="Q1691" i="24"/>
  <c r="Q1692" i="24"/>
  <c r="Q1693" i="24"/>
  <c r="Q1694" i="24"/>
  <c r="Q1695" i="24"/>
  <c r="Q1696" i="24"/>
  <c r="Q1697" i="24"/>
  <c r="Q1698" i="24"/>
  <c r="Q1699" i="24"/>
  <c r="Q1700" i="24"/>
  <c r="Q1701" i="24"/>
  <c r="Q1702" i="24"/>
  <c r="Q1703" i="24"/>
  <c r="Q1704" i="24"/>
  <c r="Q1705" i="24"/>
  <c r="Q1706" i="24"/>
  <c r="Q1707" i="24"/>
  <c r="Q1708" i="24"/>
  <c r="Q1709" i="24"/>
  <c r="Q1710" i="24"/>
  <c r="Q1711" i="24"/>
  <c r="Q1712" i="24"/>
  <c r="Q1713" i="24"/>
  <c r="Q1714" i="24"/>
  <c r="Q1715" i="24"/>
  <c r="Q1716" i="24"/>
  <c r="Q1717" i="24"/>
  <c r="Q1718" i="24"/>
  <c r="Q1719" i="24"/>
  <c r="Q1720" i="24"/>
  <c r="Q1721" i="24"/>
  <c r="Q1722" i="24"/>
  <c r="Q1723" i="24"/>
  <c r="Q1724" i="24"/>
  <c r="Q1725" i="24"/>
  <c r="Q1726" i="24"/>
  <c r="Q1727" i="24"/>
  <c r="Q1728" i="24"/>
  <c r="Q1729" i="24"/>
  <c r="Q1730" i="24"/>
  <c r="Q1731" i="24"/>
  <c r="Q1732" i="24"/>
  <c r="Q1733" i="24"/>
  <c r="Q1734" i="24"/>
  <c r="Q1735" i="24"/>
  <c r="Q1736" i="24"/>
  <c r="Q1737" i="24"/>
  <c r="Q1738" i="24"/>
  <c r="Q1739" i="24"/>
  <c r="Q1740" i="24"/>
  <c r="Q1741" i="24"/>
  <c r="Q1742" i="24"/>
  <c r="Q1743" i="24"/>
  <c r="Q1744" i="24"/>
  <c r="Q1745" i="24"/>
  <c r="Q1746" i="24"/>
  <c r="Q1747" i="24"/>
  <c r="Q1748" i="24"/>
  <c r="Q1749" i="24"/>
  <c r="Q1750" i="24"/>
  <c r="Q1751" i="24"/>
  <c r="Q1752" i="24"/>
  <c r="Q1753" i="24"/>
  <c r="Q1754" i="24"/>
  <c r="Q1755" i="24"/>
  <c r="Q1756" i="24"/>
  <c r="Q1757" i="24"/>
  <c r="Q1758" i="24"/>
  <c r="Q1759" i="24"/>
  <c r="Q1760" i="24"/>
  <c r="Q1761" i="24"/>
  <c r="Q1762" i="24"/>
  <c r="Q1763" i="24"/>
  <c r="Q1764" i="24"/>
  <c r="Q1765" i="24"/>
  <c r="Q1766" i="24"/>
  <c r="Q1767" i="24"/>
  <c r="Q1768" i="24"/>
  <c r="Q1769" i="24"/>
  <c r="Q1770" i="24"/>
  <c r="Q1771" i="24"/>
  <c r="Q1772" i="24"/>
  <c r="Q1773" i="24"/>
  <c r="Q1774" i="24"/>
  <c r="Q1775" i="24"/>
  <c r="Q1776" i="24"/>
  <c r="Q1777" i="24"/>
  <c r="Q1778" i="24"/>
  <c r="Q1779" i="24"/>
  <c r="Q1780" i="24"/>
  <c r="Q1781" i="24"/>
  <c r="Q1782" i="24"/>
  <c r="Q1783" i="24"/>
  <c r="Q1784" i="24"/>
  <c r="Q1785" i="24"/>
  <c r="Q1786" i="24"/>
  <c r="Q1787" i="24"/>
  <c r="Q1788" i="24"/>
  <c r="Q1789" i="24"/>
  <c r="Q1790" i="24"/>
  <c r="Q1791" i="24"/>
  <c r="Q1792" i="24"/>
  <c r="Q1793" i="24"/>
  <c r="Q1794" i="24"/>
  <c r="Q1795" i="24"/>
  <c r="Q1796" i="24"/>
  <c r="Q1797" i="24"/>
  <c r="Q1798" i="24"/>
  <c r="Q1799" i="24"/>
  <c r="Q1800" i="24"/>
  <c r="Q1801" i="24"/>
  <c r="Q1802" i="24"/>
  <c r="Q1803" i="24"/>
  <c r="Q1804" i="24"/>
  <c r="Q1805" i="24"/>
  <c r="Q1806" i="24"/>
  <c r="Q1807" i="24"/>
  <c r="Q1808" i="24"/>
  <c r="Q1809" i="24"/>
  <c r="Q1810" i="24"/>
  <c r="Q1811" i="24"/>
  <c r="Q1812" i="24"/>
  <c r="Q1813" i="24"/>
  <c r="Q1814" i="24"/>
  <c r="Q1815" i="24"/>
  <c r="Q1816" i="24"/>
  <c r="Q1817" i="24"/>
  <c r="Q1818" i="24"/>
  <c r="Q1819" i="24"/>
  <c r="Q1820" i="24"/>
  <c r="Q1821" i="24"/>
  <c r="Q1822" i="24"/>
  <c r="Q1823" i="24"/>
  <c r="Q1824" i="24"/>
  <c r="Q1825" i="24"/>
  <c r="Q1826" i="24"/>
  <c r="Q1827" i="24"/>
  <c r="Q1828" i="24"/>
  <c r="Q1829" i="24"/>
  <c r="Q1830" i="24"/>
  <c r="Q1831" i="24"/>
  <c r="Q1832" i="24"/>
  <c r="Q1833" i="24"/>
  <c r="Q1834" i="24"/>
  <c r="Q1835" i="24"/>
  <c r="Q1836" i="24"/>
  <c r="Q1837" i="24"/>
  <c r="Q1838" i="24"/>
  <c r="Q1839" i="24"/>
  <c r="Q1840" i="24"/>
  <c r="Q1841" i="24"/>
  <c r="Q1842" i="24"/>
  <c r="Q1843" i="24"/>
  <c r="Q1844" i="24"/>
  <c r="Q1845" i="24"/>
  <c r="Q1846" i="24"/>
  <c r="Q1847" i="24"/>
  <c r="Q1848" i="24"/>
  <c r="Q1849" i="24"/>
  <c r="Q1850" i="24"/>
  <c r="Q1851" i="24"/>
  <c r="Q1852" i="24"/>
  <c r="Q1853" i="24"/>
  <c r="Q1854" i="24"/>
  <c r="Q1855" i="24"/>
  <c r="Q1856" i="24"/>
  <c r="Q1857" i="24"/>
  <c r="Q1858" i="24"/>
  <c r="Q1859" i="24"/>
  <c r="Q1860" i="24"/>
  <c r="Q1861" i="24"/>
  <c r="Q1862" i="24"/>
  <c r="Q1863" i="24"/>
  <c r="Q1864" i="24"/>
  <c r="Q1865" i="24"/>
  <c r="Q1866" i="24"/>
  <c r="Q1867" i="24"/>
  <c r="Q1868" i="24"/>
  <c r="Q1869" i="24"/>
  <c r="Q1870" i="24"/>
  <c r="Q1871" i="24"/>
  <c r="Q1872" i="24"/>
  <c r="Q1873" i="24"/>
  <c r="Q1874" i="24"/>
  <c r="Q1875" i="24"/>
  <c r="Q1876" i="24"/>
  <c r="Q1877" i="24"/>
  <c r="Q1878" i="24"/>
  <c r="Q1879" i="24"/>
  <c r="Q1880" i="24"/>
  <c r="Q1881" i="24"/>
  <c r="Q1882" i="24"/>
  <c r="Q1883" i="24"/>
  <c r="Q1884" i="24"/>
  <c r="Q1885" i="24"/>
  <c r="Q1886" i="24"/>
  <c r="Q1887" i="24"/>
  <c r="Q1888" i="24"/>
  <c r="Q1889" i="24"/>
  <c r="Q1890" i="24"/>
  <c r="Q1891" i="24"/>
  <c r="Q1892" i="24"/>
  <c r="Q1893" i="24"/>
  <c r="Q1894" i="24"/>
  <c r="Q1895" i="24"/>
  <c r="Q1896" i="24"/>
  <c r="Q1897" i="24"/>
  <c r="Q1898" i="24"/>
  <c r="Q1899" i="24"/>
  <c r="Q1900" i="24"/>
  <c r="Q1901" i="24"/>
  <c r="Q1902" i="24"/>
  <c r="Q1903" i="24"/>
  <c r="Q1904" i="24"/>
  <c r="Q1905" i="24"/>
  <c r="Q1906" i="24"/>
  <c r="Q1907" i="24"/>
  <c r="Q1908" i="24"/>
  <c r="Q1909" i="24"/>
  <c r="Q1910" i="24"/>
  <c r="Q1911" i="24"/>
  <c r="Q1912" i="24"/>
  <c r="Q1913" i="24"/>
  <c r="Q1914" i="24"/>
  <c r="Q1915" i="24"/>
  <c r="Q1916" i="24"/>
  <c r="Q1917" i="24"/>
  <c r="Q1918" i="24"/>
  <c r="Q1919" i="24"/>
  <c r="Q1920" i="24"/>
  <c r="Q1921" i="24"/>
  <c r="Q1922" i="24"/>
  <c r="Q1923" i="24"/>
  <c r="Q1924" i="24"/>
  <c r="Q1925" i="24"/>
  <c r="Q1926" i="24"/>
  <c r="Q1927" i="24"/>
  <c r="Q1928" i="24"/>
  <c r="Q1929" i="24"/>
  <c r="Q1930" i="24"/>
  <c r="Q1931" i="24"/>
  <c r="Q1932" i="24"/>
  <c r="Q1933" i="24"/>
  <c r="Q1934" i="24"/>
  <c r="Q1935" i="24"/>
  <c r="Q1936" i="24"/>
  <c r="Q1937" i="24"/>
  <c r="Q1938" i="24"/>
  <c r="Q1939" i="24"/>
  <c r="Q1940" i="24"/>
  <c r="Q1941" i="24"/>
  <c r="Q1942" i="24"/>
  <c r="Q1943" i="24"/>
  <c r="Q1944" i="24"/>
  <c r="Q1945" i="24"/>
  <c r="Q1946" i="24"/>
  <c r="Q1947" i="24"/>
  <c r="Q1948" i="24"/>
  <c r="Q1949" i="24"/>
  <c r="Q1950" i="24"/>
  <c r="Q1951" i="24"/>
  <c r="Q1952" i="24"/>
  <c r="Q1953" i="24"/>
  <c r="Q1954" i="24"/>
  <c r="Q1955" i="24"/>
  <c r="Q1956" i="24"/>
  <c r="Q1957" i="24"/>
  <c r="Q1958" i="24"/>
  <c r="Q1959" i="24"/>
  <c r="Q1960" i="24"/>
  <c r="Q1961" i="24"/>
  <c r="Q1962" i="24"/>
  <c r="Q1963" i="24"/>
  <c r="Q1964" i="24"/>
  <c r="Q1965" i="24"/>
  <c r="Q1966" i="24"/>
  <c r="Q1967" i="24"/>
  <c r="Q1968" i="24"/>
  <c r="Q1969" i="24"/>
  <c r="Q1970" i="24"/>
  <c r="Q1971" i="24"/>
  <c r="Q1972" i="24"/>
  <c r="Q1973" i="24"/>
  <c r="Q1974" i="24"/>
  <c r="Q1975" i="24"/>
  <c r="Q1976" i="24"/>
  <c r="Q1977" i="24"/>
  <c r="Q1978" i="24"/>
  <c r="Q1979" i="24"/>
  <c r="Q1980" i="24"/>
  <c r="Q1981" i="24"/>
  <c r="Q1982" i="24"/>
  <c r="Q1983" i="24"/>
  <c r="Q1984" i="24"/>
  <c r="Q1985" i="24"/>
  <c r="Q1986" i="24"/>
  <c r="Q1987" i="24"/>
  <c r="Q1988" i="24"/>
  <c r="Q1989" i="24"/>
  <c r="Q1990" i="24"/>
  <c r="Q1991" i="24"/>
  <c r="Q1992" i="24"/>
  <c r="Q1993" i="24"/>
  <c r="Q1994" i="24"/>
  <c r="Q1995" i="24"/>
  <c r="Q1996" i="24"/>
  <c r="Q1997" i="24"/>
  <c r="Q1998" i="24"/>
  <c r="Q1999" i="24"/>
  <c r="Q2000" i="24"/>
  <c r="Q2001" i="24"/>
  <c r="Q2002" i="24"/>
  <c r="Q2003" i="24"/>
  <c r="Q2004" i="24"/>
  <c r="Q2005" i="24"/>
  <c r="Q2006" i="24"/>
  <c r="Q2007" i="24"/>
  <c r="Q2008" i="24"/>
  <c r="Q2009" i="24"/>
  <c r="Q2010" i="24"/>
  <c r="Q2011" i="24"/>
  <c r="Q2012" i="24"/>
  <c r="Q2013" i="24"/>
  <c r="Q2014" i="24"/>
  <c r="Q2015" i="24"/>
  <c r="Q2016" i="24"/>
  <c r="Q2017" i="24"/>
  <c r="Q2018" i="24"/>
  <c r="Q2019" i="24"/>
  <c r="Q2020" i="24"/>
  <c r="Q2021" i="24"/>
  <c r="Q2022" i="24"/>
  <c r="Q2023" i="24"/>
  <c r="Q2024" i="24"/>
  <c r="Q2025" i="24"/>
  <c r="Q2026" i="24"/>
  <c r="Q2027" i="24"/>
  <c r="Q2028" i="24"/>
  <c r="Q2029" i="24"/>
  <c r="Q2030" i="24"/>
  <c r="Q2031" i="24"/>
  <c r="Q2032" i="24"/>
  <c r="Q2033" i="24"/>
  <c r="Q2034" i="24"/>
  <c r="Q2035" i="24"/>
  <c r="Q2036" i="24"/>
  <c r="Q2037" i="24"/>
  <c r="Q2038" i="24"/>
  <c r="Q2039" i="24"/>
  <c r="Q2040" i="24"/>
  <c r="Q2041" i="24"/>
  <c r="Q2042" i="24"/>
  <c r="Q2043" i="24"/>
  <c r="Q2044" i="24"/>
  <c r="Q2045" i="24"/>
  <c r="Q2046" i="24"/>
  <c r="Q2047" i="24"/>
  <c r="Q2048" i="24"/>
  <c r="Q2049" i="24"/>
  <c r="Q2050" i="24"/>
  <c r="Q2051" i="24"/>
  <c r="Q2052" i="24"/>
  <c r="Q2053" i="24"/>
  <c r="Q2054" i="24"/>
  <c r="Q2055" i="24"/>
  <c r="Q2056" i="24"/>
  <c r="Q2057" i="24"/>
  <c r="Q2058" i="24"/>
  <c r="Q2059" i="24"/>
  <c r="Q2060" i="24"/>
  <c r="Q2061" i="24"/>
  <c r="Q2062" i="24"/>
  <c r="Q2063" i="24"/>
  <c r="Q2064" i="24"/>
  <c r="Q2065" i="24"/>
  <c r="Q2066" i="24"/>
  <c r="Q2067" i="24"/>
  <c r="Q2068" i="24"/>
  <c r="Q2069" i="24"/>
  <c r="Q2070" i="24"/>
  <c r="Q2071" i="24"/>
  <c r="Q2072" i="24"/>
  <c r="Q2073" i="24"/>
  <c r="Q2074" i="24"/>
  <c r="Q2075" i="24"/>
  <c r="Q2076" i="24"/>
  <c r="Q2077" i="24"/>
  <c r="Q2078" i="24"/>
  <c r="Q2079" i="24"/>
  <c r="Q2080" i="24"/>
  <c r="Q2081" i="24"/>
  <c r="Q2082" i="24"/>
  <c r="Q2083" i="24"/>
  <c r="Q2084" i="24"/>
  <c r="Q2085" i="24"/>
  <c r="Q2086" i="24"/>
  <c r="Q2087" i="24"/>
  <c r="Q2088" i="24"/>
  <c r="Q2089" i="24"/>
  <c r="Q2090" i="24"/>
  <c r="Q2091" i="24"/>
  <c r="Q2092" i="24"/>
  <c r="Q2093" i="24"/>
  <c r="Q2094" i="24"/>
  <c r="Q2095" i="24"/>
  <c r="Q2096" i="24"/>
  <c r="Q2097" i="24"/>
  <c r="Q2098" i="24"/>
  <c r="Q2099" i="24"/>
  <c r="Q2100" i="24"/>
  <c r="Q2101" i="24"/>
  <c r="Q2102" i="24"/>
  <c r="Q2103" i="24"/>
  <c r="Q2104" i="24"/>
  <c r="Q2105" i="24"/>
  <c r="Q2106" i="24"/>
  <c r="Q2107" i="24"/>
  <c r="Q2108" i="24"/>
  <c r="Q2109" i="24"/>
  <c r="Q2110" i="24"/>
  <c r="Q2111" i="24"/>
  <c r="Q2112" i="24"/>
  <c r="Q2113" i="24"/>
  <c r="Q2114" i="24"/>
  <c r="Q2115" i="24"/>
  <c r="Q2116" i="24"/>
  <c r="Q2117" i="24"/>
  <c r="Q2118" i="24"/>
  <c r="Q2119" i="24"/>
  <c r="Q2120" i="24"/>
  <c r="Q2121" i="24"/>
  <c r="Q2122" i="24"/>
  <c r="Q2123" i="24"/>
  <c r="Q2124" i="24"/>
  <c r="Q2125" i="24"/>
  <c r="Q2126" i="24"/>
  <c r="Q2127" i="24"/>
  <c r="Q2128" i="24"/>
  <c r="Q2129" i="24"/>
  <c r="Q2130" i="24"/>
  <c r="Q2131" i="24"/>
  <c r="Q2132" i="24"/>
  <c r="Q2133" i="24"/>
  <c r="Q2134" i="24"/>
  <c r="Q2135" i="24"/>
  <c r="Q2136" i="24"/>
  <c r="Q2137" i="24"/>
  <c r="Q2138" i="24"/>
  <c r="Q2139" i="24"/>
  <c r="Q2140" i="24"/>
  <c r="Q2141" i="24"/>
  <c r="Q2142" i="24"/>
  <c r="Q2143" i="24"/>
  <c r="Q2144" i="24"/>
  <c r="Q2145" i="24"/>
  <c r="Q2146" i="24"/>
  <c r="Q2147" i="24"/>
  <c r="Q2148" i="24"/>
  <c r="Q2149" i="24"/>
  <c r="Q2150" i="24"/>
  <c r="Q2151" i="24"/>
  <c r="Q2152" i="24"/>
  <c r="Q2153" i="24"/>
  <c r="Q2154" i="24"/>
  <c r="Q2155" i="24"/>
  <c r="Q2156" i="24"/>
  <c r="Q2157" i="24"/>
  <c r="Q2158" i="24"/>
  <c r="Q2159" i="24"/>
  <c r="Q2160" i="24"/>
  <c r="Q2161" i="24"/>
  <c r="Q2162" i="24"/>
  <c r="Q2163" i="24"/>
  <c r="Q2164" i="24"/>
  <c r="Q2165" i="24"/>
  <c r="Q2166" i="24"/>
  <c r="Q2167" i="24"/>
  <c r="Q2168" i="24"/>
  <c r="Q2169" i="24"/>
  <c r="Q2170" i="24"/>
  <c r="Q2171" i="24"/>
  <c r="Q2172" i="24"/>
  <c r="Q2173" i="24"/>
  <c r="Q2174" i="24"/>
  <c r="Q2175" i="24"/>
  <c r="Q2176" i="24"/>
  <c r="Q2177" i="24"/>
  <c r="Q2178" i="24"/>
  <c r="Q2179" i="24"/>
  <c r="Q2180" i="24"/>
  <c r="Q2181" i="24"/>
  <c r="Q2182" i="24"/>
  <c r="Q2183" i="24"/>
  <c r="Q2184" i="24"/>
  <c r="Q2185" i="24"/>
  <c r="Q2186" i="24"/>
  <c r="Q2187" i="24"/>
  <c r="Q2188" i="24"/>
  <c r="Q2189" i="24"/>
  <c r="Q2190" i="24"/>
  <c r="Q2191" i="24"/>
  <c r="Q2192" i="24"/>
  <c r="Q2193" i="24"/>
  <c r="Q2194" i="24"/>
  <c r="Q2195" i="24"/>
  <c r="Q2196" i="24"/>
  <c r="Q2197" i="24"/>
  <c r="Q2198" i="24"/>
  <c r="Q2199" i="24"/>
  <c r="Q2200" i="24"/>
  <c r="Q2201" i="24"/>
  <c r="Q2202" i="24"/>
  <c r="Q2203" i="24"/>
  <c r="Q2204" i="24"/>
  <c r="Q2205" i="24"/>
  <c r="Q2206" i="24"/>
  <c r="Q2207" i="24"/>
  <c r="Q2208" i="24"/>
  <c r="Q2209" i="24"/>
  <c r="Q2210" i="24"/>
  <c r="Q2211" i="24"/>
  <c r="Q2212" i="24"/>
  <c r="Q2213" i="24"/>
  <c r="Q2214" i="24"/>
  <c r="Q2215" i="24"/>
  <c r="Q2216" i="24"/>
  <c r="Q2217" i="24"/>
  <c r="Q2218" i="24"/>
  <c r="Q2219" i="24"/>
  <c r="Q2220" i="24"/>
  <c r="Q2221" i="24"/>
  <c r="Q2222" i="24"/>
  <c r="Q2223" i="24"/>
  <c r="Q2224" i="24"/>
  <c r="Q2225" i="24"/>
  <c r="Q2226" i="24"/>
  <c r="Q2227" i="24"/>
  <c r="Q2228" i="24"/>
  <c r="Q2229" i="24"/>
  <c r="Q2230" i="24"/>
  <c r="Q2231" i="24"/>
  <c r="Q2232" i="24"/>
  <c r="Q2233" i="24"/>
  <c r="Q2234" i="24"/>
  <c r="Q2235" i="24"/>
  <c r="Q2236" i="24"/>
  <c r="Q2237" i="24"/>
  <c r="Q2238" i="24"/>
  <c r="Q2239" i="24"/>
  <c r="Q2240" i="24"/>
  <c r="Q2241" i="24"/>
  <c r="Q2242" i="24"/>
  <c r="Q2243" i="24"/>
  <c r="Q2244" i="24"/>
  <c r="Q2245" i="24"/>
  <c r="Q2246" i="24"/>
  <c r="Q2247" i="24"/>
  <c r="Q2248" i="24"/>
  <c r="Q2249" i="24"/>
  <c r="Q2250" i="24"/>
  <c r="Q2251" i="24"/>
  <c r="Q2252" i="24"/>
  <c r="Q2253" i="24"/>
  <c r="Q2254" i="24"/>
  <c r="Q2255" i="24"/>
  <c r="Q2256" i="24"/>
  <c r="Q2257" i="24"/>
  <c r="Q2258" i="24"/>
  <c r="Q2259" i="24"/>
  <c r="Q2260" i="24"/>
  <c r="Q2261" i="24"/>
  <c r="Q2262" i="24"/>
  <c r="Q2263" i="24"/>
  <c r="Q2264" i="24"/>
  <c r="Q2265" i="24"/>
  <c r="Q2266" i="24"/>
  <c r="Q2267" i="24"/>
  <c r="Q2268" i="24"/>
  <c r="Q2269" i="24"/>
  <c r="Q2270" i="24"/>
  <c r="Q2271" i="24"/>
  <c r="Q2272" i="24"/>
  <c r="Q2273" i="24"/>
  <c r="Q2274" i="24"/>
  <c r="Q2275" i="24"/>
  <c r="Q2276" i="24"/>
  <c r="Q2277" i="24"/>
  <c r="Q2278" i="24"/>
  <c r="Q2279" i="24"/>
  <c r="Q2280" i="24"/>
  <c r="Q2281" i="24"/>
  <c r="Q2282" i="24"/>
  <c r="Q2283" i="24"/>
  <c r="Q2284" i="24"/>
  <c r="Q2285" i="24"/>
  <c r="Q2286" i="24"/>
  <c r="Q2287" i="24"/>
  <c r="Q2288" i="24"/>
  <c r="Q2289" i="24"/>
  <c r="Q2290" i="24"/>
  <c r="Q2291" i="24"/>
  <c r="Q2292" i="24"/>
  <c r="Q2293" i="24"/>
  <c r="Q2294" i="24"/>
  <c r="Q2295" i="24"/>
  <c r="Q2296" i="24"/>
  <c r="Q2297" i="24"/>
  <c r="Q2298" i="24"/>
  <c r="Q2299" i="24"/>
  <c r="Q2300" i="24"/>
  <c r="Q2301" i="24"/>
  <c r="Q2302" i="24"/>
  <c r="Q2303" i="24"/>
  <c r="Q2304" i="24"/>
  <c r="Q2305" i="24"/>
  <c r="Q2306" i="24"/>
  <c r="Q2307" i="24"/>
  <c r="Q2308" i="24"/>
  <c r="Q2309" i="24"/>
  <c r="Q2310" i="24"/>
  <c r="Q2311" i="24"/>
  <c r="Q2312" i="24"/>
  <c r="Q2313" i="24"/>
  <c r="Q2314" i="24"/>
  <c r="Q2315" i="24"/>
  <c r="Q2316" i="24"/>
  <c r="Q2317" i="24"/>
  <c r="Q2318" i="24"/>
  <c r="Q2319" i="24"/>
  <c r="Q2320" i="24"/>
  <c r="Q2321" i="24"/>
  <c r="Q2322" i="24"/>
  <c r="Q2323" i="24"/>
  <c r="Q2324" i="24"/>
  <c r="Q2325" i="24"/>
  <c r="Q2326" i="24"/>
  <c r="Q2327" i="24"/>
  <c r="Q2328" i="24"/>
  <c r="Q2329" i="24"/>
  <c r="Q2330" i="24"/>
  <c r="Q2331" i="24"/>
  <c r="Q2332" i="24"/>
  <c r="Q2333" i="24"/>
  <c r="Q2334" i="24"/>
  <c r="Q2335" i="24"/>
  <c r="Q2336" i="24"/>
  <c r="Q2337" i="24"/>
  <c r="Q2338" i="24"/>
  <c r="Q2339" i="24"/>
  <c r="Q2340" i="24"/>
  <c r="Q2341" i="24"/>
  <c r="Q2342" i="24"/>
  <c r="Q2343" i="24"/>
  <c r="Q2344" i="24"/>
  <c r="Q2345" i="24"/>
  <c r="Q2346" i="24"/>
  <c r="Q2347" i="24"/>
  <c r="Q2348" i="24"/>
  <c r="Q2349" i="24"/>
  <c r="Q2350" i="24"/>
  <c r="Q2351" i="24"/>
  <c r="Q2352" i="24"/>
  <c r="Q2353" i="24"/>
  <c r="Q2354" i="24"/>
  <c r="Q2355" i="24"/>
  <c r="Q2356" i="24"/>
  <c r="Q2357" i="24"/>
  <c r="Q2358" i="24"/>
  <c r="Q2359" i="24"/>
  <c r="Q2360" i="24"/>
  <c r="Q2361" i="24"/>
  <c r="Q2362" i="24"/>
  <c r="Q2363" i="24"/>
  <c r="Q2364" i="24"/>
  <c r="Q2365" i="24"/>
  <c r="Q2366" i="24"/>
  <c r="Q2367" i="24"/>
  <c r="Q2368" i="24"/>
  <c r="Q2369" i="24"/>
  <c r="Q2370" i="24"/>
  <c r="Q2371" i="24"/>
  <c r="Q2372" i="24"/>
  <c r="Q2373" i="24"/>
  <c r="Q2374" i="24"/>
  <c r="Q2375" i="24"/>
  <c r="Q2376" i="24"/>
  <c r="Q2377" i="24"/>
  <c r="Q2378" i="24"/>
  <c r="Q2379" i="24"/>
  <c r="Q2380" i="24"/>
  <c r="Q2381" i="24"/>
  <c r="Q2382" i="24"/>
  <c r="Q2383" i="24"/>
  <c r="Q2384" i="24"/>
  <c r="Q2385" i="24"/>
  <c r="Q2386" i="24"/>
  <c r="Q2387" i="24"/>
  <c r="Q2388" i="24"/>
  <c r="Q2389" i="24"/>
  <c r="Q2390" i="24"/>
  <c r="Q2391" i="24"/>
  <c r="Q2392" i="24"/>
  <c r="Q2393" i="24"/>
  <c r="Q2394" i="24"/>
  <c r="Q2395" i="24"/>
  <c r="Q2396" i="24"/>
  <c r="Q2397" i="24"/>
  <c r="Q2398" i="24"/>
  <c r="Q2399" i="24"/>
  <c r="Q2400" i="24"/>
  <c r="Q2401" i="24"/>
  <c r="Q2402" i="24"/>
  <c r="Q2403" i="24"/>
  <c r="Q2404" i="24"/>
  <c r="Q2405" i="24"/>
  <c r="Q2406" i="24"/>
  <c r="Q2407" i="24"/>
  <c r="Q2408" i="24"/>
  <c r="Q2409" i="24"/>
  <c r="Q2410" i="24"/>
  <c r="Q2411" i="24"/>
  <c r="Q2412" i="24"/>
  <c r="Q2413" i="24"/>
  <c r="Q2414" i="24"/>
  <c r="Q2415" i="24"/>
  <c r="Q2416" i="24"/>
  <c r="Q2417" i="24"/>
  <c r="Q2418" i="24"/>
  <c r="Q2419" i="24"/>
  <c r="Q2420" i="24"/>
  <c r="Q2421" i="24"/>
  <c r="Q2422" i="24"/>
  <c r="Q2423" i="24"/>
  <c r="Q2424" i="24"/>
  <c r="Q2425" i="24"/>
  <c r="Q2426" i="24"/>
  <c r="Q2427" i="24"/>
  <c r="Q2428" i="24"/>
  <c r="Q2429" i="24"/>
  <c r="Q2430" i="24"/>
  <c r="Q2431" i="24"/>
  <c r="Q2432" i="24"/>
  <c r="Q2433" i="24"/>
  <c r="Q2434" i="24"/>
  <c r="Q2435" i="24"/>
  <c r="Q2436" i="24"/>
  <c r="Q2437" i="24"/>
  <c r="Q2438" i="24"/>
  <c r="Q2439" i="24"/>
  <c r="Q2440" i="24"/>
  <c r="Q2441" i="24"/>
  <c r="Q2442" i="24"/>
  <c r="Q2443" i="24"/>
  <c r="Q2444" i="24"/>
  <c r="Q2445" i="24"/>
  <c r="Q2446" i="24"/>
  <c r="Q2447" i="24"/>
  <c r="Q2448" i="24"/>
  <c r="Q2449" i="24"/>
  <c r="Q2450" i="24"/>
  <c r="Q2451" i="24"/>
  <c r="Q2452" i="24"/>
  <c r="Q2453" i="24"/>
  <c r="Q2454" i="24"/>
  <c r="Q2455" i="24"/>
  <c r="Q2456" i="24"/>
  <c r="Q2457" i="24"/>
  <c r="Q2458" i="24"/>
  <c r="Q2459" i="24"/>
  <c r="Q2460" i="24"/>
  <c r="Q2461" i="24"/>
  <c r="Q2462" i="24"/>
  <c r="Q2463" i="24"/>
  <c r="Q2464" i="24"/>
  <c r="Q2465" i="24"/>
  <c r="Q2466" i="24"/>
  <c r="Q2467" i="24"/>
  <c r="Q2468" i="24"/>
  <c r="Q2469" i="24"/>
  <c r="Q2470" i="24"/>
  <c r="Q2471" i="24"/>
  <c r="Q2472" i="24"/>
  <c r="Q2473" i="24"/>
  <c r="Q2474" i="24"/>
  <c r="Q2475" i="24"/>
  <c r="Q2476" i="24"/>
  <c r="Q2477" i="24"/>
  <c r="Q2478" i="24"/>
  <c r="Q2479" i="24"/>
  <c r="Q2480" i="24"/>
  <c r="Q2481" i="24"/>
  <c r="Q2482" i="24"/>
  <c r="Q2483" i="24"/>
  <c r="Q2484" i="24"/>
  <c r="Q2485" i="24"/>
  <c r="Q2486" i="24"/>
  <c r="Q2487" i="24"/>
  <c r="Q2488" i="24"/>
  <c r="Q2489" i="24"/>
  <c r="Q2490" i="24"/>
  <c r="Q2491" i="24"/>
  <c r="Q2492" i="24"/>
  <c r="Q2493" i="24"/>
  <c r="Q2494" i="24"/>
  <c r="Q2495" i="24"/>
  <c r="Q2496" i="24"/>
  <c r="Q2497" i="24"/>
  <c r="Q2498" i="24"/>
  <c r="Q2499" i="24"/>
  <c r="Q2500" i="24"/>
  <c r="Q2501" i="24"/>
  <c r="Q2502" i="24"/>
  <c r="Q2503" i="24"/>
  <c r="Q2504" i="24"/>
  <c r="Q2505" i="24"/>
  <c r="Q2506" i="24"/>
  <c r="Q2507" i="24"/>
  <c r="Q2508" i="24"/>
  <c r="Q2509" i="24"/>
  <c r="Q2510" i="24"/>
  <c r="Q2511" i="24"/>
  <c r="Q2512" i="24"/>
  <c r="Q2513" i="24"/>
  <c r="Q2514" i="24"/>
  <c r="Q2515" i="24"/>
  <c r="Q2516" i="24"/>
  <c r="Q2517" i="24"/>
  <c r="Q2518" i="24"/>
  <c r="Q2519" i="24"/>
  <c r="Q2520" i="24"/>
  <c r="Q2521" i="24"/>
  <c r="Q2522" i="24"/>
  <c r="Q2523" i="24"/>
  <c r="Q2524" i="24"/>
  <c r="Q2525" i="24"/>
  <c r="Q2526" i="24"/>
  <c r="Q2527" i="24"/>
  <c r="Q2528" i="24"/>
  <c r="Q2529" i="24"/>
  <c r="Q2530" i="24"/>
  <c r="Q2531" i="24"/>
  <c r="Q2532" i="24"/>
  <c r="Q2533" i="24"/>
  <c r="Q2534" i="24"/>
  <c r="Q2535" i="24"/>
  <c r="Q2536" i="24"/>
  <c r="Q2537" i="24"/>
  <c r="Q2538" i="24"/>
  <c r="Q2539" i="24"/>
  <c r="Q2540" i="24"/>
  <c r="Q2541" i="24"/>
  <c r="Q2542" i="24"/>
  <c r="Q2543" i="24"/>
  <c r="Q2544" i="24"/>
  <c r="Q2545" i="24"/>
  <c r="Q2546" i="24"/>
  <c r="Q2547" i="24"/>
  <c r="Q2548" i="24"/>
  <c r="Q2549" i="24"/>
  <c r="Q2550" i="24"/>
  <c r="Q2551" i="24"/>
  <c r="Q2552" i="24"/>
  <c r="Q2553" i="24"/>
  <c r="Q2554" i="24"/>
  <c r="Q2555" i="24"/>
  <c r="Q2556" i="24"/>
  <c r="Q2557" i="24"/>
  <c r="Q2558" i="24"/>
  <c r="Q2559" i="24"/>
  <c r="Q2560" i="24"/>
  <c r="Q2561" i="24"/>
  <c r="Q2562" i="24"/>
  <c r="Q2563" i="24"/>
  <c r="Q2564" i="24"/>
  <c r="Q2565" i="24"/>
  <c r="Q2566" i="24"/>
  <c r="Q2567" i="24"/>
  <c r="Q2568" i="24"/>
  <c r="Q2569" i="24"/>
  <c r="Q2570" i="24"/>
  <c r="Q2571" i="24"/>
  <c r="Q2572" i="24"/>
  <c r="Q2573" i="24"/>
  <c r="Q2574" i="24"/>
  <c r="Q2575" i="24"/>
  <c r="Q2576" i="24"/>
  <c r="Q2577" i="24"/>
  <c r="Q2578" i="24"/>
  <c r="Q2579" i="24"/>
  <c r="Q2580" i="24"/>
  <c r="Q2581" i="24"/>
  <c r="Q2582" i="24"/>
  <c r="Q2583" i="24"/>
  <c r="Q2584" i="24"/>
  <c r="Q2585" i="24"/>
  <c r="Q2586" i="24"/>
  <c r="Q2587" i="24"/>
  <c r="Q2588" i="24"/>
  <c r="Q2589" i="24"/>
  <c r="Q2590" i="24"/>
  <c r="Q2591" i="24"/>
  <c r="Q2592" i="24"/>
  <c r="Q2593" i="24"/>
  <c r="Q2594" i="24"/>
  <c r="Q2595" i="24"/>
  <c r="Q2596" i="24"/>
  <c r="Q2597" i="24"/>
  <c r="Q2598" i="24"/>
  <c r="Q2599" i="24"/>
  <c r="Q2600" i="24"/>
  <c r="Q2601" i="24"/>
  <c r="Q2602" i="24"/>
  <c r="Q2603" i="24"/>
  <c r="Q2604" i="24"/>
  <c r="Q2605" i="24"/>
  <c r="Q2606" i="24"/>
  <c r="Q2607" i="24"/>
  <c r="Q2608" i="24"/>
  <c r="Q2609" i="24"/>
  <c r="Q2610" i="24"/>
  <c r="Q2611" i="24"/>
  <c r="Q2612" i="24"/>
  <c r="Q2613" i="24"/>
  <c r="Q2614" i="24"/>
  <c r="Q2615" i="24"/>
  <c r="Q2616" i="24"/>
  <c r="Q2617" i="24"/>
  <c r="Q2618" i="24"/>
  <c r="Q2619" i="24"/>
  <c r="Q2620" i="24"/>
  <c r="Q2621" i="24"/>
  <c r="Q2622" i="24"/>
  <c r="Q2623" i="24"/>
  <c r="Q2624" i="24"/>
  <c r="Q2625" i="24"/>
  <c r="Q2626" i="24"/>
  <c r="Q2627" i="24"/>
  <c r="Q2628" i="24"/>
  <c r="Q2629" i="24"/>
  <c r="Q2630" i="24"/>
  <c r="Q2631" i="24"/>
  <c r="Q2632" i="24"/>
  <c r="Q2633" i="24"/>
  <c r="Q2634" i="24"/>
  <c r="Q2635" i="24"/>
  <c r="Q2636" i="24"/>
  <c r="Q2637" i="24"/>
  <c r="Q2638" i="24"/>
  <c r="Q2639" i="24"/>
  <c r="Q2640" i="24"/>
  <c r="Q2641" i="24"/>
  <c r="Q2642" i="24"/>
  <c r="Q2643" i="24"/>
  <c r="Q2644" i="24"/>
  <c r="Q2645" i="24"/>
  <c r="Q2646" i="24"/>
  <c r="Q2647" i="24"/>
  <c r="Q2648" i="24"/>
  <c r="Q2649" i="24"/>
  <c r="Q2650" i="24"/>
  <c r="Q2651" i="24"/>
  <c r="Q2652" i="24"/>
  <c r="Q2653" i="24"/>
  <c r="Q2654" i="24"/>
  <c r="Q2655" i="24"/>
  <c r="Q2656" i="24"/>
  <c r="Q2657" i="24"/>
  <c r="Q2658" i="24"/>
  <c r="Q2659" i="24"/>
  <c r="Q2660" i="24"/>
  <c r="Q2661" i="24"/>
  <c r="Q2662" i="24"/>
  <c r="Q2663" i="24"/>
  <c r="Q2664" i="24"/>
  <c r="Q2665" i="24"/>
  <c r="Q2666" i="24"/>
  <c r="Q2667" i="24"/>
  <c r="Q2668" i="24"/>
  <c r="Q2669" i="24"/>
  <c r="Q2670" i="24"/>
  <c r="Q2671" i="24"/>
  <c r="Q2672" i="24"/>
  <c r="Q2673" i="24"/>
  <c r="Q2674" i="24"/>
  <c r="Q2675" i="24"/>
  <c r="Q2676" i="24"/>
  <c r="Q2677" i="24"/>
  <c r="Q2678" i="24"/>
  <c r="Q2679" i="24"/>
  <c r="Q2680" i="24"/>
  <c r="Q2681" i="24"/>
  <c r="Q2682" i="24"/>
  <c r="Q2683" i="24"/>
  <c r="Q2684" i="24"/>
  <c r="Q2685" i="24"/>
  <c r="Q2686" i="24"/>
  <c r="Q2687" i="24"/>
  <c r="Q2688" i="24"/>
  <c r="Q2689" i="24"/>
  <c r="Q2690" i="24"/>
  <c r="Q2691" i="24"/>
  <c r="Q2692" i="24"/>
  <c r="Q2693" i="24"/>
  <c r="Q2694" i="24"/>
  <c r="Q2695" i="24"/>
  <c r="Q2696" i="24"/>
  <c r="Q2697" i="24"/>
  <c r="Q2698" i="24"/>
  <c r="Q2699" i="24"/>
  <c r="Q2700" i="24"/>
  <c r="Q2701" i="24"/>
  <c r="Q2702" i="24"/>
  <c r="Q2703" i="24"/>
  <c r="Q2704" i="24"/>
  <c r="Q2705" i="24"/>
  <c r="Q2706" i="24"/>
  <c r="Q2707" i="24"/>
  <c r="Q2708" i="24"/>
  <c r="Q2709" i="24"/>
  <c r="Q2710" i="24"/>
  <c r="Q2711" i="24"/>
  <c r="Q2712" i="24"/>
  <c r="Q2713" i="24"/>
  <c r="Q2714" i="24"/>
  <c r="Q2715" i="24"/>
  <c r="Q2716" i="24"/>
  <c r="Q2717" i="24"/>
  <c r="Q2718" i="24"/>
  <c r="Q2719" i="24"/>
  <c r="Q2720" i="24"/>
  <c r="Q2721" i="24"/>
  <c r="Q2722" i="24"/>
  <c r="Q2723" i="24"/>
  <c r="Q2724" i="24"/>
  <c r="Q2725" i="24"/>
  <c r="Q2726" i="24"/>
  <c r="Q2727" i="24"/>
  <c r="Q2728" i="24"/>
  <c r="Q2729" i="24"/>
  <c r="Q2730" i="24"/>
  <c r="Q2731" i="24"/>
  <c r="Q2732" i="24"/>
  <c r="Q2733" i="24"/>
  <c r="Q2734" i="24"/>
  <c r="Q2735" i="24"/>
  <c r="Q2736" i="24"/>
  <c r="Q2737" i="24"/>
  <c r="Q2738" i="24"/>
  <c r="Q2739" i="24"/>
  <c r="Q2740" i="24"/>
  <c r="Q2741" i="24"/>
  <c r="Q2742" i="24"/>
  <c r="Q2743" i="24"/>
  <c r="Q2744" i="24"/>
  <c r="Q2745" i="24"/>
  <c r="Q2746" i="24"/>
  <c r="Q2747" i="24"/>
  <c r="Q2748" i="24"/>
  <c r="Q2749" i="24"/>
  <c r="Q2750" i="24"/>
  <c r="Q2751" i="24"/>
  <c r="Q2752" i="24"/>
  <c r="Q2753" i="24"/>
  <c r="Q2754" i="24"/>
  <c r="Q2755" i="24"/>
  <c r="Q2756" i="24"/>
  <c r="Q2757" i="24"/>
  <c r="Q2758" i="24"/>
  <c r="Q2759" i="24"/>
  <c r="Q2760" i="24"/>
  <c r="Q2761" i="24"/>
  <c r="Q2762" i="24"/>
  <c r="Q2763" i="24"/>
  <c r="Q2764" i="24"/>
  <c r="Q2765" i="24"/>
  <c r="Q2766" i="24"/>
  <c r="Q2767" i="24"/>
  <c r="Q2768" i="24"/>
  <c r="Q2769" i="24"/>
  <c r="Q2770" i="24"/>
  <c r="Q2771" i="24"/>
  <c r="Q2772" i="24"/>
  <c r="Q2773" i="24"/>
  <c r="Q2774" i="24"/>
  <c r="Q2775" i="24"/>
  <c r="Q2776" i="24"/>
  <c r="Q2777" i="24"/>
  <c r="Q2778" i="24"/>
  <c r="Q2779" i="24"/>
  <c r="Q2780" i="24"/>
  <c r="Q2781" i="24"/>
  <c r="Q2782" i="24"/>
  <c r="Q2783" i="24"/>
  <c r="Q2784" i="24"/>
  <c r="Q2785" i="24"/>
  <c r="Q2786" i="24"/>
  <c r="Q2787" i="24"/>
  <c r="Q2788" i="24"/>
  <c r="Q2789" i="24"/>
  <c r="Q2790" i="24"/>
  <c r="Q2791" i="24"/>
  <c r="Q2792" i="24"/>
  <c r="Q2793" i="24"/>
  <c r="Q2794" i="24"/>
  <c r="Q2795" i="24"/>
  <c r="Q2796" i="24"/>
  <c r="Q2797" i="24"/>
  <c r="Q2798" i="24"/>
  <c r="Q2799" i="24"/>
  <c r="Q2800" i="24"/>
  <c r="Q2801" i="24"/>
  <c r="Q2802" i="24"/>
  <c r="Q2803" i="24"/>
  <c r="Q2804" i="24"/>
  <c r="Q2805" i="24"/>
  <c r="Q2806" i="24"/>
  <c r="Q2807" i="24"/>
  <c r="Q2808" i="24"/>
  <c r="Q2809" i="24"/>
  <c r="Q2810" i="24"/>
  <c r="Q2811" i="24"/>
  <c r="Q2812" i="24"/>
  <c r="Q2813" i="24"/>
  <c r="Q2814" i="24"/>
  <c r="Q2815" i="24"/>
  <c r="Q2816" i="24"/>
  <c r="Q2817" i="24"/>
  <c r="Q2818" i="24"/>
  <c r="Q2819" i="24"/>
  <c r="Q2820" i="24"/>
  <c r="Q2821" i="24"/>
  <c r="Q2822" i="24"/>
  <c r="Q2823" i="24"/>
  <c r="Q2824" i="24"/>
  <c r="Q2825" i="24"/>
  <c r="Q2826" i="24"/>
  <c r="Q2827" i="24"/>
  <c r="Q2828" i="24"/>
  <c r="Q2829" i="24"/>
  <c r="Q2830" i="24"/>
  <c r="Q2831" i="24"/>
  <c r="Q2832" i="24"/>
  <c r="Q2833" i="24"/>
  <c r="Q2834" i="24"/>
  <c r="Q2835" i="24"/>
  <c r="Q2836" i="24"/>
  <c r="Q2837" i="24"/>
  <c r="Q2838" i="24"/>
  <c r="Q2839" i="24"/>
  <c r="Q2840" i="24"/>
  <c r="Q2841" i="24"/>
  <c r="Q2842" i="24"/>
  <c r="Q2843" i="24"/>
  <c r="Q2844" i="24"/>
  <c r="Q2845" i="24"/>
  <c r="Q2846" i="24"/>
  <c r="Q2847" i="24"/>
  <c r="Q2848" i="24"/>
  <c r="Q2849" i="24"/>
  <c r="Q2850" i="24"/>
  <c r="Q2851" i="24"/>
  <c r="Q2852" i="24"/>
  <c r="Q2853" i="24"/>
  <c r="Q2854" i="24"/>
  <c r="Q2855" i="24"/>
  <c r="Q2856" i="24"/>
  <c r="Q2857" i="24"/>
  <c r="Q2858" i="24"/>
  <c r="Q2859" i="24"/>
  <c r="Q2860" i="24"/>
  <c r="Q2861" i="24"/>
  <c r="Q2862" i="24"/>
  <c r="Q2863" i="24"/>
  <c r="Q2864" i="24"/>
  <c r="Q2865" i="24"/>
  <c r="Q2866" i="24"/>
  <c r="Q2867" i="24"/>
  <c r="Q2868" i="24"/>
  <c r="Q2869" i="24"/>
  <c r="Q2870" i="24"/>
  <c r="Q2871" i="24"/>
  <c r="Q2872" i="24"/>
  <c r="Q2873" i="24"/>
  <c r="Q2874" i="24"/>
  <c r="Q2875" i="24"/>
  <c r="Q2876" i="24"/>
  <c r="Q2877" i="24"/>
  <c r="Q2878" i="24"/>
  <c r="Q2879" i="24"/>
  <c r="Q2880" i="24"/>
  <c r="Q2881" i="24"/>
  <c r="Q2882" i="24"/>
  <c r="Q2883" i="24"/>
  <c r="Q3" i="24"/>
  <c r="Q4" i="24"/>
  <c r="Q5" i="24"/>
  <c r="Q6" i="24"/>
  <c r="Q7" i="24"/>
  <c r="Q8" i="24"/>
  <c r="Q9" i="24"/>
  <c r="Q10" i="24"/>
  <c r="Q11" i="24"/>
  <c r="Q12" i="24"/>
  <c r="Q13" i="24"/>
  <c r="Q14" i="24"/>
  <c r="Q15" i="24"/>
  <c r="Q16" i="24"/>
  <c r="Q17" i="24"/>
  <c r="Q18" i="24"/>
  <c r="Q21" i="24"/>
  <c r="Q2" i="24"/>
  <c r="J6" i="26" l="1"/>
  <c r="C4" i="26"/>
  <c r="C5" i="26"/>
  <c r="C6" i="26"/>
  <c r="C7" i="26"/>
  <c r="C8" i="26"/>
  <c r="C9" i="26"/>
  <c r="C10" i="26"/>
  <c r="C11" i="26"/>
  <c r="C12" i="26"/>
  <c r="C13" i="26"/>
  <c r="C3" i="26"/>
  <c r="I6" i="26"/>
  <c r="K6" i="26"/>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2" i="1"/>
  <c r="D13" i="1"/>
  <c r="D14" i="1"/>
  <c r="D15" i="1"/>
  <c r="D16" i="1"/>
  <c r="D4" i="1"/>
  <c r="D5" i="1"/>
  <c r="D6" i="1"/>
  <c r="D7" i="1"/>
  <c r="D8" i="1"/>
  <c r="D9" i="1"/>
  <c r="D10" i="1"/>
  <c r="D11" i="1"/>
  <c r="D3" i="1"/>
  <c r="F6" i="44"/>
  <c r="G7" i="44"/>
  <c r="G13" i="44"/>
  <c r="H13" i="44"/>
  <c r="E3" i="44"/>
  <c r="E4" i="44"/>
  <c r="E5" i="44"/>
  <c r="E6" i="44"/>
  <c r="G6" i="44" s="1"/>
  <c r="E7" i="44"/>
  <c r="F7" i="44" s="1"/>
  <c r="E8" i="44"/>
  <c r="G8" i="44" s="1"/>
  <c r="E9" i="44"/>
  <c r="E10" i="44"/>
  <c r="E11" i="44"/>
  <c r="E12" i="44"/>
  <c r="E13" i="44"/>
  <c r="F13" i="44" s="1"/>
  <c r="E14" i="44"/>
  <c r="E15" i="44"/>
  <c r="E16" i="44"/>
  <c r="E17" i="44"/>
  <c r="E18" i="44"/>
  <c r="E19" i="44"/>
  <c r="E20" i="44"/>
  <c r="F20" i="44" s="1"/>
  <c r="E2" i="44"/>
  <c r="H20" i="44" l="1"/>
  <c r="H6" i="44"/>
  <c r="I6" i="44" s="1"/>
  <c r="H8" i="44"/>
  <c r="F8" i="44"/>
  <c r="G20" i="44"/>
  <c r="I20" i="44" s="1"/>
  <c r="H7" i="44"/>
  <c r="I7" i="44" s="1"/>
  <c r="C2" i="23"/>
  <c r="B8" i="23" s="1"/>
  <c r="L6" i="26"/>
  <c r="D6" i="26" s="1"/>
  <c r="I8" i="44"/>
  <c r="I13" i="44"/>
  <c r="S3" i="24" l="1"/>
  <c r="S4" i="24"/>
  <c r="S5" i="24"/>
  <c r="S6" i="24"/>
  <c r="S7" i="24"/>
  <c r="S8" i="24"/>
  <c r="S9" i="24"/>
  <c r="S10" i="24"/>
  <c r="S11" i="24"/>
  <c r="S12" i="24"/>
  <c r="S13" i="24"/>
  <c r="S14" i="24"/>
  <c r="S15" i="24"/>
  <c r="S16" i="24"/>
  <c r="S17" i="24"/>
  <c r="S18" i="24"/>
  <c r="S19" i="24"/>
  <c r="S20" i="24"/>
  <c r="S21" i="24"/>
  <c r="S22" i="24"/>
  <c r="S23" i="24"/>
  <c r="S24" i="24"/>
  <c r="S25" i="24"/>
  <c r="S26" i="24"/>
  <c r="S27" i="24"/>
  <c r="S28" i="24"/>
  <c r="S29" i="24"/>
  <c r="S30" i="24"/>
  <c r="S31" i="24"/>
  <c r="S32" i="24"/>
  <c r="S33" i="24"/>
  <c r="S34" i="24"/>
  <c r="S35" i="24"/>
  <c r="S36" i="24"/>
  <c r="S37" i="24"/>
  <c r="S38" i="24"/>
  <c r="S39" i="24"/>
  <c r="S40" i="24"/>
  <c r="S41" i="24"/>
  <c r="S42" i="24"/>
  <c r="S43" i="24"/>
  <c r="S44" i="24"/>
  <c r="S45" i="24"/>
  <c r="S46" i="24"/>
  <c r="S47" i="24"/>
  <c r="S48" i="24"/>
  <c r="S49" i="24"/>
  <c r="S50" i="24"/>
  <c r="S51" i="24"/>
  <c r="S52" i="24"/>
  <c r="S53" i="24"/>
  <c r="S54" i="24"/>
  <c r="S55" i="24"/>
  <c r="S56" i="24"/>
  <c r="S57" i="24"/>
  <c r="S58" i="24"/>
  <c r="S59" i="24"/>
  <c r="S60" i="24"/>
  <c r="S61" i="24"/>
  <c r="S62" i="24"/>
  <c r="S63" i="24"/>
  <c r="S64" i="24"/>
  <c r="S65" i="24"/>
  <c r="S66" i="24"/>
  <c r="S67" i="24"/>
  <c r="S68" i="24"/>
  <c r="S69" i="24"/>
  <c r="S70" i="24"/>
  <c r="S71" i="24"/>
  <c r="S72" i="24"/>
  <c r="S73" i="24"/>
  <c r="S74" i="24"/>
  <c r="S75" i="24"/>
  <c r="S76" i="24"/>
  <c r="S77" i="24"/>
  <c r="S78" i="24"/>
  <c r="S79" i="24"/>
  <c r="S80" i="24"/>
  <c r="S81" i="24"/>
  <c r="S82" i="24"/>
  <c r="S83" i="24"/>
  <c r="S84" i="24"/>
  <c r="S85" i="24"/>
  <c r="S86" i="24"/>
  <c r="S87" i="24"/>
  <c r="S88" i="24"/>
  <c r="S89" i="24"/>
  <c r="S90" i="24"/>
  <c r="S91" i="24"/>
  <c r="S92" i="24"/>
  <c r="S93" i="24"/>
  <c r="S94" i="24"/>
  <c r="S95" i="24"/>
  <c r="S96" i="24"/>
  <c r="S97" i="24"/>
  <c r="S98" i="24"/>
  <c r="S99" i="24"/>
  <c r="S100" i="24"/>
  <c r="S101" i="24"/>
  <c r="S102" i="24"/>
  <c r="S103" i="24"/>
  <c r="S104" i="24"/>
  <c r="S105" i="24"/>
  <c r="S106" i="24"/>
  <c r="S107" i="24"/>
  <c r="S108" i="24"/>
  <c r="S109" i="24"/>
  <c r="S110" i="24"/>
  <c r="S111" i="24"/>
  <c r="S112" i="24"/>
  <c r="S113" i="24"/>
  <c r="S114" i="24"/>
  <c r="S115" i="24"/>
  <c r="S116" i="24"/>
  <c r="S117" i="24"/>
  <c r="S118" i="24"/>
  <c r="S119" i="24"/>
  <c r="S120" i="24"/>
  <c r="S121" i="24"/>
  <c r="S122" i="24"/>
  <c r="S123" i="24"/>
  <c r="S124" i="24"/>
  <c r="S125" i="24"/>
  <c r="S126" i="24"/>
  <c r="S127" i="24"/>
  <c r="S128" i="24"/>
  <c r="S129" i="24"/>
  <c r="S130" i="24"/>
  <c r="S131" i="24"/>
  <c r="S132" i="24"/>
  <c r="S133" i="24"/>
  <c r="S134" i="24"/>
  <c r="S135" i="24"/>
  <c r="S136" i="24"/>
  <c r="S137" i="24"/>
  <c r="S138" i="24"/>
  <c r="S139" i="24"/>
  <c r="S140" i="24"/>
  <c r="S141" i="24"/>
  <c r="S142" i="24"/>
  <c r="S143" i="24"/>
  <c r="S144" i="24"/>
  <c r="S145" i="24"/>
  <c r="S146" i="24"/>
  <c r="S147" i="24"/>
  <c r="S148" i="24"/>
  <c r="S149" i="24"/>
  <c r="S150" i="24"/>
  <c r="S151" i="24"/>
  <c r="S152" i="24"/>
  <c r="S153" i="24"/>
  <c r="S154" i="24"/>
  <c r="S155" i="24"/>
  <c r="S156" i="24"/>
  <c r="S157" i="24"/>
  <c r="S158" i="24"/>
  <c r="S159" i="24"/>
  <c r="S160" i="24"/>
  <c r="S161" i="24"/>
  <c r="S162" i="24"/>
  <c r="S163" i="24"/>
  <c r="S164" i="24"/>
  <c r="S165" i="24"/>
  <c r="S166" i="24"/>
  <c r="S167" i="24"/>
  <c r="S168" i="24"/>
  <c r="S169" i="24"/>
  <c r="S170" i="24"/>
  <c r="S171" i="24"/>
  <c r="S172" i="24"/>
  <c r="S173" i="24"/>
  <c r="S174" i="24"/>
  <c r="S175" i="24"/>
  <c r="S176" i="24"/>
  <c r="S177" i="24"/>
  <c r="S178" i="24"/>
  <c r="S179" i="24"/>
  <c r="S180" i="24"/>
  <c r="S181" i="24"/>
  <c r="S182" i="24"/>
  <c r="S183" i="24"/>
  <c r="S184" i="24"/>
  <c r="S185" i="24"/>
  <c r="S186" i="24"/>
  <c r="S187" i="24"/>
  <c r="S188" i="24"/>
  <c r="S189" i="24"/>
  <c r="S190" i="24"/>
  <c r="S191" i="24"/>
  <c r="S192" i="24"/>
  <c r="S193" i="24"/>
  <c r="S194" i="24"/>
  <c r="S195" i="24"/>
  <c r="S196" i="24"/>
  <c r="S197" i="24"/>
  <c r="S198" i="24"/>
  <c r="S199" i="24"/>
  <c r="S200" i="24"/>
  <c r="S201" i="24"/>
  <c r="S202" i="24"/>
  <c r="S203" i="24"/>
  <c r="S204" i="24"/>
  <c r="S205" i="24"/>
  <c r="S206" i="24"/>
  <c r="S207" i="24"/>
  <c r="S208" i="24"/>
  <c r="S209" i="24"/>
  <c r="S210" i="24"/>
  <c r="S211" i="24"/>
  <c r="S212" i="24"/>
  <c r="S213" i="24"/>
  <c r="S214" i="24"/>
  <c r="S215" i="24"/>
  <c r="S216" i="24"/>
  <c r="S217" i="24"/>
  <c r="S218" i="24"/>
  <c r="S219" i="24"/>
  <c r="S220" i="24"/>
  <c r="S221" i="24"/>
  <c r="S222" i="24"/>
  <c r="S223" i="24"/>
  <c r="S224" i="24"/>
  <c r="S225" i="24"/>
  <c r="S226" i="24"/>
  <c r="S227" i="24"/>
  <c r="S228" i="24"/>
  <c r="S229" i="24"/>
  <c r="S230" i="24"/>
  <c r="S231" i="24"/>
  <c r="S232" i="24"/>
  <c r="S233" i="24"/>
  <c r="S234" i="24"/>
  <c r="S235" i="24"/>
  <c r="S236" i="24"/>
  <c r="S237" i="24"/>
  <c r="S238" i="24"/>
  <c r="S239" i="24"/>
  <c r="S240" i="24"/>
  <c r="S241" i="24"/>
  <c r="S242" i="24"/>
  <c r="S243" i="24"/>
  <c r="S244" i="24"/>
  <c r="S245" i="24"/>
  <c r="S246" i="24"/>
  <c r="S247" i="24"/>
  <c r="S248" i="24"/>
  <c r="S249" i="24"/>
  <c r="S250" i="24"/>
  <c r="S251" i="24"/>
  <c r="S252" i="24"/>
  <c r="S253" i="24"/>
  <c r="S254" i="24"/>
  <c r="S255" i="24"/>
  <c r="S256" i="24"/>
  <c r="S257" i="24"/>
  <c r="S258" i="24"/>
  <c r="S259" i="24"/>
  <c r="S260" i="24"/>
  <c r="S261" i="24"/>
  <c r="S262" i="24"/>
  <c r="S263" i="24"/>
  <c r="S264" i="24"/>
  <c r="S265" i="24"/>
  <c r="S266" i="24"/>
  <c r="S267" i="24"/>
  <c r="S268" i="24"/>
  <c r="S269" i="24"/>
  <c r="S270" i="24"/>
  <c r="S271" i="24"/>
  <c r="S272" i="24"/>
  <c r="S273" i="24"/>
  <c r="S274" i="24"/>
  <c r="S275" i="24"/>
  <c r="S276" i="24"/>
  <c r="S277" i="24"/>
  <c r="S278" i="24"/>
  <c r="S279" i="24"/>
  <c r="S280" i="24"/>
  <c r="S281" i="24"/>
  <c r="S282" i="24"/>
  <c r="S283" i="24"/>
  <c r="S284" i="24"/>
  <c r="S285" i="24"/>
  <c r="S286" i="24"/>
  <c r="S287" i="24"/>
  <c r="S288" i="24"/>
  <c r="S289" i="24"/>
  <c r="S290" i="24"/>
  <c r="S291" i="24"/>
  <c r="S292" i="24"/>
  <c r="S293" i="24"/>
  <c r="S294" i="24"/>
  <c r="S295" i="24"/>
  <c r="S296" i="24"/>
  <c r="S297" i="24"/>
  <c r="S298" i="24"/>
  <c r="S299" i="24"/>
  <c r="S300" i="24"/>
  <c r="S301" i="24"/>
  <c r="S302" i="24"/>
  <c r="S303" i="24"/>
  <c r="S304" i="24"/>
  <c r="S305" i="24"/>
  <c r="S306" i="24"/>
  <c r="S307" i="24"/>
  <c r="S308" i="24"/>
  <c r="S309" i="24"/>
  <c r="S310" i="24"/>
  <c r="S311" i="24"/>
  <c r="S312" i="24"/>
  <c r="S313" i="24"/>
  <c r="S314" i="24"/>
  <c r="S315" i="24"/>
  <c r="S316" i="24"/>
  <c r="S317" i="24"/>
  <c r="S318" i="24"/>
  <c r="S319" i="24"/>
  <c r="S320" i="24"/>
  <c r="S321" i="24"/>
  <c r="S322" i="24"/>
  <c r="S323" i="24"/>
  <c r="S324" i="24"/>
  <c r="S325" i="24"/>
  <c r="S326" i="24"/>
  <c r="S327" i="24"/>
  <c r="S328" i="24"/>
  <c r="S329" i="24"/>
  <c r="S330" i="24"/>
  <c r="S331" i="24"/>
  <c r="S332" i="24"/>
  <c r="S333" i="24"/>
  <c r="S334" i="24"/>
  <c r="S335" i="24"/>
  <c r="S336" i="24"/>
  <c r="S337" i="24"/>
  <c r="S338" i="24"/>
  <c r="S339" i="24"/>
  <c r="S340" i="24"/>
  <c r="S341" i="24"/>
  <c r="S342" i="24"/>
  <c r="S343" i="24"/>
  <c r="S344" i="24"/>
  <c r="S345" i="24"/>
  <c r="S346" i="24"/>
  <c r="S347" i="24"/>
  <c r="S348" i="24"/>
  <c r="S349" i="24"/>
  <c r="S350" i="24"/>
  <c r="S351" i="24"/>
  <c r="S352" i="24"/>
  <c r="S353" i="24"/>
  <c r="S354" i="24"/>
  <c r="S355" i="24"/>
  <c r="S356" i="24"/>
  <c r="S357" i="24"/>
  <c r="S358" i="24"/>
  <c r="S359" i="24"/>
  <c r="S360" i="24"/>
  <c r="S361" i="24"/>
  <c r="S362" i="24"/>
  <c r="S363" i="24"/>
  <c r="S364" i="24"/>
  <c r="S365" i="24"/>
  <c r="S366" i="24"/>
  <c r="S367" i="24"/>
  <c r="S368" i="24"/>
  <c r="S369" i="24"/>
  <c r="S370" i="24"/>
  <c r="S371" i="24"/>
  <c r="S372" i="24"/>
  <c r="S373" i="24"/>
  <c r="S374" i="24"/>
  <c r="S375" i="24"/>
  <c r="S376" i="24"/>
  <c r="S377" i="24"/>
  <c r="S378" i="24"/>
  <c r="S379" i="24"/>
  <c r="S380" i="24"/>
  <c r="S381" i="24"/>
  <c r="S382" i="24"/>
  <c r="S383" i="24"/>
  <c r="S384" i="24"/>
  <c r="S385" i="24"/>
  <c r="S386" i="24"/>
  <c r="S387" i="24"/>
  <c r="S388" i="24"/>
  <c r="S389" i="24"/>
  <c r="S390" i="24"/>
  <c r="S391" i="24"/>
  <c r="S392" i="24"/>
  <c r="S393" i="24"/>
  <c r="S394" i="24"/>
  <c r="S395" i="24"/>
  <c r="S396" i="24"/>
  <c r="S397" i="24"/>
  <c r="S398" i="24"/>
  <c r="S399" i="24"/>
  <c r="S400" i="24"/>
  <c r="S401" i="24"/>
  <c r="S402" i="24"/>
  <c r="S403" i="24"/>
  <c r="S404" i="24"/>
  <c r="S405" i="24"/>
  <c r="S406" i="24"/>
  <c r="S407" i="24"/>
  <c r="S408" i="24"/>
  <c r="S409" i="24"/>
  <c r="S410" i="24"/>
  <c r="S411" i="24"/>
  <c r="S412" i="24"/>
  <c r="S413" i="24"/>
  <c r="S414" i="24"/>
  <c r="S415" i="24"/>
  <c r="S416" i="24"/>
  <c r="S417" i="24"/>
  <c r="S418" i="24"/>
  <c r="S419" i="24"/>
  <c r="S420" i="24"/>
  <c r="S421" i="24"/>
  <c r="S422" i="24"/>
  <c r="S423" i="24"/>
  <c r="S424" i="24"/>
  <c r="S425" i="24"/>
  <c r="S426" i="24"/>
  <c r="S427" i="24"/>
  <c r="S428" i="24"/>
  <c r="S429" i="24"/>
  <c r="S430" i="24"/>
  <c r="S431" i="24"/>
  <c r="S432" i="24"/>
  <c r="S433" i="24"/>
  <c r="S434" i="24"/>
  <c r="S435" i="24"/>
  <c r="S436" i="24"/>
  <c r="S437" i="24"/>
  <c r="S438" i="24"/>
  <c r="S439" i="24"/>
  <c r="S440" i="24"/>
  <c r="S441" i="24"/>
  <c r="S442" i="24"/>
  <c r="S443" i="24"/>
  <c r="S444" i="24"/>
  <c r="S445" i="24"/>
  <c r="S446" i="24"/>
  <c r="S447" i="24"/>
  <c r="S448" i="24"/>
  <c r="S449" i="24"/>
  <c r="S450" i="24"/>
  <c r="S451" i="24"/>
  <c r="S452" i="24"/>
  <c r="S453" i="24"/>
  <c r="S454" i="24"/>
  <c r="S455" i="24"/>
  <c r="S456" i="24"/>
  <c r="S457" i="24"/>
  <c r="S458" i="24"/>
  <c r="S459" i="24"/>
  <c r="S460" i="24"/>
  <c r="S461" i="24"/>
  <c r="S462" i="24"/>
  <c r="S463" i="24"/>
  <c r="S464" i="24"/>
  <c r="S465" i="24"/>
  <c r="S466" i="24"/>
  <c r="S467" i="24"/>
  <c r="S468" i="24"/>
  <c r="S469" i="24"/>
  <c r="S470" i="24"/>
  <c r="S471" i="24"/>
  <c r="S472" i="24"/>
  <c r="S473" i="24"/>
  <c r="S474" i="24"/>
  <c r="S475" i="24"/>
  <c r="S476" i="24"/>
  <c r="S477" i="24"/>
  <c r="S478" i="24"/>
  <c r="S479" i="24"/>
  <c r="S480" i="24"/>
  <c r="S481" i="24"/>
  <c r="S482" i="24"/>
  <c r="S483" i="24"/>
  <c r="S484" i="24"/>
  <c r="S485" i="24"/>
  <c r="S486" i="24"/>
  <c r="S487" i="24"/>
  <c r="S488" i="24"/>
  <c r="S489" i="24"/>
  <c r="S490" i="24"/>
  <c r="S491" i="24"/>
  <c r="S492" i="24"/>
  <c r="S493" i="24"/>
  <c r="S494" i="24"/>
  <c r="S495" i="24"/>
  <c r="S496" i="24"/>
  <c r="S497" i="24"/>
  <c r="S498" i="24"/>
  <c r="S499" i="24"/>
  <c r="S500" i="24"/>
  <c r="S501" i="24"/>
  <c r="S502" i="24"/>
  <c r="S503" i="24"/>
  <c r="S504" i="24"/>
  <c r="S505" i="24"/>
  <c r="S506" i="24"/>
  <c r="S507" i="24"/>
  <c r="S508" i="24"/>
  <c r="S509" i="24"/>
  <c r="S510" i="24"/>
  <c r="S511" i="24"/>
  <c r="S512" i="24"/>
  <c r="S513" i="24"/>
  <c r="S514" i="24"/>
  <c r="S515" i="24"/>
  <c r="S516" i="24"/>
  <c r="S517" i="24"/>
  <c r="S518" i="24"/>
  <c r="S519" i="24"/>
  <c r="S520" i="24"/>
  <c r="S521" i="24"/>
  <c r="S522" i="24"/>
  <c r="S523" i="24"/>
  <c r="S524" i="24"/>
  <c r="S525" i="24"/>
  <c r="S526" i="24"/>
  <c r="S527" i="24"/>
  <c r="S528" i="24"/>
  <c r="S529" i="24"/>
  <c r="S530" i="24"/>
  <c r="S531" i="24"/>
  <c r="S532" i="24"/>
  <c r="S533" i="24"/>
  <c r="S534" i="24"/>
  <c r="S535" i="24"/>
  <c r="S536" i="24"/>
  <c r="S537" i="24"/>
  <c r="S538" i="24"/>
  <c r="S539" i="24"/>
  <c r="S540" i="24"/>
  <c r="S541" i="24"/>
  <c r="S542" i="24"/>
  <c r="S543" i="24"/>
  <c r="S544" i="24"/>
  <c r="S545" i="24"/>
  <c r="S546" i="24"/>
  <c r="S547" i="24"/>
  <c r="S548" i="24"/>
  <c r="S549" i="24"/>
  <c r="S550" i="24"/>
  <c r="S551" i="24"/>
  <c r="S552" i="24"/>
  <c r="S553" i="24"/>
  <c r="S554" i="24"/>
  <c r="S555" i="24"/>
  <c r="S556" i="24"/>
  <c r="S557" i="24"/>
  <c r="S558" i="24"/>
  <c r="S559" i="24"/>
  <c r="S560" i="24"/>
  <c r="S561" i="24"/>
  <c r="S562" i="24"/>
  <c r="S563" i="24"/>
  <c r="S564" i="24"/>
  <c r="S565" i="24"/>
  <c r="S566" i="24"/>
  <c r="S567" i="24"/>
  <c r="S568" i="24"/>
  <c r="S569" i="24"/>
  <c r="S570" i="24"/>
  <c r="S571" i="24"/>
  <c r="S572" i="24"/>
  <c r="S573" i="24"/>
  <c r="S574" i="24"/>
  <c r="S575" i="24"/>
  <c r="S576" i="24"/>
  <c r="S577" i="24"/>
  <c r="S578" i="24"/>
  <c r="S579" i="24"/>
  <c r="S580" i="24"/>
  <c r="S581" i="24"/>
  <c r="S582" i="24"/>
  <c r="S583" i="24"/>
  <c r="S584" i="24"/>
  <c r="S585" i="24"/>
  <c r="S586" i="24"/>
  <c r="S587" i="24"/>
  <c r="S588" i="24"/>
  <c r="S589" i="24"/>
  <c r="S590" i="24"/>
  <c r="S591" i="24"/>
  <c r="S592" i="24"/>
  <c r="S593" i="24"/>
  <c r="S594" i="24"/>
  <c r="S595" i="24"/>
  <c r="S596" i="24"/>
  <c r="S597" i="24"/>
  <c r="S598" i="24"/>
  <c r="S599" i="24"/>
  <c r="S600" i="24"/>
  <c r="S601" i="24"/>
  <c r="S602" i="24"/>
  <c r="S603" i="24"/>
  <c r="S604" i="24"/>
  <c r="S605" i="24"/>
  <c r="S606" i="24"/>
  <c r="S607" i="24"/>
  <c r="S608" i="24"/>
  <c r="S609" i="24"/>
  <c r="S610" i="24"/>
  <c r="S611" i="24"/>
  <c r="S612" i="24"/>
  <c r="S613" i="24"/>
  <c r="S614" i="24"/>
  <c r="S615" i="24"/>
  <c r="S616" i="24"/>
  <c r="S617" i="24"/>
  <c r="S618" i="24"/>
  <c r="S619" i="24"/>
  <c r="S620" i="24"/>
  <c r="S621" i="24"/>
  <c r="S622" i="24"/>
  <c r="S623" i="24"/>
  <c r="S624" i="24"/>
  <c r="S625" i="24"/>
  <c r="S626" i="24"/>
  <c r="S627" i="24"/>
  <c r="S628" i="24"/>
  <c r="S629" i="24"/>
  <c r="S630" i="24"/>
  <c r="S631" i="24"/>
  <c r="S632" i="24"/>
  <c r="S633" i="24"/>
  <c r="S634" i="24"/>
  <c r="S635" i="24"/>
  <c r="S636" i="24"/>
  <c r="S637" i="24"/>
  <c r="S638" i="24"/>
  <c r="S639" i="24"/>
  <c r="S640" i="24"/>
  <c r="S641" i="24"/>
  <c r="S642" i="24"/>
  <c r="S643" i="24"/>
  <c r="S644" i="24"/>
  <c r="S645" i="24"/>
  <c r="S646" i="24"/>
  <c r="S647" i="24"/>
  <c r="S648" i="24"/>
  <c r="S649" i="24"/>
  <c r="S650" i="24"/>
  <c r="S651" i="24"/>
  <c r="S652" i="24"/>
  <c r="S653" i="24"/>
  <c r="S654" i="24"/>
  <c r="S655" i="24"/>
  <c r="S656" i="24"/>
  <c r="S657" i="24"/>
  <c r="S658" i="24"/>
  <c r="S659" i="24"/>
  <c r="S660" i="24"/>
  <c r="S661" i="24"/>
  <c r="S662" i="24"/>
  <c r="S663" i="24"/>
  <c r="S664" i="24"/>
  <c r="S665" i="24"/>
  <c r="S666" i="24"/>
  <c r="S667" i="24"/>
  <c r="S668" i="24"/>
  <c r="S669" i="24"/>
  <c r="S670" i="24"/>
  <c r="S671" i="24"/>
  <c r="S672" i="24"/>
  <c r="S673" i="24"/>
  <c r="S674" i="24"/>
  <c r="S675" i="24"/>
  <c r="S676" i="24"/>
  <c r="S677" i="24"/>
  <c r="S678" i="24"/>
  <c r="S679" i="24"/>
  <c r="S680" i="24"/>
  <c r="S681" i="24"/>
  <c r="S682" i="24"/>
  <c r="S683" i="24"/>
  <c r="S684" i="24"/>
  <c r="S685" i="24"/>
  <c r="S686" i="24"/>
  <c r="S687" i="24"/>
  <c r="S688" i="24"/>
  <c r="S689" i="24"/>
  <c r="S690" i="24"/>
  <c r="S691" i="24"/>
  <c r="S692" i="24"/>
  <c r="S693" i="24"/>
  <c r="S694" i="24"/>
  <c r="S695" i="24"/>
  <c r="S696" i="24"/>
  <c r="S697" i="24"/>
  <c r="S698" i="24"/>
  <c r="S699" i="24"/>
  <c r="S700" i="24"/>
  <c r="S701" i="24"/>
  <c r="S702" i="24"/>
  <c r="S703" i="24"/>
  <c r="S704" i="24"/>
  <c r="S705" i="24"/>
  <c r="S706" i="24"/>
  <c r="S707" i="24"/>
  <c r="S708" i="24"/>
  <c r="S709" i="24"/>
  <c r="S710" i="24"/>
  <c r="S711" i="24"/>
  <c r="S712" i="24"/>
  <c r="S713" i="24"/>
  <c r="S714" i="24"/>
  <c r="S715" i="24"/>
  <c r="S716" i="24"/>
  <c r="S717" i="24"/>
  <c r="S718" i="24"/>
  <c r="S719" i="24"/>
  <c r="S720" i="24"/>
  <c r="S721" i="24"/>
  <c r="S722" i="24"/>
  <c r="S723" i="24"/>
  <c r="S724" i="24"/>
  <c r="S725" i="24"/>
  <c r="S726" i="24"/>
  <c r="S727" i="24"/>
  <c r="S728" i="24"/>
  <c r="S729" i="24"/>
  <c r="S730" i="24"/>
  <c r="S731" i="24"/>
  <c r="S732" i="24"/>
  <c r="S733" i="24"/>
  <c r="S734" i="24"/>
  <c r="S735" i="24"/>
  <c r="S736" i="24"/>
  <c r="S737" i="24"/>
  <c r="S738" i="24"/>
  <c r="S739" i="24"/>
  <c r="S740" i="24"/>
  <c r="S741" i="24"/>
  <c r="S742" i="24"/>
  <c r="S743" i="24"/>
  <c r="S744" i="24"/>
  <c r="S745" i="24"/>
  <c r="S746" i="24"/>
  <c r="S747" i="24"/>
  <c r="S748" i="24"/>
  <c r="S749" i="24"/>
  <c r="S750" i="24"/>
  <c r="S751" i="24"/>
  <c r="S752" i="24"/>
  <c r="S753" i="24"/>
  <c r="S754" i="24"/>
  <c r="S755" i="24"/>
  <c r="S756" i="24"/>
  <c r="S757" i="24"/>
  <c r="S758" i="24"/>
  <c r="S759" i="24"/>
  <c r="S760" i="24"/>
  <c r="S761" i="24"/>
  <c r="S762" i="24"/>
  <c r="S763" i="24"/>
  <c r="S764" i="24"/>
  <c r="S765" i="24"/>
  <c r="S766" i="24"/>
  <c r="S767" i="24"/>
  <c r="S768" i="24"/>
  <c r="S769" i="24"/>
  <c r="S770" i="24"/>
  <c r="S771" i="24"/>
  <c r="S772" i="24"/>
  <c r="S773" i="24"/>
  <c r="S774" i="24"/>
  <c r="S775" i="24"/>
  <c r="S776" i="24"/>
  <c r="S777" i="24"/>
  <c r="S778" i="24"/>
  <c r="S779" i="24"/>
  <c r="S780" i="24"/>
  <c r="S781" i="24"/>
  <c r="S782" i="24"/>
  <c r="S783" i="24"/>
  <c r="S784" i="24"/>
  <c r="S785" i="24"/>
  <c r="S786" i="24"/>
  <c r="S787" i="24"/>
  <c r="S788" i="24"/>
  <c r="S789" i="24"/>
  <c r="S790" i="24"/>
  <c r="S791" i="24"/>
  <c r="S792" i="24"/>
  <c r="S793" i="24"/>
  <c r="S794" i="24"/>
  <c r="S795" i="24"/>
  <c r="S796" i="24"/>
  <c r="S797" i="24"/>
  <c r="S798" i="24"/>
  <c r="S799" i="24"/>
  <c r="S800" i="24"/>
  <c r="S801" i="24"/>
  <c r="S802" i="24"/>
  <c r="S803" i="24"/>
  <c r="S804" i="24"/>
  <c r="S805" i="24"/>
  <c r="S806" i="24"/>
  <c r="S807" i="24"/>
  <c r="S808" i="24"/>
  <c r="S809" i="24"/>
  <c r="S810" i="24"/>
  <c r="S811" i="24"/>
  <c r="S812" i="24"/>
  <c r="S813" i="24"/>
  <c r="S814" i="24"/>
  <c r="S815" i="24"/>
  <c r="S816" i="24"/>
  <c r="S817" i="24"/>
  <c r="S818" i="24"/>
  <c r="S819" i="24"/>
  <c r="S820" i="24"/>
  <c r="S821" i="24"/>
  <c r="S822" i="24"/>
  <c r="S823" i="24"/>
  <c r="S824" i="24"/>
  <c r="S825" i="24"/>
  <c r="S826" i="24"/>
  <c r="S827" i="24"/>
  <c r="S828" i="24"/>
  <c r="S829" i="24"/>
  <c r="S830" i="24"/>
  <c r="S831" i="24"/>
  <c r="S832" i="24"/>
  <c r="S833" i="24"/>
  <c r="S834" i="24"/>
  <c r="S835" i="24"/>
  <c r="S836" i="24"/>
  <c r="S837" i="24"/>
  <c r="S838" i="24"/>
  <c r="S839" i="24"/>
  <c r="S840" i="24"/>
  <c r="S841" i="24"/>
  <c r="S842" i="24"/>
  <c r="S843" i="24"/>
  <c r="S844" i="24"/>
  <c r="S845" i="24"/>
  <c r="S846" i="24"/>
  <c r="S847" i="24"/>
  <c r="S848" i="24"/>
  <c r="S849" i="24"/>
  <c r="S850" i="24"/>
  <c r="S851" i="24"/>
  <c r="S852" i="24"/>
  <c r="S853" i="24"/>
  <c r="S854" i="24"/>
  <c r="S855" i="24"/>
  <c r="S856" i="24"/>
  <c r="S857" i="24"/>
  <c r="S858" i="24"/>
  <c r="S859" i="24"/>
  <c r="S860" i="24"/>
  <c r="S861" i="24"/>
  <c r="S862" i="24"/>
  <c r="S863" i="24"/>
  <c r="S864" i="24"/>
  <c r="S865" i="24"/>
  <c r="S866" i="24"/>
  <c r="S867" i="24"/>
  <c r="S868" i="24"/>
  <c r="S869" i="24"/>
  <c r="S870" i="24"/>
  <c r="S871" i="24"/>
  <c r="S872" i="24"/>
  <c r="S873" i="24"/>
  <c r="S874" i="24"/>
  <c r="S875" i="24"/>
  <c r="S876" i="24"/>
  <c r="S877" i="24"/>
  <c r="S878" i="24"/>
  <c r="S879" i="24"/>
  <c r="S880" i="24"/>
  <c r="S881" i="24"/>
  <c r="S882" i="24"/>
  <c r="S883" i="24"/>
  <c r="S884" i="24"/>
  <c r="S885" i="24"/>
  <c r="S886" i="24"/>
  <c r="S887" i="24"/>
  <c r="S888" i="24"/>
  <c r="S889" i="24"/>
  <c r="S890" i="24"/>
  <c r="S891" i="24"/>
  <c r="S892" i="24"/>
  <c r="S893" i="24"/>
  <c r="S894" i="24"/>
  <c r="S895" i="24"/>
  <c r="S896" i="24"/>
  <c r="S897" i="24"/>
  <c r="S898" i="24"/>
  <c r="S899" i="24"/>
  <c r="S900" i="24"/>
  <c r="S901" i="24"/>
  <c r="S902" i="24"/>
  <c r="S903" i="24"/>
  <c r="S904" i="24"/>
  <c r="S905" i="24"/>
  <c r="S906" i="24"/>
  <c r="S907" i="24"/>
  <c r="S908" i="24"/>
  <c r="S909" i="24"/>
  <c r="S910" i="24"/>
  <c r="S911" i="24"/>
  <c r="S912" i="24"/>
  <c r="S913" i="24"/>
  <c r="S914" i="24"/>
  <c r="S915" i="24"/>
  <c r="S916" i="24"/>
  <c r="S917" i="24"/>
  <c r="S918" i="24"/>
  <c r="S919" i="24"/>
  <c r="S920" i="24"/>
  <c r="S921" i="24"/>
  <c r="S922" i="24"/>
  <c r="S923" i="24"/>
  <c r="S924" i="24"/>
  <c r="S925" i="24"/>
  <c r="S926" i="24"/>
  <c r="S927" i="24"/>
  <c r="S928" i="24"/>
  <c r="S929" i="24"/>
  <c r="S930" i="24"/>
  <c r="S931" i="24"/>
  <c r="S932" i="24"/>
  <c r="S933" i="24"/>
  <c r="S934" i="24"/>
  <c r="S935" i="24"/>
  <c r="S936" i="24"/>
  <c r="S937" i="24"/>
  <c r="S938" i="24"/>
  <c r="S939" i="24"/>
  <c r="S940" i="24"/>
  <c r="S941" i="24"/>
  <c r="S942" i="24"/>
  <c r="S943" i="24"/>
  <c r="S944" i="24"/>
  <c r="S945" i="24"/>
  <c r="S946" i="24"/>
  <c r="S947" i="24"/>
  <c r="S948" i="24"/>
  <c r="S949" i="24"/>
  <c r="S950" i="24"/>
  <c r="S951" i="24"/>
  <c r="S952" i="24"/>
  <c r="S953" i="24"/>
  <c r="S954" i="24"/>
  <c r="S955" i="24"/>
  <c r="S956" i="24"/>
  <c r="S957" i="24"/>
  <c r="S958" i="24"/>
  <c r="S959" i="24"/>
  <c r="S960" i="24"/>
  <c r="S961" i="24"/>
  <c r="S962" i="24"/>
  <c r="S963" i="24"/>
  <c r="S964" i="24"/>
  <c r="S965" i="24"/>
  <c r="S966" i="24"/>
  <c r="S967" i="24"/>
  <c r="S968" i="24"/>
  <c r="S969" i="24"/>
  <c r="S970" i="24"/>
  <c r="S971" i="24"/>
  <c r="S972" i="24"/>
  <c r="S973" i="24"/>
  <c r="S974" i="24"/>
  <c r="S975" i="24"/>
  <c r="S976" i="24"/>
  <c r="S977" i="24"/>
  <c r="S978" i="24"/>
  <c r="S979" i="24"/>
  <c r="S980" i="24"/>
  <c r="S981" i="24"/>
  <c r="S982" i="24"/>
  <c r="S983" i="24"/>
  <c r="S984" i="24"/>
  <c r="S985" i="24"/>
  <c r="S986" i="24"/>
  <c r="S987" i="24"/>
  <c r="S988" i="24"/>
  <c r="S989" i="24"/>
  <c r="S990" i="24"/>
  <c r="S991" i="24"/>
  <c r="S992" i="24"/>
  <c r="S993" i="24"/>
  <c r="S994" i="24"/>
  <c r="S995" i="24"/>
  <c r="S996" i="24"/>
  <c r="S997" i="24"/>
  <c r="S998" i="24"/>
  <c r="S999" i="24"/>
  <c r="S1000" i="24"/>
  <c r="S1001" i="24"/>
  <c r="S1002" i="24"/>
  <c r="S1003" i="24"/>
  <c r="S1004" i="24"/>
  <c r="S1005" i="24"/>
  <c r="S1006" i="24"/>
  <c r="S1007" i="24"/>
  <c r="S1008" i="24"/>
  <c r="S1009" i="24"/>
  <c r="S1010" i="24"/>
  <c r="S1011" i="24"/>
  <c r="S1012" i="24"/>
  <c r="S1013" i="24"/>
  <c r="S1014" i="24"/>
  <c r="S1015" i="24"/>
  <c r="S1016" i="24"/>
  <c r="S1017" i="24"/>
  <c r="S1018" i="24"/>
  <c r="S1019" i="24"/>
  <c r="S1020" i="24"/>
  <c r="S1021" i="24"/>
  <c r="S1022" i="24"/>
  <c r="S1023" i="24"/>
  <c r="S1024" i="24"/>
  <c r="S1025" i="24"/>
  <c r="S1026" i="24"/>
  <c r="S1027" i="24"/>
  <c r="S1028" i="24"/>
  <c r="S1029" i="24"/>
  <c r="S1030" i="24"/>
  <c r="S1031" i="24"/>
  <c r="S1032" i="24"/>
  <c r="S1033" i="24"/>
  <c r="S1034" i="24"/>
  <c r="S1035" i="24"/>
  <c r="S1036" i="24"/>
  <c r="S1037" i="24"/>
  <c r="S1038" i="24"/>
  <c r="S1039" i="24"/>
  <c r="S1040" i="24"/>
  <c r="S1041" i="24"/>
  <c r="S1042" i="24"/>
  <c r="S1043" i="24"/>
  <c r="S1044" i="24"/>
  <c r="S1045" i="24"/>
  <c r="S1046" i="24"/>
  <c r="S1047" i="24"/>
  <c r="S1048" i="24"/>
  <c r="S1049" i="24"/>
  <c r="S1050" i="24"/>
  <c r="S1051" i="24"/>
  <c r="S1052" i="24"/>
  <c r="S1053" i="24"/>
  <c r="S1054" i="24"/>
  <c r="S1055" i="24"/>
  <c r="S1056" i="24"/>
  <c r="S1057" i="24"/>
  <c r="S1058" i="24"/>
  <c r="S1059" i="24"/>
  <c r="S1060" i="24"/>
  <c r="S1061" i="24"/>
  <c r="S1062" i="24"/>
  <c r="S1063" i="24"/>
  <c r="S1064" i="24"/>
  <c r="S1065" i="24"/>
  <c r="S1066" i="24"/>
  <c r="S1067" i="24"/>
  <c r="S1068" i="24"/>
  <c r="S1069" i="24"/>
  <c r="S1070" i="24"/>
  <c r="S1071" i="24"/>
  <c r="S1072" i="24"/>
  <c r="S1073" i="24"/>
  <c r="S1074" i="24"/>
  <c r="S1075" i="24"/>
  <c r="S1076" i="24"/>
  <c r="S1077" i="24"/>
  <c r="S1078" i="24"/>
  <c r="S1079" i="24"/>
  <c r="S1080" i="24"/>
  <c r="S1081" i="24"/>
  <c r="S1082" i="24"/>
  <c r="S1083" i="24"/>
  <c r="S1084" i="24"/>
  <c r="S1085" i="24"/>
  <c r="S1086" i="24"/>
  <c r="S1087" i="24"/>
  <c r="S1088" i="24"/>
  <c r="S1089" i="24"/>
  <c r="S1090" i="24"/>
  <c r="S1091" i="24"/>
  <c r="S1092" i="24"/>
  <c r="S1093" i="24"/>
  <c r="S1094" i="24"/>
  <c r="S1095" i="24"/>
  <c r="S1096" i="24"/>
  <c r="S1097" i="24"/>
  <c r="S1098" i="24"/>
  <c r="S1099" i="24"/>
  <c r="S1100" i="24"/>
  <c r="S1101" i="24"/>
  <c r="S1102" i="24"/>
  <c r="S1103" i="24"/>
  <c r="S1104" i="24"/>
  <c r="S1105" i="24"/>
  <c r="S1106" i="24"/>
  <c r="S1107" i="24"/>
  <c r="S1108" i="24"/>
  <c r="S1109" i="24"/>
  <c r="S1110" i="24"/>
  <c r="S1111" i="24"/>
  <c r="S1112" i="24"/>
  <c r="S1113" i="24"/>
  <c r="S1114" i="24"/>
  <c r="S1115" i="24"/>
  <c r="S1116" i="24"/>
  <c r="S1117" i="24"/>
  <c r="S1118" i="24"/>
  <c r="S1119" i="24"/>
  <c r="S1120" i="24"/>
  <c r="S1121" i="24"/>
  <c r="S1122" i="24"/>
  <c r="S1123" i="24"/>
  <c r="S1124" i="24"/>
  <c r="S1125" i="24"/>
  <c r="S1126" i="24"/>
  <c r="S1127" i="24"/>
  <c r="S1128" i="24"/>
  <c r="S1129" i="24"/>
  <c r="S1130" i="24"/>
  <c r="S1131" i="24"/>
  <c r="S1132" i="24"/>
  <c r="S1133" i="24"/>
  <c r="S1134" i="24"/>
  <c r="S1135" i="24"/>
  <c r="S1136" i="24"/>
  <c r="S1137" i="24"/>
  <c r="S1138" i="24"/>
  <c r="S1139" i="24"/>
  <c r="S1140" i="24"/>
  <c r="S1141" i="24"/>
  <c r="S1142" i="24"/>
  <c r="S1143" i="24"/>
  <c r="S1144" i="24"/>
  <c r="S1145" i="24"/>
  <c r="S1146" i="24"/>
  <c r="S1147" i="24"/>
  <c r="S1148" i="24"/>
  <c r="S1149" i="24"/>
  <c r="S1150" i="24"/>
  <c r="S1151" i="24"/>
  <c r="S1152" i="24"/>
  <c r="S1153" i="24"/>
  <c r="S1154" i="24"/>
  <c r="S1155" i="24"/>
  <c r="S1156" i="24"/>
  <c r="S1157" i="24"/>
  <c r="S1158" i="24"/>
  <c r="S1159" i="24"/>
  <c r="S1160" i="24"/>
  <c r="S1161" i="24"/>
  <c r="S1162" i="24"/>
  <c r="S1163" i="24"/>
  <c r="S1164" i="24"/>
  <c r="S1165" i="24"/>
  <c r="S1166" i="24"/>
  <c r="S1167" i="24"/>
  <c r="S1168" i="24"/>
  <c r="S1169" i="24"/>
  <c r="S1170" i="24"/>
  <c r="S1171" i="24"/>
  <c r="S1172" i="24"/>
  <c r="S1173" i="24"/>
  <c r="S1174" i="24"/>
  <c r="S1175" i="24"/>
  <c r="S1176" i="24"/>
  <c r="S1177" i="24"/>
  <c r="S1178" i="24"/>
  <c r="S1179" i="24"/>
  <c r="S1180" i="24"/>
  <c r="S1181" i="24"/>
  <c r="S1182" i="24"/>
  <c r="S1183" i="24"/>
  <c r="S1184" i="24"/>
  <c r="S1185" i="24"/>
  <c r="S1186" i="24"/>
  <c r="S1187" i="24"/>
  <c r="S1188" i="24"/>
  <c r="S1189" i="24"/>
  <c r="S1190" i="24"/>
  <c r="S1191" i="24"/>
  <c r="S1192" i="24"/>
  <c r="S1193" i="24"/>
  <c r="S1194" i="24"/>
  <c r="S1195" i="24"/>
  <c r="S1196" i="24"/>
  <c r="S1197" i="24"/>
  <c r="S1198" i="24"/>
  <c r="S1199" i="24"/>
  <c r="S1200" i="24"/>
  <c r="S1201" i="24"/>
  <c r="S1202" i="24"/>
  <c r="S1203" i="24"/>
  <c r="S1204" i="24"/>
  <c r="S1205" i="24"/>
  <c r="S1206" i="24"/>
  <c r="S1207" i="24"/>
  <c r="S1208" i="24"/>
  <c r="S1209" i="24"/>
  <c r="S1210" i="24"/>
  <c r="S1211" i="24"/>
  <c r="S1212" i="24"/>
  <c r="S1213" i="24"/>
  <c r="S1214" i="24"/>
  <c r="S1215" i="24"/>
  <c r="S1216" i="24"/>
  <c r="S1217" i="24"/>
  <c r="S1218" i="24"/>
  <c r="S1219" i="24"/>
  <c r="S1220" i="24"/>
  <c r="S1221" i="24"/>
  <c r="S1222" i="24"/>
  <c r="S1223" i="24"/>
  <c r="S1224" i="24"/>
  <c r="S1225" i="24"/>
  <c r="S1226" i="24"/>
  <c r="S1227" i="24"/>
  <c r="S1228" i="24"/>
  <c r="S1229" i="24"/>
  <c r="S1230" i="24"/>
  <c r="S1231" i="24"/>
  <c r="S1232" i="24"/>
  <c r="S1233" i="24"/>
  <c r="S1234" i="24"/>
  <c r="S1235" i="24"/>
  <c r="S1236" i="24"/>
  <c r="S1237" i="24"/>
  <c r="S1238" i="24"/>
  <c r="S1239" i="24"/>
  <c r="S1240" i="24"/>
  <c r="S1241" i="24"/>
  <c r="S1242" i="24"/>
  <c r="S1243" i="24"/>
  <c r="S1244" i="24"/>
  <c r="S1245" i="24"/>
  <c r="S1246" i="24"/>
  <c r="S1247" i="24"/>
  <c r="S1248" i="24"/>
  <c r="S1249" i="24"/>
  <c r="S1250" i="24"/>
  <c r="S1251" i="24"/>
  <c r="S1252" i="24"/>
  <c r="S1253" i="24"/>
  <c r="S1254" i="24"/>
  <c r="S1255" i="24"/>
  <c r="S1256" i="24"/>
  <c r="S1257" i="24"/>
  <c r="S1258" i="24"/>
  <c r="S1259" i="24"/>
  <c r="S1260" i="24"/>
  <c r="S1261" i="24"/>
  <c r="S1262" i="24"/>
  <c r="S1263" i="24"/>
  <c r="S1264" i="24"/>
  <c r="S1265" i="24"/>
  <c r="S1266" i="24"/>
  <c r="S1267" i="24"/>
  <c r="S1268" i="24"/>
  <c r="S1269" i="24"/>
  <c r="S1270" i="24"/>
  <c r="S1271" i="24"/>
  <c r="S1272" i="24"/>
  <c r="S1273" i="24"/>
  <c r="S1274" i="24"/>
  <c r="S1275" i="24"/>
  <c r="S1276" i="24"/>
  <c r="S1277" i="24"/>
  <c r="S1278" i="24"/>
  <c r="S1279" i="24"/>
  <c r="S1280" i="24"/>
  <c r="S1281" i="24"/>
  <c r="S1282" i="24"/>
  <c r="S1283" i="24"/>
  <c r="S1284" i="24"/>
  <c r="S1285" i="24"/>
  <c r="S1286" i="24"/>
  <c r="S1287" i="24"/>
  <c r="S1288" i="24"/>
  <c r="S1289" i="24"/>
  <c r="S1290" i="24"/>
  <c r="S1291" i="24"/>
  <c r="S1292" i="24"/>
  <c r="S1293" i="24"/>
  <c r="S1294" i="24"/>
  <c r="S1295" i="24"/>
  <c r="S1296" i="24"/>
  <c r="S1297" i="24"/>
  <c r="S1298" i="24"/>
  <c r="S1299" i="24"/>
  <c r="S1300" i="24"/>
  <c r="S1301" i="24"/>
  <c r="S1302" i="24"/>
  <c r="S1303" i="24"/>
  <c r="S1304" i="24"/>
  <c r="S1305" i="24"/>
  <c r="S1306" i="24"/>
  <c r="S1307" i="24"/>
  <c r="S1308" i="24"/>
  <c r="S1309" i="24"/>
  <c r="S1310" i="24"/>
  <c r="S1311" i="24"/>
  <c r="S1312" i="24"/>
  <c r="S1313" i="24"/>
  <c r="S1314" i="24"/>
  <c r="S1315" i="24"/>
  <c r="S1316" i="24"/>
  <c r="S1317" i="24"/>
  <c r="S1318" i="24"/>
  <c r="S1319" i="24"/>
  <c r="S1320" i="24"/>
  <c r="S1321" i="24"/>
  <c r="S1322" i="24"/>
  <c r="S1323" i="24"/>
  <c r="S1324" i="24"/>
  <c r="S1325" i="24"/>
  <c r="S1326" i="24"/>
  <c r="S1327" i="24"/>
  <c r="S1328" i="24"/>
  <c r="S1329" i="24"/>
  <c r="S1330" i="24"/>
  <c r="S1331" i="24"/>
  <c r="S1332" i="24"/>
  <c r="S1333" i="24"/>
  <c r="S1334" i="24"/>
  <c r="S1335" i="24"/>
  <c r="S1336" i="24"/>
  <c r="S1337" i="24"/>
  <c r="S1338" i="24"/>
  <c r="S1339" i="24"/>
  <c r="S1340" i="24"/>
  <c r="S1341" i="24"/>
  <c r="S1342" i="24"/>
  <c r="S1343" i="24"/>
  <c r="S1344" i="24"/>
  <c r="S1345" i="24"/>
  <c r="S1346" i="24"/>
  <c r="S1347" i="24"/>
  <c r="S1348" i="24"/>
  <c r="S1349" i="24"/>
  <c r="S1350" i="24"/>
  <c r="S1351" i="24"/>
  <c r="S1352" i="24"/>
  <c r="S1353" i="24"/>
  <c r="S1354" i="24"/>
  <c r="S1355" i="24"/>
  <c r="S1356" i="24"/>
  <c r="S1357" i="24"/>
  <c r="S1358" i="24"/>
  <c r="S1359" i="24"/>
  <c r="S1360" i="24"/>
  <c r="S1361" i="24"/>
  <c r="S1362" i="24"/>
  <c r="S1363" i="24"/>
  <c r="S1364" i="24"/>
  <c r="S1365" i="24"/>
  <c r="S1366" i="24"/>
  <c r="S1367" i="24"/>
  <c r="S1368" i="24"/>
  <c r="S1369" i="24"/>
  <c r="S1370" i="24"/>
  <c r="S1371" i="24"/>
  <c r="S1372" i="24"/>
  <c r="S1373" i="24"/>
  <c r="S1374" i="24"/>
  <c r="S1375" i="24"/>
  <c r="S1376" i="24"/>
  <c r="S1377" i="24"/>
  <c r="S1378" i="24"/>
  <c r="S1379" i="24"/>
  <c r="S1380" i="24"/>
  <c r="S1381" i="24"/>
  <c r="S1382" i="24"/>
  <c r="S1383" i="24"/>
  <c r="S1384" i="24"/>
  <c r="S1385" i="24"/>
  <c r="S1386" i="24"/>
  <c r="S1387" i="24"/>
  <c r="S1388" i="24"/>
  <c r="S1389" i="24"/>
  <c r="S1390" i="24"/>
  <c r="S1391" i="24"/>
  <c r="S1392" i="24"/>
  <c r="S1393" i="24"/>
  <c r="S1394" i="24"/>
  <c r="S1395" i="24"/>
  <c r="S1396" i="24"/>
  <c r="S1397" i="24"/>
  <c r="S1398" i="24"/>
  <c r="S1399" i="24"/>
  <c r="S1400" i="24"/>
  <c r="S1401" i="24"/>
  <c r="S1402" i="24"/>
  <c r="S1403" i="24"/>
  <c r="S1404" i="24"/>
  <c r="S1405" i="24"/>
  <c r="S1406" i="24"/>
  <c r="S1407" i="24"/>
  <c r="S1408" i="24"/>
  <c r="S1409" i="24"/>
  <c r="S1410" i="24"/>
  <c r="S1411" i="24"/>
  <c r="S1412" i="24"/>
  <c r="S1413" i="24"/>
  <c r="S1414" i="24"/>
  <c r="S1415" i="24"/>
  <c r="S1416" i="24"/>
  <c r="S1417" i="24"/>
  <c r="S1418" i="24"/>
  <c r="S1419" i="24"/>
  <c r="S1420" i="24"/>
  <c r="S1421" i="24"/>
  <c r="S1422" i="24"/>
  <c r="S1423" i="24"/>
  <c r="S1424" i="24"/>
  <c r="S1425" i="24"/>
  <c r="S1426" i="24"/>
  <c r="S1427" i="24"/>
  <c r="S1428" i="24"/>
  <c r="S1429" i="24"/>
  <c r="S1430" i="24"/>
  <c r="S1431" i="24"/>
  <c r="S1432" i="24"/>
  <c r="S1433" i="24"/>
  <c r="S1434" i="24"/>
  <c r="S1435" i="24"/>
  <c r="S1436" i="24"/>
  <c r="S1437" i="24"/>
  <c r="S1438" i="24"/>
  <c r="S1439" i="24"/>
  <c r="S1440" i="24"/>
  <c r="S1441" i="24"/>
  <c r="S1442" i="24"/>
  <c r="S1443" i="24"/>
  <c r="S1444" i="24"/>
  <c r="S1445" i="24"/>
  <c r="S1446" i="24"/>
  <c r="S1447" i="24"/>
  <c r="S1448" i="24"/>
  <c r="S1449" i="24"/>
  <c r="S1450" i="24"/>
  <c r="S1451" i="24"/>
  <c r="S1452" i="24"/>
  <c r="S1453" i="24"/>
  <c r="S1454" i="24"/>
  <c r="S1455" i="24"/>
  <c r="S1456" i="24"/>
  <c r="S1457" i="24"/>
  <c r="S1458" i="24"/>
  <c r="S1459" i="24"/>
  <c r="S1460" i="24"/>
  <c r="S1461" i="24"/>
  <c r="S1462" i="24"/>
  <c r="S1463" i="24"/>
  <c r="S1464" i="24"/>
  <c r="S1465" i="24"/>
  <c r="S1466" i="24"/>
  <c r="S1467" i="24"/>
  <c r="S1468" i="24"/>
  <c r="S1469" i="24"/>
  <c r="S1470" i="24"/>
  <c r="S1471" i="24"/>
  <c r="S1472" i="24"/>
  <c r="S1473" i="24"/>
  <c r="S1474" i="24"/>
  <c r="S1475" i="24"/>
  <c r="S1476" i="24"/>
  <c r="S1477" i="24"/>
  <c r="S1478" i="24"/>
  <c r="S1479" i="24"/>
  <c r="S1480" i="24"/>
  <c r="S1481" i="24"/>
  <c r="S1482" i="24"/>
  <c r="S1483" i="24"/>
  <c r="S1484" i="24"/>
  <c r="S1485" i="24"/>
  <c r="S1486" i="24"/>
  <c r="S1487" i="24"/>
  <c r="S1488" i="24"/>
  <c r="S1489" i="24"/>
  <c r="S1490" i="24"/>
  <c r="S1491" i="24"/>
  <c r="S1492" i="24"/>
  <c r="S1493" i="24"/>
  <c r="S1494" i="24"/>
  <c r="S1495" i="24"/>
  <c r="S1496" i="24"/>
  <c r="S1497" i="24"/>
  <c r="S1498" i="24"/>
  <c r="S1499" i="24"/>
  <c r="S1500" i="24"/>
  <c r="S1501" i="24"/>
  <c r="S1502" i="24"/>
  <c r="S1503" i="24"/>
  <c r="S1504" i="24"/>
  <c r="S1505" i="24"/>
  <c r="S1506" i="24"/>
  <c r="S1507" i="24"/>
  <c r="S1508" i="24"/>
  <c r="S1509" i="24"/>
  <c r="S1510" i="24"/>
  <c r="S1511" i="24"/>
  <c r="S1512" i="24"/>
  <c r="S1513" i="24"/>
  <c r="S1514" i="24"/>
  <c r="S1515" i="24"/>
  <c r="S1516" i="24"/>
  <c r="S1517" i="24"/>
  <c r="S1518" i="24"/>
  <c r="S1519" i="24"/>
  <c r="S1520" i="24"/>
  <c r="S1521" i="24"/>
  <c r="S1522" i="24"/>
  <c r="S1523" i="24"/>
  <c r="S1524" i="24"/>
  <c r="S1525" i="24"/>
  <c r="S1526" i="24"/>
  <c r="S1527" i="24"/>
  <c r="S1528" i="24"/>
  <c r="S1529" i="24"/>
  <c r="S1530" i="24"/>
  <c r="S1531" i="24"/>
  <c r="S1532" i="24"/>
  <c r="S1533" i="24"/>
  <c r="S1534" i="24"/>
  <c r="S1535" i="24"/>
  <c r="S1536" i="24"/>
  <c r="S1537" i="24"/>
  <c r="S1538" i="24"/>
  <c r="S1539" i="24"/>
  <c r="S1540" i="24"/>
  <c r="S1541" i="24"/>
  <c r="S1542" i="24"/>
  <c r="S1543" i="24"/>
  <c r="S1544" i="24"/>
  <c r="S1545" i="24"/>
  <c r="S1546" i="24"/>
  <c r="S1547" i="24"/>
  <c r="S1548" i="24"/>
  <c r="S1549" i="24"/>
  <c r="S1550" i="24"/>
  <c r="S1551" i="24"/>
  <c r="S1552" i="24"/>
  <c r="S1553" i="24"/>
  <c r="S1554" i="24"/>
  <c r="S1555" i="24"/>
  <c r="S1556" i="24"/>
  <c r="S1557" i="24"/>
  <c r="S1558" i="24"/>
  <c r="S1559" i="24"/>
  <c r="S1560" i="24"/>
  <c r="S1561" i="24"/>
  <c r="S1562" i="24"/>
  <c r="S1563" i="24"/>
  <c r="S1564" i="24"/>
  <c r="S1565" i="24"/>
  <c r="S1566" i="24"/>
  <c r="S1567" i="24"/>
  <c r="S1568" i="24"/>
  <c r="S1569" i="24"/>
  <c r="S1570" i="24"/>
  <c r="S1571" i="24"/>
  <c r="S1572" i="24"/>
  <c r="S1573" i="24"/>
  <c r="S1574" i="24"/>
  <c r="S1575" i="24"/>
  <c r="S1576" i="24"/>
  <c r="S1577" i="24"/>
  <c r="S1578" i="24"/>
  <c r="S1579" i="24"/>
  <c r="S1580" i="24"/>
  <c r="S1581" i="24"/>
  <c r="S1582" i="24"/>
  <c r="S1583" i="24"/>
  <c r="S1584" i="24"/>
  <c r="S1585" i="24"/>
  <c r="S1586" i="24"/>
  <c r="S1587" i="24"/>
  <c r="S1588" i="24"/>
  <c r="S1589" i="24"/>
  <c r="S1590" i="24"/>
  <c r="S1591" i="24"/>
  <c r="S1592" i="24"/>
  <c r="S1593" i="24"/>
  <c r="S1594" i="24"/>
  <c r="S1595" i="24"/>
  <c r="S1596" i="24"/>
  <c r="S1597" i="24"/>
  <c r="S1598" i="24"/>
  <c r="S1599" i="24"/>
  <c r="S1600" i="24"/>
  <c r="S1601" i="24"/>
  <c r="S1602" i="24"/>
  <c r="S1603" i="24"/>
  <c r="S1604" i="24"/>
  <c r="S1605" i="24"/>
  <c r="S1606" i="24"/>
  <c r="S1607" i="24"/>
  <c r="S1608" i="24"/>
  <c r="S1609" i="24"/>
  <c r="S1610" i="24"/>
  <c r="S1611" i="24"/>
  <c r="S1612" i="24"/>
  <c r="S1613" i="24"/>
  <c r="S1614" i="24"/>
  <c r="S1615" i="24"/>
  <c r="S1616" i="24"/>
  <c r="S1617" i="24"/>
  <c r="S1618" i="24"/>
  <c r="S1619" i="24"/>
  <c r="S1620" i="24"/>
  <c r="S1621" i="24"/>
  <c r="S1622" i="24"/>
  <c r="S1623" i="24"/>
  <c r="S1624" i="24"/>
  <c r="S1625" i="24"/>
  <c r="S1626" i="24"/>
  <c r="S1627" i="24"/>
  <c r="S1628" i="24"/>
  <c r="S1629" i="24"/>
  <c r="S1630" i="24"/>
  <c r="S1631" i="24"/>
  <c r="S1632" i="24"/>
  <c r="S1633" i="24"/>
  <c r="S1634" i="24"/>
  <c r="S1635" i="24"/>
  <c r="S1636" i="24"/>
  <c r="S1637" i="24"/>
  <c r="S1638" i="24"/>
  <c r="S1639" i="24"/>
  <c r="S1640" i="24"/>
  <c r="S1641" i="24"/>
  <c r="S1642" i="24"/>
  <c r="S1643" i="24"/>
  <c r="S1644" i="24"/>
  <c r="S1645" i="24"/>
  <c r="S1646" i="24"/>
  <c r="S1647" i="24"/>
  <c r="S1648" i="24"/>
  <c r="S1649" i="24"/>
  <c r="S1650" i="24"/>
  <c r="S1651" i="24"/>
  <c r="S1652" i="24"/>
  <c r="S1653" i="24"/>
  <c r="S1654" i="24"/>
  <c r="S1655" i="24"/>
  <c r="S1656" i="24"/>
  <c r="S1657" i="24"/>
  <c r="S1658" i="24"/>
  <c r="S1659" i="24"/>
  <c r="S1660" i="24"/>
  <c r="S1661" i="24"/>
  <c r="S1662" i="24"/>
  <c r="S1663" i="24"/>
  <c r="S1664" i="24"/>
  <c r="S1665" i="24"/>
  <c r="S1666" i="24"/>
  <c r="S1667" i="24"/>
  <c r="S1668" i="24"/>
  <c r="S1669" i="24"/>
  <c r="S1670" i="24"/>
  <c r="S1671" i="24"/>
  <c r="S1672" i="24"/>
  <c r="S1673" i="24"/>
  <c r="S1674" i="24"/>
  <c r="S1675" i="24"/>
  <c r="S1676" i="24"/>
  <c r="S1677" i="24"/>
  <c r="S1678" i="24"/>
  <c r="S1679" i="24"/>
  <c r="S1680" i="24"/>
  <c r="S1681" i="24"/>
  <c r="S1682" i="24"/>
  <c r="S1683" i="24"/>
  <c r="S1684" i="24"/>
  <c r="S1685" i="24"/>
  <c r="S1686" i="24"/>
  <c r="S1687" i="24"/>
  <c r="S1688" i="24"/>
  <c r="S1689" i="24"/>
  <c r="S1690" i="24"/>
  <c r="S1691" i="24"/>
  <c r="S1692" i="24"/>
  <c r="S1693" i="24"/>
  <c r="S1694" i="24"/>
  <c r="S1695" i="24"/>
  <c r="S1696" i="24"/>
  <c r="S1697" i="24"/>
  <c r="S1698" i="24"/>
  <c r="S1699" i="24"/>
  <c r="S1700" i="24"/>
  <c r="S1701" i="24"/>
  <c r="S1702" i="24"/>
  <c r="S1703" i="24"/>
  <c r="S1704" i="24"/>
  <c r="S1705" i="24"/>
  <c r="S1706" i="24"/>
  <c r="S1707" i="24"/>
  <c r="S1708" i="24"/>
  <c r="S1709" i="24"/>
  <c r="S1710" i="24"/>
  <c r="S1711" i="24"/>
  <c r="S1712" i="24"/>
  <c r="S1713" i="24"/>
  <c r="S1714" i="24"/>
  <c r="S1715" i="24"/>
  <c r="S1716" i="24"/>
  <c r="S1717" i="24"/>
  <c r="S1718" i="24"/>
  <c r="S1719" i="24"/>
  <c r="S1720" i="24"/>
  <c r="S1721" i="24"/>
  <c r="S1722" i="24"/>
  <c r="S1723" i="24"/>
  <c r="S1724" i="24"/>
  <c r="S1725" i="24"/>
  <c r="S1726" i="24"/>
  <c r="S1727" i="24"/>
  <c r="S1728" i="24"/>
  <c r="S1729" i="24"/>
  <c r="S1730" i="24"/>
  <c r="S1731" i="24"/>
  <c r="S1732" i="24"/>
  <c r="S1733" i="24"/>
  <c r="S1734" i="24"/>
  <c r="S1735" i="24"/>
  <c r="S1736" i="24"/>
  <c r="S1737" i="24"/>
  <c r="S1738" i="24"/>
  <c r="S1739" i="24"/>
  <c r="S1740" i="24"/>
  <c r="S1741" i="24"/>
  <c r="S1742" i="24"/>
  <c r="S1743" i="24"/>
  <c r="S1744" i="24"/>
  <c r="S1745" i="24"/>
  <c r="S1746" i="24"/>
  <c r="S1747" i="24"/>
  <c r="S1748" i="24"/>
  <c r="S1749" i="24"/>
  <c r="S1750" i="24"/>
  <c r="S1751" i="24"/>
  <c r="S1752" i="24"/>
  <c r="S1753" i="24"/>
  <c r="S1754" i="24"/>
  <c r="S1755" i="24"/>
  <c r="S1756" i="24"/>
  <c r="S1757" i="24"/>
  <c r="S1758" i="24"/>
  <c r="S1759" i="24"/>
  <c r="S1760" i="24"/>
  <c r="S1761" i="24"/>
  <c r="S1762" i="24"/>
  <c r="S1763" i="24"/>
  <c r="S1764" i="24"/>
  <c r="S1765" i="24"/>
  <c r="S1766" i="24"/>
  <c r="S1767" i="24"/>
  <c r="S1768" i="24"/>
  <c r="S1769" i="24"/>
  <c r="S1770" i="24"/>
  <c r="S1771" i="24"/>
  <c r="S1772" i="24"/>
  <c r="S1773" i="24"/>
  <c r="S1774" i="24"/>
  <c r="S1775" i="24"/>
  <c r="S1776" i="24"/>
  <c r="S1777" i="24"/>
  <c r="S1778" i="24"/>
  <c r="S1779" i="24"/>
  <c r="S1780" i="24"/>
  <c r="S1781" i="24"/>
  <c r="S1782" i="24"/>
  <c r="S1783" i="24"/>
  <c r="S1784" i="24"/>
  <c r="S1785" i="24"/>
  <c r="S1786" i="24"/>
  <c r="S1787" i="24"/>
  <c r="S1788" i="24"/>
  <c r="S1789" i="24"/>
  <c r="S1790" i="24"/>
  <c r="S1791" i="24"/>
  <c r="S1792" i="24"/>
  <c r="S1793" i="24"/>
  <c r="S1794" i="24"/>
  <c r="S1795" i="24"/>
  <c r="S1796" i="24"/>
  <c r="S1797" i="24"/>
  <c r="S1798" i="24"/>
  <c r="S1799" i="24"/>
  <c r="S1800" i="24"/>
  <c r="S1801" i="24"/>
  <c r="S1802" i="24"/>
  <c r="S1803" i="24"/>
  <c r="S1804" i="24"/>
  <c r="S1805" i="24"/>
  <c r="S1806" i="24"/>
  <c r="S1807" i="24"/>
  <c r="S1808" i="24"/>
  <c r="S1809" i="24"/>
  <c r="S1810" i="24"/>
  <c r="S1811" i="24"/>
  <c r="S1812" i="24"/>
  <c r="S1813" i="24"/>
  <c r="S1814" i="24"/>
  <c r="S1815" i="24"/>
  <c r="S1816" i="24"/>
  <c r="S1817" i="24"/>
  <c r="S1818" i="24"/>
  <c r="S1819" i="24"/>
  <c r="S1820" i="24"/>
  <c r="S1821" i="24"/>
  <c r="S1822" i="24"/>
  <c r="S1823" i="24"/>
  <c r="S1824" i="24"/>
  <c r="S1825" i="24"/>
  <c r="S1826" i="24"/>
  <c r="S1827" i="24"/>
  <c r="S1828" i="24"/>
  <c r="S1829" i="24"/>
  <c r="S1830" i="24"/>
  <c r="S1831" i="24"/>
  <c r="S1832" i="24"/>
  <c r="S1833" i="24"/>
  <c r="S1834" i="24"/>
  <c r="S1835" i="24"/>
  <c r="S1836" i="24"/>
  <c r="S1837" i="24"/>
  <c r="S1838" i="24"/>
  <c r="S1839" i="24"/>
  <c r="S1840" i="24"/>
  <c r="S1841" i="24"/>
  <c r="S1842" i="24"/>
  <c r="S1843" i="24"/>
  <c r="S1844" i="24"/>
  <c r="S1845" i="24"/>
  <c r="S1846" i="24"/>
  <c r="S1847" i="24"/>
  <c r="S1848" i="24"/>
  <c r="S1849" i="24"/>
  <c r="S1850" i="24"/>
  <c r="S1851" i="24"/>
  <c r="S1852" i="24"/>
  <c r="S1853" i="24"/>
  <c r="S1854" i="24"/>
  <c r="S1855" i="24"/>
  <c r="S1856" i="24"/>
  <c r="S1857" i="24"/>
  <c r="S1858" i="24"/>
  <c r="S1859" i="24"/>
  <c r="S1860" i="24"/>
  <c r="S1861" i="24"/>
  <c r="S1862" i="24"/>
  <c r="S1863" i="24"/>
  <c r="S1864" i="24"/>
  <c r="S1865" i="24"/>
  <c r="S1866" i="24"/>
  <c r="S1867" i="24"/>
  <c r="S1868" i="24"/>
  <c r="S1869" i="24"/>
  <c r="S1870" i="24"/>
  <c r="S1871" i="24"/>
  <c r="S1872" i="24"/>
  <c r="S1873" i="24"/>
  <c r="S1874" i="24"/>
  <c r="S1875" i="24"/>
  <c r="S1876" i="24"/>
  <c r="S1877" i="24"/>
  <c r="S1878" i="24"/>
  <c r="S1879" i="24"/>
  <c r="S1880" i="24"/>
  <c r="S1881" i="24"/>
  <c r="S1882" i="24"/>
  <c r="S1883" i="24"/>
  <c r="S1884" i="24"/>
  <c r="S1885" i="24"/>
  <c r="S1886" i="24"/>
  <c r="S1887" i="24"/>
  <c r="S1888" i="24"/>
  <c r="S1889" i="24"/>
  <c r="S1890" i="24"/>
  <c r="S1891" i="24"/>
  <c r="S1892" i="24"/>
  <c r="S1893" i="24"/>
  <c r="S1894" i="24"/>
  <c r="S1895" i="24"/>
  <c r="S1896" i="24"/>
  <c r="S1897" i="24"/>
  <c r="S1898" i="24"/>
  <c r="S1899" i="24"/>
  <c r="S1900" i="24"/>
  <c r="S1901" i="24"/>
  <c r="S1902" i="24"/>
  <c r="S1903" i="24"/>
  <c r="S1904" i="24"/>
  <c r="S1905" i="24"/>
  <c r="S1906" i="24"/>
  <c r="S1907" i="24"/>
  <c r="S1908" i="24"/>
  <c r="S1909" i="24"/>
  <c r="S1910" i="24"/>
  <c r="S1911" i="24"/>
  <c r="S1912" i="24"/>
  <c r="S1913" i="24"/>
  <c r="S1914" i="24"/>
  <c r="S1915" i="24"/>
  <c r="S1916" i="24"/>
  <c r="S1917" i="24"/>
  <c r="S1918" i="24"/>
  <c r="S1919" i="24"/>
  <c r="S1920" i="24"/>
  <c r="S1921" i="24"/>
  <c r="S1922" i="24"/>
  <c r="S1923" i="24"/>
  <c r="S1924" i="24"/>
  <c r="S1925" i="24"/>
  <c r="S1926" i="24"/>
  <c r="S1927" i="24"/>
  <c r="S1928" i="24"/>
  <c r="S1929" i="24"/>
  <c r="S1930" i="24"/>
  <c r="S1931" i="24"/>
  <c r="S1932" i="24"/>
  <c r="S1933" i="24"/>
  <c r="S1934" i="24"/>
  <c r="S1935" i="24"/>
  <c r="S1936" i="24"/>
  <c r="S1937" i="24"/>
  <c r="S1938" i="24"/>
  <c r="S1939" i="24"/>
  <c r="S1940" i="24"/>
  <c r="S1941" i="24"/>
  <c r="S1942" i="24"/>
  <c r="S1943" i="24"/>
  <c r="S1944" i="24"/>
  <c r="S1945" i="24"/>
  <c r="S1946" i="24"/>
  <c r="S1947" i="24"/>
  <c r="S1948" i="24"/>
  <c r="S1949" i="24"/>
  <c r="S1950" i="24"/>
  <c r="S1951" i="24"/>
  <c r="S1952" i="24"/>
  <c r="S1953" i="24"/>
  <c r="S1954" i="24"/>
  <c r="S1955" i="24"/>
  <c r="S1956" i="24"/>
  <c r="S1957" i="24"/>
  <c r="S1958" i="24"/>
  <c r="S1959" i="24"/>
  <c r="S1960" i="24"/>
  <c r="S1961" i="24"/>
  <c r="S1962" i="24"/>
  <c r="S1963" i="24"/>
  <c r="S1964" i="24"/>
  <c r="S1965" i="24"/>
  <c r="S1966" i="24"/>
  <c r="S1967" i="24"/>
  <c r="S1968" i="24"/>
  <c r="S1969" i="24"/>
  <c r="S1970" i="24"/>
  <c r="S1971" i="24"/>
  <c r="S1972" i="24"/>
  <c r="S1973" i="24"/>
  <c r="S1974" i="24"/>
  <c r="S1975" i="24"/>
  <c r="S1976" i="24"/>
  <c r="S1977" i="24"/>
  <c r="S1978" i="24"/>
  <c r="S1979" i="24"/>
  <c r="S1980" i="24"/>
  <c r="S1981" i="24"/>
  <c r="S1982" i="24"/>
  <c r="S1983" i="24"/>
  <c r="S1984" i="24"/>
  <c r="S1985" i="24"/>
  <c r="S1986" i="24"/>
  <c r="S1987" i="24"/>
  <c r="S1988" i="24"/>
  <c r="S1989" i="24"/>
  <c r="S1990" i="24"/>
  <c r="S1991" i="24"/>
  <c r="S1992" i="24"/>
  <c r="S1993" i="24"/>
  <c r="S1994" i="24"/>
  <c r="S1995" i="24"/>
  <c r="S1996" i="24"/>
  <c r="S1997" i="24"/>
  <c r="S1998" i="24"/>
  <c r="S1999" i="24"/>
  <c r="S2000" i="24"/>
  <c r="S2001" i="24"/>
  <c r="S2002" i="24"/>
  <c r="S2003" i="24"/>
  <c r="S2004" i="24"/>
  <c r="S2005" i="24"/>
  <c r="S2006" i="24"/>
  <c r="S2007" i="24"/>
  <c r="S2008" i="24"/>
  <c r="S2009" i="24"/>
  <c r="S2010" i="24"/>
  <c r="S2011" i="24"/>
  <c r="S2012" i="24"/>
  <c r="S2013" i="24"/>
  <c r="S2014" i="24"/>
  <c r="S2015" i="24"/>
  <c r="S2016" i="24"/>
  <c r="S2017" i="24"/>
  <c r="S2018" i="24"/>
  <c r="S2019" i="24"/>
  <c r="S2020" i="24"/>
  <c r="S2021" i="24"/>
  <c r="S2022" i="24"/>
  <c r="S2023" i="24"/>
  <c r="S2024" i="24"/>
  <c r="S2025" i="24"/>
  <c r="S2026" i="24"/>
  <c r="S2027" i="24"/>
  <c r="S2028" i="24"/>
  <c r="S2029" i="24"/>
  <c r="S2030" i="24"/>
  <c r="S2031" i="24"/>
  <c r="S2032" i="24"/>
  <c r="S2033" i="24"/>
  <c r="S2034" i="24"/>
  <c r="S2035" i="24"/>
  <c r="S2036" i="24"/>
  <c r="S2037" i="24"/>
  <c r="S2038" i="24"/>
  <c r="S2039" i="24"/>
  <c r="S2040" i="24"/>
  <c r="S2041" i="24"/>
  <c r="S2042" i="24"/>
  <c r="S2043" i="24"/>
  <c r="S2044" i="24"/>
  <c r="S2045" i="24"/>
  <c r="S2046" i="24"/>
  <c r="S2047" i="24"/>
  <c r="S2048" i="24"/>
  <c r="S2049" i="24"/>
  <c r="S2050" i="24"/>
  <c r="S2051" i="24"/>
  <c r="S2052" i="24"/>
  <c r="S2053" i="24"/>
  <c r="S2054" i="24"/>
  <c r="S2055" i="24"/>
  <c r="S2056" i="24"/>
  <c r="S2057" i="24"/>
  <c r="S2058" i="24"/>
  <c r="S2059" i="24"/>
  <c r="S2060" i="24"/>
  <c r="S2061" i="24"/>
  <c r="S2062" i="24"/>
  <c r="S2063" i="24"/>
  <c r="S2064" i="24"/>
  <c r="S2065" i="24"/>
  <c r="S2066" i="24"/>
  <c r="S2067" i="24"/>
  <c r="S2068" i="24"/>
  <c r="S2069" i="24"/>
  <c r="S2070" i="24"/>
  <c r="S2071" i="24"/>
  <c r="S2072" i="24"/>
  <c r="S2073" i="24"/>
  <c r="S2074" i="24"/>
  <c r="S2075" i="24"/>
  <c r="S2076" i="24"/>
  <c r="S2077" i="24"/>
  <c r="S2078" i="24"/>
  <c r="S2079" i="24"/>
  <c r="S2080" i="24"/>
  <c r="S2081" i="24"/>
  <c r="S2082" i="24"/>
  <c r="S2083" i="24"/>
  <c r="S2084" i="24"/>
  <c r="S2085" i="24"/>
  <c r="S2086" i="24"/>
  <c r="S2087" i="24"/>
  <c r="S2088" i="24"/>
  <c r="S2089" i="24"/>
  <c r="S2090" i="24"/>
  <c r="S2091" i="24"/>
  <c r="S2092" i="24"/>
  <c r="S2093" i="24"/>
  <c r="S2094" i="24"/>
  <c r="S2095" i="24"/>
  <c r="S2096" i="24"/>
  <c r="S2097" i="24"/>
  <c r="S2098" i="24"/>
  <c r="S2099" i="24"/>
  <c r="S2100" i="24"/>
  <c r="S2101" i="24"/>
  <c r="S2102" i="24"/>
  <c r="S2103" i="24"/>
  <c r="S2104" i="24"/>
  <c r="S2105" i="24"/>
  <c r="S2106" i="24"/>
  <c r="S2107" i="24"/>
  <c r="S2108" i="24"/>
  <c r="S2109" i="24"/>
  <c r="S2110" i="24"/>
  <c r="S2111" i="24"/>
  <c r="S2112" i="24"/>
  <c r="S2113" i="24"/>
  <c r="S2114" i="24"/>
  <c r="S2115" i="24"/>
  <c r="S2116" i="24"/>
  <c r="S2117" i="24"/>
  <c r="S2118" i="24"/>
  <c r="S2119" i="24"/>
  <c r="S2120" i="24"/>
  <c r="S2121" i="24"/>
  <c r="S2122" i="24"/>
  <c r="S2123" i="24"/>
  <c r="S2124" i="24"/>
  <c r="S2125" i="24"/>
  <c r="S2126" i="24"/>
  <c r="S2127" i="24"/>
  <c r="S2128" i="24"/>
  <c r="S2129" i="24"/>
  <c r="S2130" i="24"/>
  <c r="S2131" i="24"/>
  <c r="S2132" i="24"/>
  <c r="S2133" i="24"/>
  <c r="S2134" i="24"/>
  <c r="S2135" i="24"/>
  <c r="S2136" i="24"/>
  <c r="S2137" i="24"/>
  <c r="S2138" i="24"/>
  <c r="S2139" i="24"/>
  <c r="S2140" i="24"/>
  <c r="S2141" i="24"/>
  <c r="S2142" i="24"/>
  <c r="S2143" i="24"/>
  <c r="S2144" i="24"/>
  <c r="S2145" i="24"/>
  <c r="S2146" i="24"/>
  <c r="S2147" i="24"/>
  <c r="S2148" i="24"/>
  <c r="S2149" i="24"/>
  <c r="S2150" i="24"/>
  <c r="S2151" i="24"/>
  <c r="S2152" i="24"/>
  <c r="S2153" i="24"/>
  <c r="S2154" i="24"/>
  <c r="S2155" i="24"/>
  <c r="S2156" i="24"/>
  <c r="S2157" i="24"/>
  <c r="S2158" i="24"/>
  <c r="S2159" i="24"/>
  <c r="S2160" i="24"/>
  <c r="S2161" i="24"/>
  <c r="S2162" i="24"/>
  <c r="S2163" i="24"/>
  <c r="S2164" i="24"/>
  <c r="S2165" i="24"/>
  <c r="S2166" i="24"/>
  <c r="S2167" i="24"/>
  <c r="S2168" i="24"/>
  <c r="S2169" i="24"/>
  <c r="S2170" i="24"/>
  <c r="S2171" i="24"/>
  <c r="S2172" i="24"/>
  <c r="S2173" i="24"/>
  <c r="S2174" i="24"/>
  <c r="S2175" i="24"/>
  <c r="S2176" i="24"/>
  <c r="S2177" i="24"/>
  <c r="S2178" i="24"/>
  <c r="S2179" i="24"/>
  <c r="S2180" i="24"/>
  <c r="S2181" i="24"/>
  <c r="S2182" i="24"/>
  <c r="S2183" i="24"/>
  <c r="S2184" i="24"/>
  <c r="S2185" i="24"/>
  <c r="S2186" i="24"/>
  <c r="S2187" i="24"/>
  <c r="S2188" i="24"/>
  <c r="S2189" i="24"/>
  <c r="S2190" i="24"/>
  <c r="S2191" i="24"/>
  <c r="S2192" i="24"/>
  <c r="S2193" i="24"/>
  <c r="S2194" i="24"/>
  <c r="S2195" i="24"/>
  <c r="S2196" i="24"/>
  <c r="S2197" i="24"/>
  <c r="S2198" i="24"/>
  <c r="S2199" i="24"/>
  <c r="S2200" i="24"/>
  <c r="S2201" i="24"/>
  <c r="S2202" i="24"/>
  <c r="S2203" i="24"/>
  <c r="S2204" i="24"/>
  <c r="S2205" i="24"/>
  <c r="S2206" i="24"/>
  <c r="S2207" i="24"/>
  <c r="S2208" i="24"/>
  <c r="S2209" i="24"/>
  <c r="S2210" i="24"/>
  <c r="S2211" i="24"/>
  <c r="S2212" i="24"/>
  <c r="S2213" i="24"/>
  <c r="S2214" i="24"/>
  <c r="S2215" i="24"/>
  <c r="S2216" i="24"/>
  <c r="S2217" i="24"/>
  <c r="S2218" i="24"/>
  <c r="S2219" i="24"/>
  <c r="S2220" i="24"/>
  <c r="S2221" i="24"/>
  <c r="S2222" i="24"/>
  <c r="S2223" i="24"/>
  <c r="S2224" i="24"/>
  <c r="S2225" i="24"/>
  <c r="S2226" i="24"/>
  <c r="S2227" i="24"/>
  <c r="S2228" i="24"/>
  <c r="S2229" i="24"/>
  <c r="S2230" i="24"/>
  <c r="S2231" i="24"/>
  <c r="S2232" i="24"/>
  <c r="S2233" i="24"/>
  <c r="S2234" i="24"/>
  <c r="S2235" i="24"/>
  <c r="S2236" i="24"/>
  <c r="S2237" i="24"/>
  <c r="S2238" i="24"/>
  <c r="S2239" i="24"/>
  <c r="S2240" i="24"/>
  <c r="S2241" i="24"/>
  <c r="S2242" i="24"/>
  <c r="S2243" i="24"/>
  <c r="S2244" i="24"/>
  <c r="S2245" i="24"/>
  <c r="S2246" i="24"/>
  <c r="S2247" i="24"/>
  <c r="S2248" i="24"/>
  <c r="S2249" i="24"/>
  <c r="S2250" i="24"/>
  <c r="S2251" i="24"/>
  <c r="S2252" i="24"/>
  <c r="S2253" i="24"/>
  <c r="S2254" i="24"/>
  <c r="S2255" i="24"/>
  <c r="S2256" i="24"/>
  <c r="S2257" i="24"/>
  <c r="S2258" i="24"/>
  <c r="S2259" i="24"/>
  <c r="S2260" i="24"/>
  <c r="S2261" i="24"/>
  <c r="S2262" i="24"/>
  <c r="S2263" i="24"/>
  <c r="S2264" i="24"/>
  <c r="S2265" i="24"/>
  <c r="S2266" i="24"/>
  <c r="S2267" i="24"/>
  <c r="S2268" i="24"/>
  <c r="S2269" i="24"/>
  <c r="S2270" i="24"/>
  <c r="S2271" i="24"/>
  <c r="S2272" i="24"/>
  <c r="S2273" i="24"/>
  <c r="S2274" i="24"/>
  <c r="S2275" i="24"/>
  <c r="S2276" i="24"/>
  <c r="S2277" i="24"/>
  <c r="S2278" i="24"/>
  <c r="S2279" i="24"/>
  <c r="S2280" i="24"/>
  <c r="S2281" i="24"/>
  <c r="S2282" i="24"/>
  <c r="S2283" i="24"/>
  <c r="S2284" i="24"/>
  <c r="S2285" i="24"/>
  <c r="S2286" i="24"/>
  <c r="S2287" i="24"/>
  <c r="S2288" i="24"/>
  <c r="S2289" i="24"/>
  <c r="S2290" i="24"/>
  <c r="S2291" i="24"/>
  <c r="S2292" i="24"/>
  <c r="S2293" i="24"/>
  <c r="S2294" i="24"/>
  <c r="S2295" i="24"/>
  <c r="S2296" i="24"/>
  <c r="S2297" i="24"/>
  <c r="S2298" i="24"/>
  <c r="S2299" i="24"/>
  <c r="S2300" i="24"/>
  <c r="S2301" i="24"/>
  <c r="S2302" i="24"/>
  <c r="S2303" i="24"/>
  <c r="S2304" i="24"/>
  <c r="S2305" i="24"/>
  <c r="S2306" i="24"/>
  <c r="S2307" i="24"/>
  <c r="S2308" i="24"/>
  <c r="S2309" i="24"/>
  <c r="S2310" i="24"/>
  <c r="S2311" i="24"/>
  <c r="S2312" i="24"/>
  <c r="S2313" i="24"/>
  <c r="S2314" i="24"/>
  <c r="S2315" i="24"/>
  <c r="S2316" i="24"/>
  <c r="S2317" i="24"/>
  <c r="S2318" i="24"/>
  <c r="S2319" i="24"/>
  <c r="S2320" i="24"/>
  <c r="S2321" i="24"/>
  <c r="S2322" i="24"/>
  <c r="S2323" i="24"/>
  <c r="S2324" i="24"/>
  <c r="S2325" i="24"/>
  <c r="S2326" i="24"/>
  <c r="S2327" i="24"/>
  <c r="S2328" i="24"/>
  <c r="S2329" i="24"/>
  <c r="S2330" i="24"/>
  <c r="S2331" i="24"/>
  <c r="S2332" i="24"/>
  <c r="S2333" i="24"/>
  <c r="S2334" i="24"/>
  <c r="S2335" i="24"/>
  <c r="S2336" i="24"/>
  <c r="S2337" i="24"/>
  <c r="S2338" i="24"/>
  <c r="S2339" i="24"/>
  <c r="S2340" i="24"/>
  <c r="S2341" i="24"/>
  <c r="S2342" i="24"/>
  <c r="S2343" i="24"/>
  <c r="S2344" i="24"/>
  <c r="S2345" i="24"/>
  <c r="S2346" i="24"/>
  <c r="S2347" i="24"/>
  <c r="S2348" i="24"/>
  <c r="S2349" i="24"/>
  <c r="S2350" i="24"/>
  <c r="S2351" i="24"/>
  <c r="S2352" i="24"/>
  <c r="S2353" i="24"/>
  <c r="S2354" i="24"/>
  <c r="S2355" i="24"/>
  <c r="S2356" i="24"/>
  <c r="S2357" i="24"/>
  <c r="S2358" i="24"/>
  <c r="S2359" i="24"/>
  <c r="S2360" i="24"/>
  <c r="S2361" i="24"/>
  <c r="S2362" i="24"/>
  <c r="S2363" i="24"/>
  <c r="S2364" i="24"/>
  <c r="S2365" i="24"/>
  <c r="S2366" i="24"/>
  <c r="S2367" i="24"/>
  <c r="S2368" i="24"/>
  <c r="S2369" i="24"/>
  <c r="S2370" i="24"/>
  <c r="S2371" i="24"/>
  <c r="S2372" i="24"/>
  <c r="S2373" i="24"/>
  <c r="S2374" i="24"/>
  <c r="S2375" i="24"/>
  <c r="S2376" i="24"/>
  <c r="S2377" i="24"/>
  <c r="S2378" i="24"/>
  <c r="S2379" i="24"/>
  <c r="S2380" i="24"/>
  <c r="S2381" i="24"/>
  <c r="S2382" i="24"/>
  <c r="S2383" i="24"/>
  <c r="S2384" i="24"/>
  <c r="S2385" i="24"/>
  <c r="S2386" i="24"/>
  <c r="S2387" i="24"/>
  <c r="S2388" i="24"/>
  <c r="S2389" i="24"/>
  <c r="S2390" i="24"/>
  <c r="S2391" i="24"/>
  <c r="S2392" i="24"/>
  <c r="S2393" i="24"/>
  <c r="S2394" i="24"/>
  <c r="S2395" i="24"/>
  <c r="S2396" i="24"/>
  <c r="S2397" i="24"/>
  <c r="S2398" i="24"/>
  <c r="S2399" i="24"/>
  <c r="S2400" i="24"/>
  <c r="S2401" i="24"/>
  <c r="S2402" i="24"/>
  <c r="S2403" i="24"/>
  <c r="S2404" i="24"/>
  <c r="S2405" i="24"/>
  <c r="S2406" i="24"/>
  <c r="S2407" i="24"/>
  <c r="S2408" i="24"/>
  <c r="S2409" i="24"/>
  <c r="S2410" i="24"/>
  <c r="S2411" i="24"/>
  <c r="S2412" i="24"/>
  <c r="S2413" i="24"/>
  <c r="S2414" i="24"/>
  <c r="S2415" i="24"/>
  <c r="S2416" i="24"/>
  <c r="S2417" i="24"/>
  <c r="S2418" i="24"/>
  <c r="S2419" i="24"/>
  <c r="S2420" i="24"/>
  <c r="S2421" i="24"/>
  <c r="S2422" i="24"/>
  <c r="S2423" i="24"/>
  <c r="S2424" i="24"/>
  <c r="S2425" i="24"/>
  <c r="S2426" i="24"/>
  <c r="S2427" i="24"/>
  <c r="S2428" i="24"/>
  <c r="S2429" i="24"/>
  <c r="S2430" i="24"/>
  <c r="S2431" i="24"/>
  <c r="S2432" i="24"/>
  <c r="S2433" i="24"/>
  <c r="S2434" i="24"/>
  <c r="S2435" i="24"/>
  <c r="S2436" i="24"/>
  <c r="S2437" i="24"/>
  <c r="S2438" i="24"/>
  <c r="S2439" i="24"/>
  <c r="S2440" i="24"/>
  <c r="S2441" i="24"/>
  <c r="S2442" i="24"/>
  <c r="S2443" i="24"/>
  <c r="S2444" i="24"/>
  <c r="S2445" i="24"/>
  <c r="S2446" i="24"/>
  <c r="S2447" i="24"/>
  <c r="S2448" i="24"/>
  <c r="S2449" i="24"/>
  <c r="S2450" i="24"/>
  <c r="S2451" i="24"/>
  <c r="S2452" i="24"/>
  <c r="S2453" i="24"/>
  <c r="S2454" i="24"/>
  <c r="S2455" i="24"/>
  <c r="S2456" i="24"/>
  <c r="S2457" i="24"/>
  <c r="S2458" i="24"/>
  <c r="S2459" i="24"/>
  <c r="S2460" i="24"/>
  <c r="S2461" i="24"/>
  <c r="S2462" i="24"/>
  <c r="S2463" i="24"/>
  <c r="S2464" i="24"/>
  <c r="S2465" i="24"/>
  <c r="S2466" i="24"/>
  <c r="S2467" i="24"/>
  <c r="S2468" i="24"/>
  <c r="S2469" i="24"/>
  <c r="S2470" i="24"/>
  <c r="S2471" i="24"/>
  <c r="S2472" i="24"/>
  <c r="S2473" i="24"/>
  <c r="S2474" i="24"/>
  <c r="S2475" i="24"/>
  <c r="S2476" i="24"/>
  <c r="S2477" i="24"/>
  <c r="S2478" i="24"/>
  <c r="S2479" i="24"/>
  <c r="S2480" i="24"/>
  <c r="S2481" i="24"/>
  <c r="S2482" i="24"/>
  <c r="S2483" i="24"/>
  <c r="S2484" i="24"/>
  <c r="S2485" i="24"/>
  <c r="S2486" i="24"/>
  <c r="S2487" i="24"/>
  <c r="S2488" i="24"/>
  <c r="S2489" i="24"/>
  <c r="S2490" i="24"/>
  <c r="S2491" i="24"/>
  <c r="S2492" i="24"/>
  <c r="S2493" i="24"/>
  <c r="S2494" i="24"/>
  <c r="S2495" i="24"/>
  <c r="S2496" i="24"/>
  <c r="S2497" i="24"/>
  <c r="S2498" i="24"/>
  <c r="S2499" i="24"/>
  <c r="S2500" i="24"/>
  <c r="S2501" i="24"/>
  <c r="S2502" i="24"/>
  <c r="S2503" i="24"/>
  <c r="S2504" i="24"/>
  <c r="S2505" i="24"/>
  <c r="S2506" i="24"/>
  <c r="S2507" i="24"/>
  <c r="S2508" i="24"/>
  <c r="S2509" i="24"/>
  <c r="S2510" i="24"/>
  <c r="S2511" i="24"/>
  <c r="S2512" i="24"/>
  <c r="S2513" i="24"/>
  <c r="S2514" i="24"/>
  <c r="S2515" i="24"/>
  <c r="S2516" i="24"/>
  <c r="S2517" i="24"/>
  <c r="S2518" i="24"/>
  <c r="S2519" i="24"/>
  <c r="S2520" i="24"/>
  <c r="S2521" i="24"/>
  <c r="S2522" i="24"/>
  <c r="S2523" i="24"/>
  <c r="S2524" i="24"/>
  <c r="S2525" i="24"/>
  <c r="S2526" i="24"/>
  <c r="S2527" i="24"/>
  <c r="S2528" i="24"/>
  <c r="S2529" i="24"/>
  <c r="S2530" i="24"/>
  <c r="S2531" i="24"/>
  <c r="S2532" i="24"/>
  <c r="S2533" i="24"/>
  <c r="S2534" i="24"/>
  <c r="S2535" i="24"/>
  <c r="S2536" i="24"/>
  <c r="S2537" i="24"/>
  <c r="S2538" i="24"/>
  <c r="S2539" i="24"/>
  <c r="S2540" i="24"/>
  <c r="S2541" i="24"/>
  <c r="S2542" i="24"/>
  <c r="S2543" i="24"/>
  <c r="S2544" i="24"/>
  <c r="S2545" i="24"/>
  <c r="S2546" i="24"/>
  <c r="S2547" i="24"/>
  <c r="S2548" i="24"/>
  <c r="S2549" i="24"/>
  <c r="S2550" i="24"/>
  <c r="S2551" i="24"/>
  <c r="S2552" i="24"/>
  <c r="S2553" i="24"/>
  <c r="S2554" i="24"/>
  <c r="S2555" i="24"/>
  <c r="S2556" i="24"/>
  <c r="S2557" i="24"/>
  <c r="S2558" i="24"/>
  <c r="S2559" i="24"/>
  <c r="S2560" i="24"/>
  <c r="S2561" i="24"/>
  <c r="S2562" i="24"/>
  <c r="S2563" i="24"/>
  <c r="S2564" i="24"/>
  <c r="S2565" i="24"/>
  <c r="S2566" i="24"/>
  <c r="S2567" i="24"/>
  <c r="S2568" i="24"/>
  <c r="S2569" i="24"/>
  <c r="S2570" i="24"/>
  <c r="S2571" i="24"/>
  <c r="S2572" i="24"/>
  <c r="S2573" i="24"/>
  <c r="S2574" i="24"/>
  <c r="S2575" i="24"/>
  <c r="S2576" i="24"/>
  <c r="S2577" i="24"/>
  <c r="S2578" i="24"/>
  <c r="S2579" i="24"/>
  <c r="S2580" i="24"/>
  <c r="S2581" i="24"/>
  <c r="S2582" i="24"/>
  <c r="S2583" i="24"/>
  <c r="S2584" i="24"/>
  <c r="S2585" i="24"/>
  <c r="S2586" i="24"/>
  <c r="S2587" i="24"/>
  <c r="S2588" i="24"/>
  <c r="S2589" i="24"/>
  <c r="S2590" i="24"/>
  <c r="S2591" i="24"/>
  <c r="S2592" i="24"/>
  <c r="S2593" i="24"/>
  <c r="S2594" i="24"/>
  <c r="S2595" i="24"/>
  <c r="S2596" i="24"/>
  <c r="S2597" i="24"/>
  <c r="S2598" i="24"/>
  <c r="S2599" i="24"/>
  <c r="S2600" i="24"/>
  <c r="S2601" i="24"/>
  <c r="S2602" i="24"/>
  <c r="S2603" i="24"/>
  <c r="S2604" i="24"/>
  <c r="S2605" i="24"/>
  <c r="S2606" i="24"/>
  <c r="S2607" i="24"/>
  <c r="S2608" i="24"/>
  <c r="S2609" i="24"/>
  <c r="S2610" i="24"/>
  <c r="S2611" i="24"/>
  <c r="S2612" i="24"/>
  <c r="S2613" i="24"/>
  <c r="S2614" i="24"/>
  <c r="S2615" i="24"/>
  <c r="S2616" i="24"/>
  <c r="S2617" i="24"/>
  <c r="S2618" i="24"/>
  <c r="S2619" i="24"/>
  <c r="S2620" i="24"/>
  <c r="S2621" i="24"/>
  <c r="S2622" i="24"/>
  <c r="S2623" i="24"/>
  <c r="S2624" i="24"/>
  <c r="S2625" i="24"/>
  <c r="S2626" i="24"/>
  <c r="S2627" i="24"/>
  <c r="S2628" i="24"/>
  <c r="S2629" i="24"/>
  <c r="S2630" i="24"/>
  <c r="S2631" i="24"/>
  <c r="S2632" i="24"/>
  <c r="S2633" i="24"/>
  <c r="S2634" i="24"/>
  <c r="S2635" i="24"/>
  <c r="S2636" i="24"/>
  <c r="S2637" i="24"/>
  <c r="S2638" i="24"/>
  <c r="S2639" i="24"/>
  <c r="S2640" i="24"/>
  <c r="S2641" i="24"/>
  <c r="S2642" i="24"/>
  <c r="S2643" i="24"/>
  <c r="S2644" i="24"/>
  <c r="S2645" i="24"/>
  <c r="S2646" i="24"/>
  <c r="S2647" i="24"/>
  <c r="S2648" i="24"/>
  <c r="S2649" i="24"/>
  <c r="S2650" i="24"/>
  <c r="S2651" i="24"/>
  <c r="S2652" i="24"/>
  <c r="S2653" i="24"/>
  <c r="S2654" i="24"/>
  <c r="S2655" i="24"/>
  <c r="S2656" i="24"/>
  <c r="S2657" i="24"/>
  <c r="S2658" i="24"/>
  <c r="S2659" i="24"/>
  <c r="S2660" i="24"/>
  <c r="S2661" i="24"/>
  <c r="S2662" i="24"/>
  <c r="S2663" i="24"/>
  <c r="S2664" i="24"/>
  <c r="S2665" i="24"/>
  <c r="S2666" i="24"/>
  <c r="S2667" i="24"/>
  <c r="S2668" i="24"/>
  <c r="S2669" i="24"/>
  <c r="S2670" i="24"/>
  <c r="S2671" i="24"/>
  <c r="S2672" i="24"/>
  <c r="S2673" i="24"/>
  <c r="S2674" i="24"/>
  <c r="S2675" i="24"/>
  <c r="S2676" i="24"/>
  <c r="S2677" i="24"/>
  <c r="S2678" i="24"/>
  <c r="S2679" i="24"/>
  <c r="S2680" i="24"/>
  <c r="S2681" i="24"/>
  <c r="S2682" i="24"/>
  <c r="S2683" i="24"/>
  <c r="S2684" i="24"/>
  <c r="S2685" i="24"/>
  <c r="S2686" i="24"/>
  <c r="S2687" i="24"/>
  <c r="S2688" i="24"/>
  <c r="S2689" i="24"/>
  <c r="S2690" i="24"/>
  <c r="S2691" i="24"/>
  <c r="S2692" i="24"/>
  <c r="S2693" i="24"/>
  <c r="S2694" i="24"/>
  <c r="S2695" i="24"/>
  <c r="S2696" i="24"/>
  <c r="S2697" i="24"/>
  <c r="S2698" i="24"/>
  <c r="S2699" i="24"/>
  <c r="S2700" i="24"/>
  <c r="S2701" i="24"/>
  <c r="S2702" i="24"/>
  <c r="S2703" i="24"/>
  <c r="S2704" i="24"/>
  <c r="S2705" i="24"/>
  <c r="S2706" i="24"/>
  <c r="S2707" i="24"/>
  <c r="S2708" i="24"/>
  <c r="S2709" i="24"/>
  <c r="S2710" i="24"/>
  <c r="S2711" i="24"/>
  <c r="S2712" i="24"/>
  <c r="S2713" i="24"/>
  <c r="S2714" i="24"/>
  <c r="S2715" i="24"/>
  <c r="S2716" i="24"/>
  <c r="S2717" i="24"/>
  <c r="S2718" i="24"/>
  <c r="S2719" i="24"/>
  <c r="S2720" i="24"/>
  <c r="S2721" i="24"/>
  <c r="S2722" i="24"/>
  <c r="S2723" i="24"/>
  <c r="S2724" i="24"/>
  <c r="S2725" i="24"/>
  <c r="S2726" i="24"/>
  <c r="S2727" i="24"/>
  <c r="S2728" i="24"/>
  <c r="S2729" i="24"/>
  <c r="S2730" i="24"/>
  <c r="S2731" i="24"/>
  <c r="S2732" i="24"/>
  <c r="S2733" i="24"/>
  <c r="S2734" i="24"/>
  <c r="S2735" i="24"/>
  <c r="S2736" i="24"/>
  <c r="S2737" i="24"/>
  <c r="S2738" i="24"/>
  <c r="S2739" i="24"/>
  <c r="S2740" i="24"/>
  <c r="S2741" i="24"/>
  <c r="S2742" i="24"/>
  <c r="S2743" i="24"/>
  <c r="S2744" i="24"/>
  <c r="S2745" i="24"/>
  <c r="S2746" i="24"/>
  <c r="S2747" i="24"/>
  <c r="S2748" i="24"/>
  <c r="S2749" i="24"/>
  <c r="S2750" i="24"/>
  <c r="S2751" i="24"/>
  <c r="S2752" i="24"/>
  <c r="S2753" i="24"/>
  <c r="S2754" i="24"/>
  <c r="S2755" i="24"/>
  <c r="S2756" i="24"/>
  <c r="S2757" i="24"/>
  <c r="S2758" i="24"/>
  <c r="S2759" i="24"/>
  <c r="S2760" i="24"/>
  <c r="S2761" i="24"/>
  <c r="S2762" i="24"/>
  <c r="S2763" i="24"/>
  <c r="S2764" i="24"/>
  <c r="S2765" i="24"/>
  <c r="S2766" i="24"/>
  <c r="S2767" i="24"/>
  <c r="S2768" i="24"/>
  <c r="S2769" i="24"/>
  <c r="S2770" i="24"/>
  <c r="S2771" i="24"/>
  <c r="S2772" i="24"/>
  <c r="S2773" i="24"/>
  <c r="S2774" i="24"/>
  <c r="S2775" i="24"/>
  <c r="S2776" i="24"/>
  <c r="S2777" i="24"/>
  <c r="S2778" i="24"/>
  <c r="S2779" i="24"/>
  <c r="S2780" i="24"/>
  <c r="S2781" i="24"/>
  <c r="S2782" i="24"/>
  <c r="S2783" i="24"/>
  <c r="S2784" i="24"/>
  <c r="S2785" i="24"/>
  <c r="S2786" i="24"/>
  <c r="S2787" i="24"/>
  <c r="S2788" i="24"/>
  <c r="S2789" i="24"/>
  <c r="S2790" i="24"/>
  <c r="S2791" i="24"/>
  <c r="S2792" i="24"/>
  <c r="S2793" i="24"/>
  <c r="S2794" i="24"/>
  <c r="S2795" i="24"/>
  <c r="S2796" i="24"/>
  <c r="S2797" i="24"/>
  <c r="S2798" i="24"/>
  <c r="S2799" i="24"/>
  <c r="S2800" i="24"/>
  <c r="S2801" i="24"/>
  <c r="S2802" i="24"/>
  <c r="S2803" i="24"/>
  <c r="S2804" i="24"/>
  <c r="S2805" i="24"/>
  <c r="S2806" i="24"/>
  <c r="S2807" i="24"/>
  <c r="S2808" i="24"/>
  <c r="S2809" i="24"/>
  <c r="S2810" i="24"/>
  <c r="S2811" i="24"/>
  <c r="S2812" i="24"/>
  <c r="S2813" i="24"/>
  <c r="S2814" i="24"/>
  <c r="S2815" i="24"/>
  <c r="S2816" i="24"/>
  <c r="S2817" i="24"/>
  <c r="S2818" i="24"/>
  <c r="S2819" i="24"/>
  <c r="S2820" i="24"/>
  <c r="S2821" i="24"/>
  <c r="S2822" i="24"/>
  <c r="S2823" i="24"/>
  <c r="S2824" i="24"/>
  <c r="S2825" i="24"/>
  <c r="S2826" i="24"/>
  <c r="S2827" i="24"/>
  <c r="S2828" i="24"/>
  <c r="S2829" i="24"/>
  <c r="S2830" i="24"/>
  <c r="S2831" i="24"/>
  <c r="S2832" i="24"/>
  <c r="S2833" i="24"/>
  <c r="S2834" i="24"/>
  <c r="S2835" i="24"/>
  <c r="S2836" i="24"/>
  <c r="S2837" i="24"/>
  <c r="S2838" i="24"/>
  <c r="S2839" i="24"/>
  <c r="S2840" i="24"/>
  <c r="S2841" i="24"/>
  <c r="S2842" i="24"/>
  <c r="S2843" i="24"/>
  <c r="S2844" i="24"/>
  <c r="S2845" i="24"/>
  <c r="S2846" i="24"/>
  <c r="S2847" i="24"/>
  <c r="S2848" i="24"/>
  <c r="S2849" i="24"/>
  <c r="S2850" i="24"/>
  <c r="S2851" i="24"/>
  <c r="S2852" i="24"/>
  <c r="S2853" i="24"/>
  <c r="S2854" i="24"/>
  <c r="S2855" i="24"/>
  <c r="S2856" i="24"/>
  <c r="S2857" i="24"/>
  <c r="S2858" i="24"/>
  <c r="S2859" i="24"/>
  <c r="S2860" i="24"/>
  <c r="S2861" i="24"/>
  <c r="S2862" i="24"/>
  <c r="S2863" i="24"/>
  <c r="S2864" i="24"/>
  <c r="S2865" i="24"/>
  <c r="S2866" i="24"/>
  <c r="S2867" i="24"/>
  <c r="S2868" i="24"/>
  <c r="S2869" i="24"/>
  <c r="S2870" i="24"/>
  <c r="S2871" i="24"/>
  <c r="S2872" i="24"/>
  <c r="S2873" i="24"/>
  <c r="S2874" i="24"/>
  <c r="S2875" i="24"/>
  <c r="S2876" i="24"/>
  <c r="S2877" i="24"/>
  <c r="S2878" i="24"/>
  <c r="S2879" i="24"/>
  <c r="S2880" i="24"/>
  <c r="S2881" i="24"/>
  <c r="S2882" i="24"/>
  <c r="S2883" i="24"/>
  <c r="S2" i="24"/>
  <c r="C22" i="28" l="1"/>
  <c r="C21" i="28"/>
  <c r="C20" i="28"/>
  <c r="C19" i="28"/>
  <c r="C18" i="28"/>
  <c r="C17" i="28"/>
  <c r="C15" i="28"/>
  <c r="C14" i="28"/>
  <c r="C13" i="28"/>
  <c r="C12" i="28"/>
  <c r="C11" i="28"/>
  <c r="C10" i="28"/>
  <c r="C8" i="28"/>
  <c r="C7" i="28"/>
  <c r="C6" i="28"/>
  <c r="C5" i="28"/>
  <c r="C4" i="28"/>
  <c r="C3" i="28"/>
  <c r="F19" i="27" l="1"/>
  <c r="F18" i="27"/>
  <c r="F17" i="27"/>
  <c r="F16" i="27"/>
  <c r="F15" i="27"/>
  <c r="F14" i="27"/>
  <c r="F13" i="27"/>
  <c r="F12" i="27"/>
  <c r="F11" i="27"/>
  <c r="F10" i="27"/>
  <c r="F9" i="27"/>
  <c r="F8" i="27"/>
  <c r="F7" i="27"/>
  <c r="F6" i="27"/>
  <c r="F5" i="27"/>
  <c r="F4" i="27"/>
  <c r="F3" i="27"/>
  <c r="D19" i="27"/>
  <c r="D18" i="27"/>
  <c r="D17" i="27"/>
  <c r="D16" i="27"/>
  <c r="D15" i="27"/>
  <c r="D14" i="27"/>
  <c r="D13" i="27"/>
  <c r="D12" i="27"/>
  <c r="D11" i="27"/>
  <c r="D10" i="27"/>
  <c r="D9" i="27"/>
  <c r="D8" i="27"/>
  <c r="D7" i="27"/>
  <c r="D6" i="27"/>
  <c r="D5" i="27"/>
  <c r="D4" i="27"/>
  <c r="D3" i="27"/>
  <c r="Q21" i="1"/>
  <c r="R21" i="1"/>
  <c r="S21" i="1"/>
  <c r="T21" i="1"/>
  <c r="U21" i="1"/>
  <c r="V21" i="1"/>
  <c r="W21" i="1"/>
  <c r="X21" i="1"/>
  <c r="Y21" i="1"/>
  <c r="Z21" i="1"/>
  <c r="AA21" i="1"/>
  <c r="AB21" i="1"/>
  <c r="AC21" i="1"/>
  <c r="AD21" i="1"/>
  <c r="AE21" i="1"/>
  <c r="AF21" i="1"/>
  <c r="AG21" i="1"/>
  <c r="AH21" i="1"/>
  <c r="AI21" i="1"/>
  <c r="AJ21" i="1"/>
  <c r="AK21" i="1"/>
  <c r="AL21" i="1"/>
  <c r="AM21" i="1"/>
  <c r="AN21" i="1"/>
  <c r="AO21" i="1"/>
  <c r="AP21" i="1"/>
  <c r="AQ21" i="1"/>
  <c r="AR21" i="1"/>
  <c r="AS21" i="1"/>
  <c r="AT21" i="1"/>
  <c r="AU21" i="1"/>
  <c r="AV21" i="1"/>
  <c r="AW21" i="1"/>
  <c r="AX21" i="1"/>
  <c r="AY21" i="1"/>
  <c r="AZ21" i="1"/>
  <c r="BA21" i="1"/>
  <c r="BB21" i="1"/>
  <c r="BC21" i="1"/>
  <c r="BD21" i="1"/>
  <c r="BE21" i="1"/>
  <c r="BF21" i="1"/>
  <c r="BG21" i="1"/>
  <c r="BH21" i="1"/>
  <c r="BI21" i="1"/>
  <c r="BJ21" i="1"/>
  <c r="BK21" i="1"/>
  <c r="BL21" i="1"/>
  <c r="Q22" i="1"/>
  <c r="R22" i="1"/>
  <c r="S22" i="1"/>
  <c r="T22" i="1"/>
  <c r="U22" i="1"/>
  <c r="V22" i="1"/>
  <c r="W22" i="1"/>
  <c r="X22" i="1"/>
  <c r="Y22" i="1"/>
  <c r="Z22" i="1"/>
  <c r="AA22" i="1"/>
  <c r="AB22" i="1"/>
  <c r="AC22" i="1"/>
  <c r="AD22" i="1"/>
  <c r="AE22" i="1"/>
  <c r="AF22" i="1"/>
  <c r="AG22" i="1"/>
  <c r="AH22" i="1"/>
  <c r="AI22" i="1"/>
  <c r="AJ22" i="1"/>
  <c r="AK22" i="1"/>
  <c r="AL22" i="1"/>
  <c r="AM22" i="1"/>
  <c r="AN22" i="1"/>
  <c r="AO22" i="1"/>
  <c r="AP22" i="1"/>
  <c r="AQ22" i="1"/>
  <c r="AR22" i="1"/>
  <c r="AS22" i="1"/>
  <c r="AT22" i="1"/>
  <c r="AU22" i="1"/>
  <c r="AV22" i="1"/>
  <c r="AW22" i="1"/>
  <c r="AX22" i="1"/>
  <c r="AY22" i="1"/>
  <c r="AZ22" i="1"/>
  <c r="BA22" i="1"/>
  <c r="BB22" i="1"/>
  <c r="BC22" i="1"/>
  <c r="BD22" i="1"/>
  <c r="BE22" i="1"/>
  <c r="BF22" i="1"/>
  <c r="BG22" i="1"/>
  <c r="BH22" i="1"/>
  <c r="BI22" i="1"/>
  <c r="BJ22" i="1"/>
  <c r="BK22" i="1"/>
  <c r="BL22" i="1"/>
  <c r="Q23" i="1"/>
  <c r="R23" i="1"/>
  <c r="S23" i="1"/>
  <c r="T23" i="1"/>
  <c r="U23" i="1"/>
  <c r="V23" i="1"/>
  <c r="W23" i="1"/>
  <c r="X23" i="1"/>
  <c r="Y23" i="1"/>
  <c r="Z23" i="1"/>
  <c r="AA23" i="1"/>
  <c r="AB23" i="1"/>
  <c r="AC23" i="1"/>
  <c r="AD23" i="1"/>
  <c r="AE23" i="1"/>
  <c r="AF23" i="1"/>
  <c r="AG23" i="1"/>
  <c r="AH23" i="1"/>
  <c r="AI23" i="1"/>
  <c r="AJ23" i="1"/>
  <c r="AK23" i="1"/>
  <c r="AL23" i="1"/>
  <c r="AM23" i="1"/>
  <c r="AN23" i="1"/>
  <c r="AO23" i="1"/>
  <c r="AP23" i="1"/>
  <c r="AQ23" i="1"/>
  <c r="AR23" i="1"/>
  <c r="AS23" i="1"/>
  <c r="AT23" i="1"/>
  <c r="AU23" i="1"/>
  <c r="AV23" i="1"/>
  <c r="AW23" i="1"/>
  <c r="AX23" i="1"/>
  <c r="AY23" i="1"/>
  <c r="AZ23" i="1"/>
  <c r="BA23" i="1"/>
  <c r="BB23" i="1"/>
  <c r="BC23" i="1"/>
  <c r="BD23" i="1"/>
  <c r="BE23" i="1"/>
  <c r="BF23" i="1"/>
  <c r="BG23" i="1"/>
  <c r="BH23" i="1"/>
  <c r="BI23" i="1"/>
  <c r="BJ23" i="1"/>
  <c r="BK23" i="1"/>
  <c r="BL23" i="1"/>
  <c r="Q24" i="1"/>
  <c r="R24" i="1"/>
  <c r="S24" i="1"/>
  <c r="T24" i="1"/>
  <c r="U24" i="1"/>
  <c r="V24" i="1"/>
  <c r="W24" i="1"/>
  <c r="X24" i="1"/>
  <c r="Y24" i="1"/>
  <c r="Z24" i="1"/>
  <c r="AA24" i="1"/>
  <c r="AB24" i="1"/>
  <c r="AC24" i="1"/>
  <c r="AD24" i="1"/>
  <c r="AE24" i="1"/>
  <c r="AF24" i="1"/>
  <c r="AG24" i="1"/>
  <c r="AH24" i="1"/>
  <c r="AI24" i="1"/>
  <c r="AJ24" i="1"/>
  <c r="AK24" i="1"/>
  <c r="AL24" i="1"/>
  <c r="AM24" i="1"/>
  <c r="AN24" i="1"/>
  <c r="AO24" i="1"/>
  <c r="AP24" i="1"/>
  <c r="AQ24" i="1"/>
  <c r="AR24" i="1"/>
  <c r="AS24" i="1"/>
  <c r="AT24" i="1"/>
  <c r="AU24" i="1"/>
  <c r="AV24" i="1"/>
  <c r="AW24" i="1"/>
  <c r="AX24" i="1"/>
  <c r="AY24" i="1"/>
  <c r="AZ24" i="1"/>
  <c r="BA24" i="1"/>
  <c r="BB24" i="1"/>
  <c r="BC24" i="1"/>
  <c r="BD24" i="1"/>
  <c r="BE24" i="1"/>
  <c r="BF24" i="1"/>
  <c r="BG24" i="1"/>
  <c r="BH24" i="1"/>
  <c r="BI24" i="1"/>
  <c r="BJ24" i="1"/>
  <c r="BK24" i="1"/>
  <c r="BL24" i="1"/>
  <c r="Q25" i="1"/>
  <c r="R25" i="1"/>
  <c r="S25" i="1"/>
  <c r="T25" i="1"/>
  <c r="U25" i="1"/>
  <c r="V25" i="1"/>
  <c r="W25" i="1"/>
  <c r="X25" i="1"/>
  <c r="Y25" i="1"/>
  <c r="Z25" i="1"/>
  <c r="AA25" i="1"/>
  <c r="AB25" i="1"/>
  <c r="AC25" i="1"/>
  <c r="AD25" i="1"/>
  <c r="AE25" i="1"/>
  <c r="AF25" i="1"/>
  <c r="AG25" i="1"/>
  <c r="AH25" i="1"/>
  <c r="AI25" i="1"/>
  <c r="AJ25" i="1"/>
  <c r="AK25" i="1"/>
  <c r="AL25" i="1"/>
  <c r="AM25" i="1"/>
  <c r="AN25" i="1"/>
  <c r="AO25" i="1"/>
  <c r="AP25" i="1"/>
  <c r="AQ25" i="1"/>
  <c r="AR25" i="1"/>
  <c r="AS25" i="1"/>
  <c r="AT25" i="1"/>
  <c r="AU25" i="1"/>
  <c r="AV25" i="1"/>
  <c r="AW25" i="1"/>
  <c r="AX25" i="1"/>
  <c r="AY25" i="1"/>
  <c r="AZ25" i="1"/>
  <c r="BA25" i="1"/>
  <c r="BB25" i="1"/>
  <c r="BC25" i="1"/>
  <c r="BD25" i="1"/>
  <c r="BE25" i="1"/>
  <c r="BF25" i="1"/>
  <c r="BG25" i="1"/>
  <c r="BH25" i="1"/>
  <c r="BI25" i="1"/>
  <c r="BJ25" i="1"/>
  <c r="BK25" i="1"/>
  <c r="BL25" i="1"/>
  <c r="Q26" i="1"/>
  <c r="R26" i="1"/>
  <c r="S26" i="1"/>
  <c r="T26" i="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AX26" i="1"/>
  <c r="AY26" i="1"/>
  <c r="AZ26" i="1"/>
  <c r="BA26" i="1"/>
  <c r="BB26" i="1"/>
  <c r="BC26" i="1"/>
  <c r="BD26" i="1"/>
  <c r="BE26" i="1"/>
  <c r="BF26" i="1"/>
  <c r="BG26" i="1"/>
  <c r="BH26" i="1"/>
  <c r="BI26" i="1"/>
  <c r="BJ26" i="1"/>
  <c r="BK26" i="1"/>
  <c r="BL26" i="1"/>
  <c r="Q27" i="1"/>
  <c r="R27" i="1"/>
  <c r="S27" i="1"/>
  <c r="T27" i="1"/>
  <c r="U27" i="1"/>
  <c r="V27" i="1"/>
  <c r="W27" i="1"/>
  <c r="X27" i="1"/>
  <c r="Y27" i="1"/>
  <c r="Z27" i="1"/>
  <c r="AA27" i="1"/>
  <c r="AB27" i="1"/>
  <c r="AC27" i="1"/>
  <c r="AD27" i="1"/>
  <c r="AE27" i="1"/>
  <c r="AF27" i="1"/>
  <c r="AG27" i="1"/>
  <c r="AH27" i="1"/>
  <c r="AI27" i="1"/>
  <c r="AJ27" i="1"/>
  <c r="AK27" i="1"/>
  <c r="AL27" i="1"/>
  <c r="AM27" i="1"/>
  <c r="AN27" i="1"/>
  <c r="AO27" i="1"/>
  <c r="AP27" i="1"/>
  <c r="AQ27" i="1"/>
  <c r="AR27" i="1"/>
  <c r="AS27" i="1"/>
  <c r="AT27" i="1"/>
  <c r="AU27" i="1"/>
  <c r="AV27" i="1"/>
  <c r="AW27" i="1"/>
  <c r="AX27" i="1"/>
  <c r="AY27" i="1"/>
  <c r="AZ27" i="1"/>
  <c r="BA27" i="1"/>
  <c r="BB27" i="1"/>
  <c r="BC27" i="1"/>
  <c r="BD27" i="1"/>
  <c r="BE27" i="1"/>
  <c r="BF27" i="1"/>
  <c r="BG27" i="1"/>
  <c r="BH27" i="1"/>
  <c r="BI27" i="1"/>
  <c r="BJ27" i="1"/>
  <c r="BK27" i="1"/>
  <c r="BL27" i="1"/>
  <c r="Q28" i="1"/>
  <c r="R28" i="1"/>
  <c r="S28" i="1"/>
  <c r="T28" i="1"/>
  <c r="U28" i="1"/>
  <c r="V28" i="1"/>
  <c r="W28" i="1"/>
  <c r="X28" i="1"/>
  <c r="Y28" i="1"/>
  <c r="Z28" i="1"/>
  <c r="AA28" i="1"/>
  <c r="AB28" i="1"/>
  <c r="AC28" i="1"/>
  <c r="AD28" i="1"/>
  <c r="AE28" i="1"/>
  <c r="AF28" i="1"/>
  <c r="AG28" i="1"/>
  <c r="AH28" i="1"/>
  <c r="AI28" i="1"/>
  <c r="AJ28" i="1"/>
  <c r="AK28" i="1"/>
  <c r="AL28" i="1"/>
  <c r="AM28" i="1"/>
  <c r="AN28" i="1"/>
  <c r="AO28" i="1"/>
  <c r="AP28" i="1"/>
  <c r="AQ28" i="1"/>
  <c r="AR28" i="1"/>
  <c r="AS28" i="1"/>
  <c r="AT28" i="1"/>
  <c r="AU28" i="1"/>
  <c r="AV28" i="1"/>
  <c r="AW28" i="1"/>
  <c r="AX28" i="1"/>
  <c r="AY28" i="1"/>
  <c r="AZ28" i="1"/>
  <c r="BA28" i="1"/>
  <c r="BB28" i="1"/>
  <c r="BC28" i="1"/>
  <c r="BD28" i="1"/>
  <c r="BE28" i="1"/>
  <c r="BF28" i="1"/>
  <c r="BG28" i="1"/>
  <c r="BH28" i="1"/>
  <c r="BI28" i="1"/>
  <c r="BJ28" i="1"/>
  <c r="BK28" i="1"/>
  <c r="BL28" i="1"/>
  <c r="Q29" i="1"/>
  <c r="R29" i="1"/>
  <c r="S29" i="1"/>
  <c r="T29" i="1"/>
  <c r="U29" i="1"/>
  <c r="V29" i="1"/>
  <c r="W29" i="1"/>
  <c r="X29" i="1"/>
  <c r="Y29" i="1"/>
  <c r="Z29" i="1"/>
  <c r="AA29" i="1"/>
  <c r="AB29" i="1"/>
  <c r="AC29" i="1"/>
  <c r="AD29" i="1"/>
  <c r="AE29" i="1"/>
  <c r="AF29" i="1"/>
  <c r="AG29" i="1"/>
  <c r="AH29" i="1"/>
  <c r="AI29" i="1"/>
  <c r="AJ29" i="1"/>
  <c r="AK29" i="1"/>
  <c r="AL29" i="1"/>
  <c r="AM29" i="1"/>
  <c r="AN29" i="1"/>
  <c r="AO29" i="1"/>
  <c r="AP29" i="1"/>
  <c r="AQ29" i="1"/>
  <c r="AR29" i="1"/>
  <c r="AS29" i="1"/>
  <c r="AT29" i="1"/>
  <c r="AU29" i="1"/>
  <c r="AV29" i="1"/>
  <c r="AW29" i="1"/>
  <c r="AX29" i="1"/>
  <c r="AY29" i="1"/>
  <c r="AZ29" i="1"/>
  <c r="BA29" i="1"/>
  <c r="BB29" i="1"/>
  <c r="BC29" i="1"/>
  <c r="BD29" i="1"/>
  <c r="BE29" i="1"/>
  <c r="BF29" i="1"/>
  <c r="BG29" i="1"/>
  <c r="BH29" i="1"/>
  <c r="BI29" i="1"/>
  <c r="BJ29" i="1"/>
  <c r="BK29" i="1"/>
  <c r="BL29" i="1"/>
  <c r="Q30" i="1"/>
  <c r="R30" i="1"/>
  <c r="S30" i="1"/>
  <c r="T30" i="1"/>
  <c r="U30" i="1"/>
  <c r="V30" i="1"/>
  <c r="W30" i="1"/>
  <c r="X30" i="1"/>
  <c r="Y30" i="1"/>
  <c r="Z30" i="1"/>
  <c r="AA30" i="1"/>
  <c r="AB30" i="1"/>
  <c r="AC30" i="1"/>
  <c r="AD30" i="1"/>
  <c r="AE30" i="1"/>
  <c r="AF30" i="1"/>
  <c r="AG30" i="1"/>
  <c r="AH30" i="1"/>
  <c r="AI30" i="1"/>
  <c r="AJ30" i="1"/>
  <c r="AK30" i="1"/>
  <c r="AL30" i="1"/>
  <c r="AM30" i="1"/>
  <c r="AN30" i="1"/>
  <c r="AO30" i="1"/>
  <c r="AP30" i="1"/>
  <c r="AQ30" i="1"/>
  <c r="AR30" i="1"/>
  <c r="AS30" i="1"/>
  <c r="AT30" i="1"/>
  <c r="AU30" i="1"/>
  <c r="AV30" i="1"/>
  <c r="AW30" i="1"/>
  <c r="AX30" i="1"/>
  <c r="AY30" i="1"/>
  <c r="AZ30" i="1"/>
  <c r="BA30" i="1"/>
  <c r="BB30" i="1"/>
  <c r="BC30" i="1"/>
  <c r="BD30" i="1"/>
  <c r="BE30" i="1"/>
  <c r="BF30" i="1"/>
  <c r="BG30" i="1"/>
  <c r="BH30" i="1"/>
  <c r="BI30" i="1"/>
  <c r="BJ30" i="1"/>
  <c r="BK30" i="1"/>
  <c r="BL30" i="1"/>
  <c r="Q31" i="1"/>
  <c r="R31" i="1"/>
  <c r="S31" i="1"/>
  <c r="T31" i="1"/>
  <c r="U31" i="1"/>
  <c r="V31" i="1"/>
  <c r="W31" i="1"/>
  <c r="X31" i="1"/>
  <c r="Y31" i="1"/>
  <c r="Z31" i="1"/>
  <c r="AA31" i="1"/>
  <c r="AB31" i="1"/>
  <c r="AC31" i="1"/>
  <c r="AD31" i="1"/>
  <c r="AE31" i="1"/>
  <c r="AF31" i="1"/>
  <c r="AG31" i="1"/>
  <c r="AH31" i="1"/>
  <c r="AI31" i="1"/>
  <c r="AJ31" i="1"/>
  <c r="AK31" i="1"/>
  <c r="AL31" i="1"/>
  <c r="AM31" i="1"/>
  <c r="AN31" i="1"/>
  <c r="AO31" i="1"/>
  <c r="AP31" i="1"/>
  <c r="AQ31" i="1"/>
  <c r="AR31" i="1"/>
  <c r="AS31" i="1"/>
  <c r="AT31" i="1"/>
  <c r="AU31" i="1"/>
  <c r="AV31" i="1"/>
  <c r="AW31" i="1"/>
  <c r="AX31" i="1"/>
  <c r="AY31" i="1"/>
  <c r="AZ31" i="1"/>
  <c r="BA31" i="1"/>
  <c r="BB31" i="1"/>
  <c r="BC31" i="1"/>
  <c r="BD31" i="1"/>
  <c r="BE31" i="1"/>
  <c r="BF31" i="1"/>
  <c r="BG31" i="1"/>
  <c r="BH31" i="1"/>
  <c r="BI31" i="1"/>
  <c r="BJ31" i="1"/>
  <c r="BK31" i="1"/>
  <c r="BL31" i="1"/>
  <c r="Q32" i="1"/>
  <c r="R32" i="1"/>
  <c r="S32" i="1"/>
  <c r="T32" i="1"/>
  <c r="U32" i="1"/>
  <c r="V32" i="1"/>
  <c r="W32" i="1"/>
  <c r="X32" i="1"/>
  <c r="Y32" i="1"/>
  <c r="Z32" i="1"/>
  <c r="AA32" i="1"/>
  <c r="AB32" i="1"/>
  <c r="AC32" i="1"/>
  <c r="AD32" i="1"/>
  <c r="AE32" i="1"/>
  <c r="AF32" i="1"/>
  <c r="AG32" i="1"/>
  <c r="AH32" i="1"/>
  <c r="AI32" i="1"/>
  <c r="AJ32" i="1"/>
  <c r="AK32" i="1"/>
  <c r="AL32" i="1"/>
  <c r="AM32" i="1"/>
  <c r="AN32" i="1"/>
  <c r="AO32" i="1"/>
  <c r="AP32" i="1"/>
  <c r="AQ32" i="1"/>
  <c r="AR32" i="1"/>
  <c r="AS32" i="1"/>
  <c r="AT32" i="1"/>
  <c r="AU32" i="1"/>
  <c r="AV32" i="1"/>
  <c r="AW32" i="1"/>
  <c r="AX32" i="1"/>
  <c r="AY32" i="1"/>
  <c r="AZ32" i="1"/>
  <c r="BA32" i="1"/>
  <c r="BB32" i="1"/>
  <c r="BC32" i="1"/>
  <c r="BD32" i="1"/>
  <c r="BE32" i="1"/>
  <c r="BF32" i="1"/>
  <c r="BG32" i="1"/>
  <c r="BH32" i="1"/>
  <c r="BI32" i="1"/>
  <c r="BJ32" i="1"/>
  <c r="BK32" i="1"/>
  <c r="BL32"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AU33" i="1"/>
  <c r="AV33" i="1"/>
  <c r="AW33" i="1"/>
  <c r="AX33" i="1"/>
  <c r="AY33" i="1"/>
  <c r="AZ33" i="1"/>
  <c r="BA33" i="1"/>
  <c r="BB33" i="1"/>
  <c r="BC33" i="1"/>
  <c r="BD33" i="1"/>
  <c r="BE33" i="1"/>
  <c r="BF33" i="1"/>
  <c r="BG33" i="1"/>
  <c r="BH33" i="1"/>
  <c r="BI33" i="1"/>
  <c r="BJ33" i="1"/>
  <c r="BK33" i="1"/>
  <c r="BL33" i="1"/>
  <c r="Q34" i="1"/>
  <c r="R34" i="1"/>
  <c r="S34" i="1"/>
  <c r="T34" i="1"/>
  <c r="U34" i="1"/>
  <c r="V34" i="1"/>
  <c r="W34" i="1"/>
  <c r="X34" i="1"/>
  <c r="Y34" i="1"/>
  <c r="Z34" i="1"/>
  <c r="AA34" i="1"/>
  <c r="AB34" i="1"/>
  <c r="AC34" i="1"/>
  <c r="AD34" i="1"/>
  <c r="AE34" i="1"/>
  <c r="AF34" i="1"/>
  <c r="AG34" i="1"/>
  <c r="AH34" i="1"/>
  <c r="AI34" i="1"/>
  <c r="AJ34" i="1"/>
  <c r="AK34" i="1"/>
  <c r="AL34" i="1"/>
  <c r="AM34" i="1"/>
  <c r="AN34" i="1"/>
  <c r="AO34" i="1"/>
  <c r="AP34" i="1"/>
  <c r="AQ34" i="1"/>
  <c r="AR34" i="1"/>
  <c r="AS34" i="1"/>
  <c r="AT34" i="1"/>
  <c r="AU34" i="1"/>
  <c r="AV34" i="1"/>
  <c r="AW34" i="1"/>
  <c r="AX34" i="1"/>
  <c r="AY34" i="1"/>
  <c r="AZ34" i="1"/>
  <c r="BA34" i="1"/>
  <c r="BB34" i="1"/>
  <c r="BC34" i="1"/>
  <c r="BD34" i="1"/>
  <c r="BE34" i="1"/>
  <c r="BF34" i="1"/>
  <c r="BG34" i="1"/>
  <c r="BH34" i="1"/>
  <c r="BI34" i="1"/>
  <c r="BJ34" i="1"/>
  <c r="BK34" i="1"/>
  <c r="BL34" i="1"/>
  <c r="Q35" i="1"/>
  <c r="R35" i="1"/>
  <c r="S35" i="1"/>
  <c r="T35" i="1"/>
  <c r="U35" i="1"/>
  <c r="V35" i="1"/>
  <c r="W35" i="1"/>
  <c r="X35" i="1"/>
  <c r="Y35" i="1"/>
  <c r="Z35" i="1"/>
  <c r="AA35" i="1"/>
  <c r="AB35" i="1"/>
  <c r="AC35" i="1"/>
  <c r="AD35" i="1"/>
  <c r="AE35" i="1"/>
  <c r="AF35" i="1"/>
  <c r="AG35" i="1"/>
  <c r="AH35" i="1"/>
  <c r="AI35" i="1"/>
  <c r="AJ35" i="1"/>
  <c r="AK35" i="1"/>
  <c r="AL35" i="1"/>
  <c r="AM35" i="1"/>
  <c r="AN35" i="1"/>
  <c r="AO35" i="1"/>
  <c r="AP35" i="1"/>
  <c r="AQ35" i="1"/>
  <c r="AR35" i="1"/>
  <c r="AS35" i="1"/>
  <c r="AT35" i="1"/>
  <c r="AU35" i="1"/>
  <c r="AV35" i="1"/>
  <c r="AW35" i="1"/>
  <c r="AX35" i="1"/>
  <c r="AY35" i="1"/>
  <c r="AZ35" i="1"/>
  <c r="BA35" i="1"/>
  <c r="BB35" i="1"/>
  <c r="BC35" i="1"/>
  <c r="BD35" i="1"/>
  <c r="BE35" i="1"/>
  <c r="BF35" i="1"/>
  <c r="BG35" i="1"/>
  <c r="BH35" i="1"/>
  <c r="BI35" i="1"/>
  <c r="BJ35" i="1"/>
  <c r="BK35" i="1"/>
  <c r="BL35" i="1"/>
  <c r="Q36" i="1"/>
  <c r="R36" i="1"/>
  <c r="S36" i="1"/>
  <c r="T36" i="1"/>
  <c r="U36" i="1"/>
  <c r="V36" i="1"/>
  <c r="W36" i="1"/>
  <c r="X36" i="1"/>
  <c r="Y36" i="1"/>
  <c r="Z36" i="1"/>
  <c r="AA36" i="1"/>
  <c r="AB36" i="1"/>
  <c r="AC36" i="1"/>
  <c r="AD36" i="1"/>
  <c r="AE36" i="1"/>
  <c r="AF36" i="1"/>
  <c r="AG36" i="1"/>
  <c r="AH36" i="1"/>
  <c r="AI36" i="1"/>
  <c r="AJ36" i="1"/>
  <c r="AK36" i="1"/>
  <c r="AL36" i="1"/>
  <c r="AM36" i="1"/>
  <c r="AN36" i="1"/>
  <c r="AO36" i="1"/>
  <c r="AP36" i="1"/>
  <c r="AQ36" i="1"/>
  <c r="AR36" i="1"/>
  <c r="AS36" i="1"/>
  <c r="AT36" i="1"/>
  <c r="AU36" i="1"/>
  <c r="AV36" i="1"/>
  <c r="AW36" i="1"/>
  <c r="AX36" i="1"/>
  <c r="AY36" i="1"/>
  <c r="AZ36" i="1"/>
  <c r="BA36" i="1"/>
  <c r="BB36" i="1"/>
  <c r="BC36" i="1"/>
  <c r="BD36" i="1"/>
  <c r="BE36" i="1"/>
  <c r="BF36" i="1"/>
  <c r="BG36" i="1"/>
  <c r="BH36" i="1"/>
  <c r="BI36" i="1"/>
  <c r="BJ36" i="1"/>
  <c r="BK36" i="1"/>
  <c r="BL36" i="1"/>
  <c r="Q37" i="1"/>
  <c r="R37" i="1"/>
  <c r="S37" i="1"/>
  <c r="T37" i="1"/>
  <c r="U37" i="1"/>
  <c r="V37" i="1"/>
  <c r="W37" i="1"/>
  <c r="X37" i="1"/>
  <c r="Y37" i="1"/>
  <c r="Z37" i="1"/>
  <c r="AA37" i="1"/>
  <c r="AB37" i="1"/>
  <c r="AC37" i="1"/>
  <c r="AD37" i="1"/>
  <c r="AE37" i="1"/>
  <c r="AF37" i="1"/>
  <c r="AG37" i="1"/>
  <c r="AH37" i="1"/>
  <c r="AI37" i="1"/>
  <c r="AJ37" i="1"/>
  <c r="AK37" i="1"/>
  <c r="AL37" i="1"/>
  <c r="AM37" i="1"/>
  <c r="AN37" i="1"/>
  <c r="AO37" i="1"/>
  <c r="AP37" i="1"/>
  <c r="AQ37" i="1"/>
  <c r="AR37" i="1"/>
  <c r="AS37" i="1"/>
  <c r="AT37" i="1"/>
  <c r="AU37" i="1"/>
  <c r="AV37" i="1"/>
  <c r="AW37" i="1"/>
  <c r="AX37" i="1"/>
  <c r="AY37" i="1"/>
  <c r="AZ37" i="1"/>
  <c r="BA37" i="1"/>
  <c r="BB37" i="1"/>
  <c r="BC37" i="1"/>
  <c r="BD37" i="1"/>
  <c r="BE37" i="1"/>
  <c r="BF37" i="1"/>
  <c r="BG37" i="1"/>
  <c r="BH37" i="1"/>
  <c r="BI37" i="1"/>
  <c r="BJ37" i="1"/>
  <c r="BK37" i="1"/>
  <c r="BL37" i="1"/>
  <c r="Q38" i="1"/>
  <c r="R38" i="1"/>
  <c r="S38" i="1"/>
  <c r="T38" i="1"/>
  <c r="U38" i="1"/>
  <c r="V38" i="1"/>
  <c r="W38" i="1"/>
  <c r="X38" i="1"/>
  <c r="Y38" i="1"/>
  <c r="Z38" i="1"/>
  <c r="AA38" i="1"/>
  <c r="AB38" i="1"/>
  <c r="AC38" i="1"/>
  <c r="AD38" i="1"/>
  <c r="AE38" i="1"/>
  <c r="AF38" i="1"/>
  <c r="AG38" i="1"/>
  <c r="AH38" i="1"/>
  <c r="AI38" i="1"/>
  <c r="AJ38" i="1"/>
  <c r="AK38" i="1"/>
  <c r="AL38" i="1"/>
  <c r="AM38" i="1"/>
  <c r="AN38" i="1"/>
  <c r="AO38" i="1"/>
  <c r="AP38" i="1"/>
  <c r="AQ38" i="1"/>
  <c r="AR38" i="1"/>
  <c r="AS38" i="1"/>
  <c r="AT38" i="1"/>
  <c r="AU38" i="1"/>
  <c r="AV38" i="1"/>
  <c r="AW38" i="1"/>
  <c r="AX38" i="1"/>
  <c r="AY38" i="1"/>
  <c r="AZ38" i="1"/>
  <c r="BA38" i="1"/>
  <c r="BB38" i="1"/>
  <c r="BC38" i="1"/>
  <c r="BD38" i="1"/>
  <c r="BE38" i="1"/>
  <c r="BF38" i="1"/>
  <c r="BG38" i="1"/>
  <c r="BH38" i="1"/>
  <c r="BI38" i="1"/>
  <c r="BJ38" i="1"/>
  <c r="BK38" i="1"/>
  <c r="BL38" i="1"/>
  <c r="Q39" i="1"/>
  <c r="R39" i="1"/>
  <c r="S39" i="1"/>
  <c r="T39" i="1"/>
  <c r="U39" i="1"/>
  <c r="V39" i="1"/>
  <c r="W39" i="1"/>
  <c r="X39" i="1"/>
  <c r="Y39" i="1"/>
  <c r="Z39" i="1"/>
  <c r="AA39" i="1"/>
  <c r="AB39" i="1"/>
  <c r="AC39" i="1"/>
  <c r="AD39" i="1"/>
  <c r="AE39" i="1"/>
  <c r="AF39" i="1"/>
  <c r="AG39" i="1"/>
  <c r="AH39" i="1"/>
  <c r="AI39" i="1"/>
  <c r="AJ39" i="1"/>
  <c r="AK39" i="1"/>
  <c r="AL39" i="1"/>
  <c r="AM39" i="1"/>
  <c r="AN39" i="1"/>
  <c r="AO39" i="1"/>
  <c r="AP39" i="1"/>
  <c r="AQ39" i="1"/>
  <c r="AR39" i="1"/>
  <c r="AS39" i="1"/>
  <c r="AT39" i="1"/>
  <c r="AU39" i="1"/>
  <c r="AV39" i="1"/>
  <c r="AW39" i="1"/>
  <c r="AX39" i="1"/>
  <c r="AY39" i="1"/>
  <c r="AZ39" i="1"/>
  <c r="BA39" i="1"/>
  <c r="BB39" i="1"/>
  <c r="BC39" i="1"/>
  <c r="BD39" i="1"/>
  <c r="BE39" i="1"/>
  <c r="BF39" i="1"/>
  <c r="BG39" i="1"/>
  <c r="BH39" i="1"/>
  <c r="BI39" i="1"/>
  <c r="BJ39" i="1"/>
  <c r="BK39" i="1"/>
  <c r="BL39" i="1"/>
  <c r="Q40" i="1"/>
  <c r="R40" i="1"/>
  <c r="S40" i="1"/>
  <c r="T40" i="1"/>
  <c r="U40" i="1"/>
  <c r="V40" i="1"/>
  <c r="W40" i="1"/>
  <c r="X40" i="1"/>
  <c r="Y40" i="1"/>
  <c r="Z40" i="1"/>
  <c r="AA40" i="1"/>
  <c r="AB40" i="1"/>
  <c r="AC40" i="1"/>
  <c r="AD40" i="1"/>
  <c r="AE40" i="1"/>
  <c r="AF40" i="1"/>
  <c r="AG40" i="1"/>
  <c r="AH40" i="1"/>
  <c r="AI40" i="1"/>
  <c r="AJ40" i="1"/>
  <c r="AK40" i="1"/>
  <c r="AL40" i="1"/>
  <c r="AM40" i="1"/>
  <c r="AN40" i="1"/>
  <c r="AO40" i="1"/>
  <c r="AP40" i="1"/>
  <c r="AQ40" i="1"/>
  <c r="AR40" i="1"/>
  <c r="AS40" i="1"/>
  <c r="AT40" i="1"/>
  <c r="AU40" i="1"/>
  <c r="AV40" i="1"/>
  <c r="AW40" i="1"/>
  <c r="AX40" i="1"/>
  <c r="AY40" i="1"/>
  <c r="AZ40" i="1"/>
  <c r="BA40" i="1"/>
  <c r="BB40" i="1"/>
  <c r="BC40" i="1"/>
  <c r="BD40" i="1"/>
  <c r="BE40" i="1"/>
  <c r="BF40" i="1"/>
  <c r="BG40" i="1"/>
  <c r="BH40" i="1"/>
  <c r="BI40" i="1"/>
  <c r="BJ40" i="1"/>
  <c r="BK40" i="1"/>
  <c r="BL40" i="1"/>
  <c r="Q41" i="1"/>
  <c r="R41" i="1"/>
  <c r="S41" i="1"/>
  <c r="T41" i="1"/>
  <c r="U41" i="1"/>
  <c r="V41" i="1"/>
  <c r="W41" i="1"/>
  <c r="X41" i="1"/>
  <c r="Y41" i="1"/>
  <c r="Z41" i="1"/>
  <c r="AA41" i="1"/>
  <c r="AB41" i="1"/>
  <c r="AC41" i="1"/>
  <c r="AD41" i="1"/>
  <c r="AE41" i="1"/>
  <c r="AF41" i="1"/>
  <c r="AG41" i="1"/>
  <c r="AH41" i="1"/>
  <c r="AI41" i="1"/>
  <c r="AJ41" i="1"/>
  <c r="AK41" i="1"/>
  <c r="AL41" i="1"/>
  <c r="AM41" i="1"/>
  <c r="AN41" i="1"/>
  <c r="AO41" i="1"/>
  <c r="AP41" i="1"/>
  <c r="AQ41" i="1"/>
  <c r="AR41" i="1"/>
  <c r="AS41" i="1"/>
  <c r="AT41" i="1"/>
  <c r="AU41" i="1"/>
  <c r="AV41" i="1"/>
  <c r="AW41" i="1"/>
  <c r="AX41" i="1"/>
  <c r="AY41" i="1"/>
  <c r="AZ41" i="1"/>
  <c r="BA41" i="1"/>
  <c r="BB41" i="1"/>
  <c r="BC41" i="1"/>
  <c r="BD41" i="1"/>
  <c r="BE41" i="1"/>
  <c r="BF41" i="1"/>
  <c r="BG41" i="1"/>
  <c r="BH41" i="1"/>
  <c r="BI41" i="1"/>
  <c r="BJ41" i="1"/>
  <c r="BK41" i="1"/>
  <c r="BL41" i="1"/>
  <c r="Q42" i="1"/>
  <c r="R42" i="1"/>
  <c r="S42" i="1"/>
  <c r="T42" i="1"/>
  <c r="U42" i="1"/>
  <c r="V42" i="1"/>
  <c r="W42" i="1"/>
  <c r="X42" i="1"/>
  <c r="Y42" i="1"/>
  <c r="Z42" i="1"/>
  <c r="AA42" i="1"/>
  <c r="AB42" i="1"/>
  <c r="AC42" i="1"/>
  <c r="AD42" i="1"/>
  <c r="AE42" i="1"/>
  <c r="AF42" i="1"/>
  <c r="AG42" i="1"/>
  <c r="AH42" i="1"/>
  <c r="AI42" i="1"/>
  <c r="AJ42" i="1"/>
  <c r="AK42" i="1"/>
  <c r="AL42" i="1"/>
  <c r="AM42" i="1"/>
  <c r="AN42" i="1"/>
  <c r="AO42" i="1"/>
  <c r="AP42" i="1"/>
  <c r="AQ42" i="1"/>
  <c r="AR42" i="1"/>
  <c r="AS42" i="1"/>
  <c r="AT42" i="1"/>
  <c r="AU42" i="1"/>
  <c r="AV42" i="1"/>
  <c r="AW42" i="1"/>
  <c r="AX42" i="1"/>
  <c r="AY42" i="1"/>
  <c r="AZ42" i="1"/>
  <c r="BA42" i="1"/>
  <c r="BB42" i="1"/>
  <c r="BC42" i="1"/>
  <c r="BD42" i="1"/>
  <c r="BE42" i="1"/>
  <c r="BF42" i="1"/>
  <c r="BG42" i="1"/>
  <c r="BH42" i="1"/>
  <c r="BI42" i="1"/>
  <c r="BJ42" i="1"/>
  <c r="BK42" i="1"/>
  <c r="BL42" i="1"/>
  <c r="Q43" i="1"/>
  <c r="R43" i="1"/>
  <c r="S43" i="1"/>
  <c r="T43" i="1"/>
  <c r="U43" i="1"/>
  <c r="V43" i="1"/>
  <c r="W43" i="1"/>
  <c r="X43" i="1"/>
  <c r="Y43" i="1"/>
  <c r="Z43" i="1"/>
  <c r="AA43" i="1"/>
  <c r="AB43" i="1"/>
  <c r="AC43" i="1"/>
  <c r="AD43" i="1"/>
  <c r="AE43" i="1"/>
  <c r="AF43" i="1"/>
  <c r="AG43" i="1"/>
  <c r="AH43" i="1"/>
  <c r="AI43" i="1"/>
  <c r="AJ43" i="1"/>
  <c r="AK43" i="1"/>
  <c r="AL43" i="1"/>
  <c r="AM43" i="1"/>
  <c r="AN43" i="1"/>
  <c r="AO43" i="1"/>
  <c r="AP43" i="1"/>
  <c r="AQ43" i="1"/>
  <c r="AR43" i="1"/>
  <c r="AS43" i="1"/>
  <c r="AT43" i="1"/>
  <c r="AU43" i="1"/>
  <c r="AV43" i="1"/>
  <c r="AW43" i="1"/>
  <c r="AX43" i="1"/>
  <c r="AY43" i="1"/>
  <c r="AZ43" i="1"/>
  <c r="BA43" i="1"/>
  <c r="BB43" i="1"/>
  <c r="BC43" i="1"/>
  <c r="BD43" i="1"/>
  <c r="BE43" i="1"/>
  <c r="BF43" i="1"/>
  <c r="BG43" i="1"/>
  <c r="BH43" i="1"/>
  <c r="BI43" i="1"/>
  <c r="BJ43" i="1"/>
  <c r="BK43" i="1"/>
  <c r="BL43" i="1"/>
  <c r="Q44" i="1"/>
  <c r="R44" i="1"/>
  <c r="S44" i="1"/>
  <c r="T44" i="1"/>
  <c r="U44" i="1"/>
  <c r="V44" i="1"/>
  <c r="W44" i="1"/>
  <c r="X44" i="1"/>
  <c r="Y44" i="1"/>
  <c r="Z44" i="1"/>
  <c r="AA44" i="1"/>
  <c r="AB44" i="1"/>
  <c r="AC44" i="1"/>
  <c r="AD44" i="1"/>
  <c r="AE44" i="1"/>
  <c r="AF44" i="1"/>
  <c r="AG44" i="1"/>
  <c r="AH44" i="1"/>
  <c r="AI44" i="1"/>
  <c r="AJ44" i="1"/>
  <c r="AK44" i="1"/>
  <c r="AL44" i="1"/>
  <c r="AM44" i="1"/>
  <c r="AN44" i="1"/>
  <c r="AO44" i="1"/>
  <c r="AP44" i="1"/>
  <c r="AQ44" i="1"/>
  <c r="AR44" i="1"/>
  <c r="AS44" i="1"/>
  <c r="AT44" i="1"/>
  <c r="AU44" i="1"/>
  <c r="AV44" i="1"/>
  <c r="AW44" i="1"/>
  <c r="AX44" i="1"/>
  <c r="AY44" i="1"/>
  <c r="AZ44" i="1"/>
  <c r="BA44" i="1"/>
  <c r="BB44" i="1"/>
  <c r="BC44" i="1"/>
  <c r="BD44" i="1"/>
  <c r="BE44" i="1"/>
  <c r="BF44" i="1"/>
  <c r="BG44" i="1"/>
  <c r="BH44" i="1"/>
  <c r="BI44" i="1"/>
  <c r="BJ44" i="1"/>
  <c r="BK44" i="1"/>
  <c r="BL44" i="1"/>
  <c r="Q45" i="1"/>
  <c r="R45" i="1"/>
  <c r="S45" i="1"/>
  <c r="T45" i="1"/>
  <c r="U45" i="1"/>
  <c r="V45" i="1"/>
  <c r="W45" i="1"/>
  <c r="X45" i="1"/>
  <c r="Y45" i="1"/>
  <c r="Z45" i="1"/>
  <c r="AA45" i="1"/>
  <c r="AB45" i="1"/>
  <c r="AC45" i="1"/>
  <c r="AD45" i="1"/>
  <c r="AE45" i="1"/>
  <c r="AF45" i="1"/>
  <c r="AG45" i="1"/>
  <c r="AH45" i="1"/>
  <c r="AI45" i="1"/>
  <c r="AJ45" i="1"/>
  <c r="AK45" i="1"/>
  <c r="AL45" i="1"/>
  <c r="AM45" i="1"/>
  <c r="AN45" i="1"/>
  <c r="AO45" i="1"/>
  <c r="AP45" i="1"/>
  <c r="AQ45" i="1"/>
  <c r="AR45" i="1"/>
  <c r="AS45" i="1"/>
  <c r="AT45" i="1"/>
  <c r="AU45" i="1"/>
  <c r="AV45" i="1"/>
  <c r="AW45" i="1"/>
  <c r="AX45" i="1"/>
  <c r="AY45" i="1"/>
  <c r="AZ45" i="1"/>
  <c r="BA45" i="1"/>
  <c r="BB45" i="1"/>
  <c r="BC45" i="1"/>
  <c r="BD45" i="1"/>
  <c r="BE45" i="1"/>
  <c r="BF45" i="1"/>
  <c r="BG45" i="1"/>
  <c r="BH45" i="1"/>
  <c r="BI45" i="1"/>
  <c r="BJ45" i="1"/>
  <c r="BK45" i="1"/>
  <c r="BL45" i="1"/>
  <c r="Q46" i="1"/>
  <c r="R46" i="1"/>
  <c r="S46" i="1"/>
  <c r="T46" i="1"/>
  <c r="U46" i="1"/>
  <c r="V46" i="1"/>
  <c r="W46" i="1"/>
  <c r="X46" i="1"/>
  <c r="Y46" i="1"/>
  <c r="Z46" i="1"/>
  <c r="AA46" i="1"/>
  <c r="AB46" i="1"/>
  <c r="AC46" i="1"/>
  <c r="AD46" i="1"/>
  <c r="AE46" i="1"/>
  <c r="AF46" i="1"/>
  <c r="AG46" i="1"/>
  <c r="AH46" i="1"/>
  <c r="AI46" i="1"/>
  <c r="AJ46" i="1"/>
  <c r="AK46" i="1"/>
  <c r="AL46" i="1"/>
  <c r="AM46" i="1"/>
  <c r="AN46" i="1"/>
  <c r="AO46" i="1"/>
  <c r="AP46" i="1"/>
  <c r="AQ46" i="1"/>
  <c r="AR46" i="1"/>
  <c r="AS46" i="1"/>
  <c r="AT46" i="1"/>
  <c r="AU46" i="1"/>
  <c r="AV46" i="1"/>
  <c r="AW46" i="1"/>
  <c r="AX46" i="1"/>
  <c r="AY46" i="1"/>
  <c r="AZ46" i="1"/>
  <c r="BA46" i="1"/>
  <c r="BB46" i="1"/>
  <c r="BC46" i="1"/>
  <c r="BD46" i="1"/>
  <c r="BE46" i="1"/>
  <c r="BF46" i="1"/>
  <c r="BG46" i="1"/>
  <c r="BH46" i="1"/>
  <c r="BI46" i="1"/>
  <c r="BJ46" i="1"/>
  <c r="BK46" i="1"/>
  <c r="BL46" i="1"/>
  <c r="Q47" i="1"/>
  <c r="R47" i="1"/>
  <c r="S47" i="1"/>
  <c r="T47" i="1"/>
  <c r="U47" i="1"/>
  <c r="V47" i="1"/>
  <c r="W47" i="1"/>
  <c r="X47" i="1"/>
  <c r="Y47" i="1"/>
  <c r="Z47" i="1"/>
  <c r="AA47" i="1"/>
  <c r="AB47" i="1"/>
  <c r="AC47" i="1"/>
  <c r="AD47" i="1"/>
  <c r="AE47" i="1"/>
  <c r="AF47" i="1"/>
  <c r="AG47" i="1"/>
  <c r="AH47" i="1"/>
  <c r="AI47" i="1"/>
  <c r="AJ47" i="1"/>
  <c r="AK47" i="1"/>
  <c r="AL47" i="1"/>
  <c r="AM47" i="1"/>
  <c r="AN47" i="1"/>
  <c r="AO47" i="1"/>
  <c r="AP47" i="1"/>
  <c r="AQ47" i="1"/>
  <c r="AR47" i="1"/>
  <c r="AS47" i="1"/>
  <c r="AT47" i="1"/>
  <c r="AU47" i="1"/>
  <c r="AV47" i="1"/>
  <c r="AW47" i="1"/>
  <c r="AX47" i="1"/>
  <c r="AY47" i="1"/>
  <c r="AZ47" i="1"/>
  <c r="BA47" i="1"/>
  <c r="BB47" i="1"/>
  <c r="BC47" i="1"/>
  <c r="BD47" i="1"/>
  <c r="BE47" i="1"/>
  <c r="BF47" i="1"/>
  <c r="BG47" i="1"/>
  <c r="BH47" i="1"/>
  <c r="BI47" i="1"/>
  <c r="BJ47" i="1"/>
  <c r="BK47" i="1"/>
  <c r="BL47" i="1"/>
  <c r="Q48" i="1"/>
  <c r="R48" i="1"/>
  <c r="S48" i="1"/>
  <c r="T48" i="1"/>
  <c r="U48" i="1"/>
  <c r="V48" i="1"/>
  <c r="W48" i="1"/>
  <c r="X48" i="1"/>
  <c r="Y48" i="1"/>
  <c r="Z48" i="1"/>
  <c r="AA48" i="1"/>
  <c r="AB48" i="1"/>
  <c r="AC48" i="1"/>
  <c r="AD48" i="1"/>
  <c r="AE48" i="1"/>
  <c r="AF48" i="1"/>
  <c r="AG48" i="1"/>
  <c r="AH48" i="1"/>
  <c r="AI48" i="1"/>
  <c r="AJ48" i="1"/>
  <c r="AK48" i="1"/>
  <c r="AL48" i="1"/>
  <c r="AM48" i="1"/>
  <c r="AN48" i="1"/>
  <c r="AO48" i="1"/>
  <c r="AP48" i="1"/>
  <c r="AQ48" i="1"/>
  <c r="AR48" i="1"/>
  <c r="AS48" i="1"/>
  <c r="AT48" i="1"/>
  <c r="AU48" i="1"/>
  <c r="AV48" i="1"/>
  <c r="AW48" i="1"/>
  <c r="AX48" i="1"/>
  <c r="AY48" i="1"/>
  <c r="AZ48" i="1"/>
  <c r="BA48" i="1"/>
  <c r="BB48" i="1"/>
  <c r="BC48" i="1"/>
  <c r="BD48" i="1"/>
  <c r="BE48" i="1"/>
  <c r="BF48" i="1"/>
  <c r="BG48" i="1"/>
  <c r="BH48" i="1"/>
  <c r="BI48" i="1"/>
  <c r="BJ48" i="1"/>
  <c r="BK48" i="1"/>
  <c r="BL48" i="1"/>
  <c r="Q49" i="1"/>
  <c r="R49" i="1"/>
  <c r="S49" i="1"/>
  <c r="T49" i="1"/>
  <c r="U49" i="1"/>
  <c r="V49" i="1"/>
  <c r="W49" i="1"/>
  <c r="X49" i="1"/>
  <c r="Y49" i="1"/>
  <c r="Z49" i="1"/>
  <c r="AA49" i="1"/>
  <c r="AB49" i="1"/>
  <c r="AC49" i="1"/>
  <c r="AD49" i="1"/>
  <c r="AE49" i="1"/>
  <c r="AF49" i="1"/>
  <c r="AG49" i="1"/>
  <c r="AH49" i="1"/>
  <c r="AI49" i="1"/>
  <c r="AJ49" i="1"/>
  <c r="AK49" i="1"/>
  <c r="AL49" i="1"/>
  <c r="AM49" i="1"/>
  <c r="AN49" i="1"/>
  <c r="AO49" i="1"/>
  <c r="AP49" i="1"/>
  <c r="AQ49" i="1"/>
  <c r="AR49" i="1"/>
  <c r="AS49" i="1"/>
  <c r="AT49" i="1"/>
  <c r="AU49" i="1"/>
  <c r="AV49" i="1"/>
  <c r="AW49" i="1"/>
  <c r="AX49" i="1"/>
  <c r="AY49" i="1"/>
  <c r="AZ49" i="1"/>
  <c r="BA49" i="1"/>
  <c r="BB49" i="1"/>
  <c r="BC49" i="1"/>
  <c r="BD49" i="1"/>
  <c r="BE49" i="1"/>
  <c r="BF49" i="1"/>
  <c r="BG49" i="1"/>
  <c r="BH49" i="1"/>
  <c r="BI49" i="1"/>
  <c r="BJ49" i="1"/>
  <c r="BK49" i="1"/>
  <c r="BL49" i="1"/>
  <c r="Q50" i="1"/>
  <c r="R50" i="1"/>
  <c r="S50" i="1"/>
  <c r="T50" i="1"/>
  <c r="U50" i="1"/>
  <c r="V50" i="1"/>
  <c r="W50" i="1"/>
  <c r="X50" i="1"/>
  <c r="Y50" i="1"/>
  <c r="Z50" i="1"/>
  <c r="AA50" i="1"/>
  <c r="AB50" i="1"/>
  <c r="AC50" i="1"/>
  <c r="AD50" i="1"/>
  <c r="AE50" i="1"/>
  <c r="AF50" i="1"/>
  <c r="AG50" i="1"/>
  <c r="AH50" i="1"/>
  <c r="AI50" i="1"/>
  <c r="AJ50" i="1"/>
  <c r="AK50" i="1"/>
  <c r="AL50" i="1"/>
  <c r="AM50" i="1"/>
  <c r="AN50" i="1"/>
  <c r="AO50" i="1"/>
  <c r="AP50" i="1"/>
  <c r="AQ50" i="1"/>
  <c r="AR50" i="1"/>
  <c r="AS50" i="1"/>
  <c r="AT50" i="1"/>
  <c r="AU50" i="1"/>
  <c r="AV50" i="1"/>
  <c r="AW50" i="1"/>
  <c r="AX50" i="1"/>
  <c r="AY50" i="1"/>
  <c r="AZ50" i="1"/>
  <c r="BA50" i="1"/>
  <c r="BB50" i="1"/>
  <c r="BC50" i="1"/>
  <c r="BD50" i="1"/>
  <c r="BE50" i="1"/>
  <c r="BF50" i="1"/>
  <c r="BG50" i="1"/>
  <c r="BH50" i="1"/>
  <c r="BI50" i="1"/>
  <c r="BJ50" i="1"/>
  <c r="BK50" i="1"/>
  <c r="BL50" i="1"/>
  <c r="Q51" i="1"/>
  <c r="R51" i="1"/>
  <c r="S51" i="1"/>
  <c r="T51" i="1"/>
  <c r="U51" i="1"/>
  <c r="V51" i="1"/>
  <c r="W51" i="1"/>
  <c r="X51" i="1"/>
  <c r="Y51" i="1"/>
  <c r="Z51" i="1"/>
  <c r="AA51" i="1"/>
  <c r="AB51" i="1"/>
  <c r="AC51" i="1"/>
  <c r="AD51" i="1"/>
  <c r="AE51" i="1"/>
  <c r="AF51" i="1"/>
  <c r="AG51" i="1"/>
  <c r="AH51" i="1"/>
  <c r="AI51" i="1"/>
  <c r="AJ51" i="1"/>
  <c r="AK51" i="1"/>
  <c r="AL51" i="1"/>
  <c r="AM51" i="1"/>
  <c r="AN51" i="1"/>
  <c r="AO51" i="1"/>
  <c r="AP51" i="1"/>
  <c r="AQ51" i="1"/>
  <c r="AR51" i="1"/>
  <c r="AS51" i="1"/>
  <c r="AT51" i="1"/>
  <c r="AU51" i="1"/>
  <c r="AV51" i="1"/>
  <c r="AW51" i="1"/>
  <c r="AX51" i="1"/>
  <c r="AY51" i="1"/>
  <c r="AZ51" i="1"/>
  <c r="BA51" i="1"/>
  <c r="BB51" i="1"/>
  <c r="BC51" i="1"/>
  <c r="BD51" i="1"/>
  <c r="BE51" i="1"/>
  <c r="BF51" i="1"/>
  <c r="BG51" i="1"/>
  <c r="BH51" i="1"/>
  <c r="BI51" i="1"/>
  <c r="BJ51" i="1"/>
  <c r="BK51" i="1"/>
  <c r="BL51" i="1"/>
  <c r="Q52" i="1"/>
  <c r="R52" i="1"/>
  <c r="S52" i="1"/>
  <c r="T52" i="1"/>
  <c r="U52" i="1"/>
  <c r="V52" i="1"/>
  <c r="W52" i="1"/>
  <c r="X52" i="1"/>
  <c r="Y52" i="1"/>
  <c r="Z52" i="1"/>
  <c r="AA52" i="1"/>
  <c r="AB52" i="1"/>
  <c r="AC52" i="1"/>
  <c r="AD52" i="1"/>
  <c r="AE52" i="1"/>
  <c r="AF52" i="1"/>
  <c r="AG52" i="1"/>
  <c r="AH52" i="1"/>
  <c r="AI52" i="1"/>
  <c r="AJ52" i="1"/>
  <c r="AK52" i="1"/>
  <c r="AL52" i="1"/>
  <c r="AM52" i="1"/>
  <c r="AN52" i="1"/>
  <c r="AO52" i="1"/>
  <c r="AP52" i="1"/>
  <c r="AQ52" i="1"/>
  <c r="AR52" i="1"/>
  <c r="AS52" i="1"/>
  <c r="AT52" i="1"/>
  <c r="AU52" i="1"/>
  <c r="AV52" i="1"/>
  <c r="AW52" i="1"/>
  <c r="AX52" i="1"/>
  <c r="AY52" i="1"/>
  <c r="AZ52" i="1"/>
  <c r="BA52" i="1"/>
  <c r="BB52" i="1"/>
  <c r="BC52" i="1"/>
  <c r="BD52" i="1"/>
  <c r="BE52" i="1"/>
  <c r="BF52" i="1"/>
  <c r="BG52" i="1"/>
  <c r="BH52" i="1"/>
  <c r="BI52" i="1"/>
  <c r="BJ52" i="1"/>
  <c r="BK52" i="1"/>
  <c r="BL52" i="1"/>
  <c r="Q53" i="1"/>
  <c r="R53" i="1"/>
  <c r="S53" i="1"/>
  <c r="T53" i="1"/>
  <c r="U53" i="1"/>
  <c r="V53" i="1"/>
  <c r="W53" i="1"/>
  <c r="X53" i="1"/>
  <c r="Y53" i="1"/>
  <c r="Z53" i="1"/>
  <c r="AA53" i="1"/>
  <c r="AB53" i="1"/>
  <c r="AC53" i="1"/>
  <c r="AD53" i="1"/>
  <c r="AE53" i="1"/>
  <c r="AF53" i="1"/>
  <c r="AG53" i="1"/>
  <c r="AH53" i="1"/>
  <c r="AI53" i="1"/>
  <c r="AJ53" i="1"/>
  <c r="AK53" i="1"/>
  <c r="AL53" i="1"/>
  <c r="AM53" i="1"/>
  <c r="AN53" i="1"/>
  <c r="AO53" i="1"/>
  <c r="AP53" i="1"/>
  <c r="AQ53" i="1"/>
  <c r="AR53" i="1"/>
  <c r="AS53" i="1"/>
  <c r="AT53" i="1"/>
  <c r="AU53" i="1"/>
  <c r="AV53" i="1"/>
  <c r="AW53" i="1"/>
  <c r="AX53" i="1"/>
  <c r="AY53" i="1"/>
  <c r="AZ53" i="1"/>
  <c r="BA53" i="1"/>
  <c r="BB53" i="1"/>
  <c r="BC53" i="1"/>
  <c r="BD53" i="1"/>
  <c r="BE53" i="1"/>
  <c r="BF53" i="1"/>
  <c r="BG53" i="1"/>
  <c r="BH53" i="1"/>
  <c r="BI53" i="1"/>
  <c r="BJ53" i="1"/>
  <c r="BK53" i="1"/>
  <c r="BL53" i="1"/>
  <c r="Q54" i="1"/>
  <c r="R54" i="1"/>
  <c r="S54" i="1"/>
  <c r="T54" i="1"/>
  <c r="U54" i="1"/>
  <c r="V54" i="1"/>
  <c r="W54" i="1"/>
  <c r="X54" i="1"/>
  <c r="Y54" i="1"/>
  <c r="Z54" i="1"/>
  <c r="AA54" i="1"/>
  <c r="AB54" i="1"/>
  <c r="AC54" i="1"/>
  <c r="AD54" i="1"/>
  <c r="AE54" i="1"/>
  <c r="AF54" i="1"/>
  <c r="AG54" i="1"/>
  <c r="AH54" i="1"/>
  <c r="AI54" i="1"/>
  <c r="AJ54" i="1"/>
  <c r="AK54" i="1"/>
  <c r="AL54" i="1"/>
  <c r="AM54" i="1"/>
  <c r="AN54" i="1"/>
  <c r="AO54" i="1"/>
  <c r="AP54" i="1"/>
  <c r="AQ54" i="1"/>
  <c r="AR54" i="1"/>
  <c r="AS54" i="1"/>
  <c r="AT54" i="1"/>
  <c r="AU54" i="1"/>
  <c r="AV54" i="1"/>
  <c r="AW54" i="1"/>
  <c r="AX54" i="1"/>
  <c r="AY54" i="1"/>
  <c r="AZ54" i="1"/>
  <c r="BA54" i="1"/>
  <c r="BB54" i="1"/>
  <c r="BC54" i="1"/>
  <c r="BD54" i="1"/>
  <c r="BE54" i="1"/>
  <c r="BF54" i="1"/>
  <c r="BG54" i="1"/>
  <c r="BH54" i="1"/>
  <c r="BI54" i="1"/>
  <c r="BJ54" i="1"/>
  <c r="BK54" i="1"/>
  <c r="BL54" i="1"/>
  <c r="Q55" i="1"/>
  <c r="R55" i="1"/>
  <c r="S55" i="1"/>
  <c r="T55" i="1"/>
  <c r="U55" i="1"/>
  <c r="V55" i="1"/>
  <c r="W55" i="1"/>
  <c r="X55" i="1"/>
  <c r="Y55" i="1"/>
  <c r="Z55" i="1"/>
  <c r="AA55" i="1"/>
  <c r="AB55" i="1"/>
  <c r="AC55" i="1"/>
  <c r="AD55" i="1"/>
  <c r="AE55" i="1"/>
  <c r="AF55" i="1"/>
  <c r="AG55" i="1"/>
  <c r="AH55" i="1"/>
  <c r="AI55" i="1"/>
  <c r="AJ55" i="1"/>
  <c r="AK55" i="1"/>
  <c r="AL55" i="1"/>
  <c r="AM55" i="1"/>
  <c r="AN55" i="1"/>
  <c r="AO55" i="1"/>
  <c r="AP55" i="1"/>
  <c r="AQ55" i="1"/>
  <c r="AR55" i="1"/>
  <c r="AS55" i="1"/>
  <c r="AT55" i="1"/>
  <c r="AU55" i="1"/>
  <c r="AV55" i="1"/>
  <c r="AW55" i="1"/>
  <c r="AX55" i="1"/>
  <c r="AY55" i="1"/>
  <c r="AZ55" i="1"/>
  <c r="BA55" i="1"/>
  <c r="BB55" i="1"/>
  <c r="BC55" i="1"/>
  <c r="BD55" i="1"/>
  <c r="BE55" i="1"/>
  <c r="BF55" i="1"/>
  <c r="BG55" i="1"/>
  <c r="BH55" i="1"/>
  <c r="BI55" i="1"/>
  <c r="BJ55" i="1"/>
  <c r="BK55" i="1"/>
  <c r="BL55" i="1"/>
  <c r="Q56" i="1"/>
  <c r="R56" i="1"/>
  <c r="S56" i="1"/>
  <c r="T56" i="1"/>
  <c r="U56" i="1"/>
  <c r="V56" i="1"/>
  <c r="W56" i="1"/>
  <c r="X56" i="1"/>
  <c r="Y56" i="1"/>
  <c r="Z56" i="1"/>
  <c r="AA56" i="1"/>
  <c r="AB56" i="1"/>
  <c r="AC56" i="1"/>
  <c r="AD56" i="1"/>
  <c r="AE56" i="1"/>
  <c r="AF56" i="1"/>
  <c r="AG56" i="1"/>
  <c r="AH56" i="1"/>
  <c r="AI56" i="1"/>
  <c r="AJ56" i="1"/>
  <c r="AK56" i="1"/>
  <c r="AL56" i="1"/>
  <c r="AM56" i="1"/>
  <c r="AN56" i="1"/>
  <c r="AO56" i="1"/>
  <c r="AP56" i="1"/>
  <c r="AQ56" i="1"/>
  <c r="AR56" i="1"/>
  <c r="AS56" i="1"/>
  <c r="AT56" i="1"/>
  <c r="AU56" i="1"/>
  <c r="AV56" i="1"/>
  <c r="AW56" i="1"/>
  <c r="AX56" i="1"/>
  <c r="AY56" i="1"/>
  <c r="AZ56" i="1"/>
  <c r="BA56" i="1"/>
  <c r="BB56" i="1"/>
  <c r="BC56" i="1"/>
  <c r="BD56" i="1"/>
  <c r="BE56" i="1"/>
  <c r="BF56" i="1"/>
  <c r="BG56" i="1"/>
  <c r="BH56" i="1"/>
  <c r="BI56" i="1"/>
  <c r="BJ56" i="1"/>
  <c r="BK56" i="1"/>
  <c r="BL56" i="1"/>
  <c r="Q57" i="1"/>
  <c r="R57" i="1"/>
  <c r="S57" i="1"/>
  <c r="T57" i="1"/>
  <c r="U57" i="1"/>
  <c r="V57" i="1"/>
  <c r="W57" i="1"/>
  <c r="X57" i="1"/>
  <c r="Y57" i="1"/>
  <c r="Z57" i="1"/>
  <c r="AA57" i="1"/>
  <c r="AB57" i="1"/>
  <c r="AC57" i="1"/>
  <c r="AD57" i="1"/>
  <c r="AE57" i="1"/>
  <c r="AF57" i="1"/>
  <c r="AG57" i="1"/>
  <c r="AH57" i="1"/>
  <c r="AI57" i="1"/>
  <c r="AJ57" i="1"/>
  <c r="AK57" i="1"/>
  <c r="AL57" i="1"/>
  <c r="AM57" i="1"/>
  <c r="AN57" i="1"/>
  <c r="AO57" i="1"/>
  <c r="AP57" i="1"/>
  <c r="AQ57" i="1"/>
  <c r="AR57" i="1"/>
  <c r="AS57" i="1"/>
  <c r="AT57" i="1"/>
  <c r="AU57" i="1"/>
  <c r="AV57" i="1"/>
  <c r="AW57" i="1"/>
  <c r="AX57" i="1"/>
  <c r="AY57" i="1"/>
  <c r="AZ57" i="1"/>
  <c r="BA57" i="1"/>
  <c r="BB57" i="1"/>
  <c r="BC57" i="1"/>
  <c r="BD57" i="1"/>
  <c r="BE57" i="1"/>
  <c r="BF57" i="1"/>
  <c r="BG57" i="1"/>
  <c r="BH57" i="1"/>
  <c r="BI57" i="1"/>
  <c r="BJ57" i="1"/>
  <c r="BK57" i="1"/>
  <c r="BL57" i="1"/>
  <c r="Q58" i="1"/>
  <c r="R58" i="1"/>
  <c r="S58" i="1"/>
  <c r="T58" i="1"/>
  <c r="U58" i="1"/>
  <c r="V58" i="1"/>
  <c r="W58" i="1"/>
  <c r="X58" i="1"/>
  <c r="Y58" i="1"/>
  <c r="Z58" i="1"/>
  <c r="AA58" i="1"/>
  <c r="AB58" i="1"/>
  <c r="AC58" i="1"/>
  <c r="AD58" i="1"/>
  <c r="AE58" i="1"/>
  <c r="AF58" i="1"/>
  <c r="AG58" i="1"/>
  <c r="AH58" i="1"/>
  <c r="AI58" i="1"/>
  <c r="AJ58" i="1"/>
  <c r="AK58" i="1"/>
  <c r="AL58" i="1"/>
  <c r="AM58" i="1"/>
  <c r="AN58" i="1"/>
  <c r="AO58" i="1"/>
  <c r="AP58" i="1"/>
  <c r="AQ58" i="1"/>
  <c r="AR58" i="1"/>
  <c r="AS58" i="1"/>
  <c r="AT58" i="1"/>
  <c r="AU58" i="1"/>
  <c r="AV58" i="1"/>
  <c r="AW58" i="1"/>
  <c r="AX58" i="1"/>
  <c r="AY58" i="1"/>
  <c r="AZ58" i="1"/>
  <c r="BA58" i="1"/>
  <c r="BB58" i="1"/>
  <c r="BC58" i="1"/>
  <c r="BD58" i="1"/>
  <c r="BE58" i="1"/>
  <c r="BF58" i="1"/>
  <c r="BG58" i="1"/>
  <c r="BH58" i="1"/>
  <c r="BI58" i="1"/>
  <c r="BJ58" i="1"/>
  <c r="BK58" i="1"/>
  <c r="BL58" i="1"/>
  <c r="Q59" i="1"/>
  <c r="R59" i="1"/>
  <c r="S59" i="1"/>
  <c r="T59" i="1"/>
  <c r="U59" i="1"/>
  <c r="V59" i="1"/>
  <c r="W59" i="1"/>
  <c r="X59" i="1"/>
  <c r="Y59" i="1"/>
  <c r="Z59" i="1"/>
  <c r="AA59" i="1"/>
  <c r="AB59" i="1"/>
  <c r="AC59" i="1"/>
  <c r="AD59" i="1"/>
  <c r="AE59" i="1"/>
  <c r="AF59" i="1"/>
  <c r="AG59" i="1"/>
  <c r="AH59" i="1"/>
  <c r="AI59" i="1"/>
  <c r="AJ59" i="1"/>
  <c r="AK59" i="1"/>
  <c r="AL59" i="1"/>
  <c r="AM59" i="1"/>
  <c r="AN59" i="1"/>
  <c r="AO59" i="1"/>
  <c r="AP59" i="1"/>
  <c r="AQ59" i="1"/>
  <c r="AR59" i="1"/>
  <c r="AS59" i="1"/>
  <c r="AT59" i="1"/>
  <c r="AU59" i="1"/>
  <c r="AV59" i="1"/>
  <c r="AW59" i="1"/>
  <c r="AX59" i="1"/>
  <c r="AY59" i="1"/>
  <c r="AZ59" i="1"/>
  <c r="BA59" i="1"/>
  <c r="BB59" i="1"/>
  <c r="BC59" i="1"/>
  <c r="BD59" i="1"/>
  <c r="BE59" i="1"/>
  <c r="BF59" i="1"/>
  <c r="BG59" i="1"/>
  <c r="BH59" i="1"/>
  <c r="BI59" i="1"/>
  <c r="BJ59" i="1"/>
  <c r="BK59" i="1"/>
  <c r="BL59" i="1"/>
  <c r="Q60" i="1"/>
  <c r="R60" i="1"/>
  <c r="S60" i="1"/>
  <c r="T60" i="1"/>
  <c r="U60" i="1"/>
  <c r="V60" i="1"/>
  <c r="W60" i="1"/>
  <c r="X60" i="1"/>
  <c r="Y60" i="1"/>
  <c r="Z60" i="1"/>
  <c r="AA60" i="1"/>
  <c r="AB60" i="1"/>
  <c r="AC60" i="1"/>
  <c r="AD60" i="1"/>
  <c r="AE60" i="1"/>
  <c r="AF60" i="1"/>
  <c r="AG60" i="1"/>
  <c r="AH60" i="1"/>
  <c r="AI60" i="1"/>
  <c r="AJ60" i="1"/>
  <c r="AK60" i="1"/>
  <c r="AL60" i="1"/>
  <c r="AM60" i="1"/>
  <c r="AN60" i="1"/>
  <c r="AO60" i="1"/>
  <c r="AP60" i="1"/>
  <c r="AQ60" i="1"/>
  <c r="AR60" i="1"/>
  <c r="AS60" i="1"/>
  <c r="AT60" i="1"/>
  <c r="AU60" i="1"/>
  <c r="AV60" i="1"/>
  <c r="AW60" i="1"/>
  <c r="AX60" i="1"/>
  <c r="AY60" i="1"/>
  <c r="AZ60" i="1"/>
  <c r="BA60" i="1"/>
  <c r="BB60" i="1"/>
  <c r="BC60" i="1"/>
  <c r="BD60" i="1"/>
  <c r="BE60" i="1"/>
  <c r="BF60" i="1"/>
  <c r="BG60" i="1"/>
  <c r="BH60" i="1"/>
  <c r="BI60" i="1"/>
  <c r="BJ60" i="1"/>
  <c r="BK60" i="1"/>
  <c r="BL60" i="1"/>
  <c r="Q61" i="1"/>
  <c r="R61" i="1"/>
  <c r="S61" i="1"/>
  <c r="T61" i="1"/>
  <c r="U61" i="1"/>
  <c r="V61" i="1"/>
  <c r="W61" i="1"/>
  <c r="X61" i="1"/>
  <c r="Y61" i="1"/>
  <c r="Z61" i="1"/>
  <c r="AA61" i="1"/>
  <c r="AB61" i="1"/>
  <c r="AC61" i="1"/>
  <c r="AD61" i="1"/>
  <c r="AE61" i="1"/>
  <c r="AF61" i="1"/>
  <c r="AG61" i="1"/>
  <c r="AH61" i="1"/>
  <c r="AI61" i="1"/>
  <c r="AJ61" i="1"/>
  <c r="AK61" i="1"/>
  <c r="AL61" i="1"/>
  <c r="AM61" i="1"/>
  <c r="AN61" i="1"/>
  <c r="AO61" i="1"/>
  <c r="AP61" i="1"/>
  <c r="AQ61" i="1"/>
  <c r="AR61" i="1"/>
  <c r="AS61" i="1"/>
  <c r="AT61" i="1"/>
  <c r="AU61" i="1"/>
  <c r="AV61" i="1"/>
  <c r="AW61" i="1"/>
  <c r="AX61" i="1"/>
  <c r="AY61" i="1"/>
  <c r="AZ61" i="1"/>
  <c r="BA61" i="1"/>
  <c r="BB61" i="1"/>
  <c r="BC61" i="1"/>
  <c r="BD61" i="1"/>
  <c r="BE61" i="1"/>
  <c r="BF61" i="1"/>
  <c r="BG61" i="1"/>
  <c r="BH61" i="1"/>
  <c r="BI61" i="1"/>
  <c r="BJ61" i="1"/>
  <c r="BK61" i="1"/>
  <c r="BL61" i="1"/>
  <c r="Q62" i="1"/>
  <c r="R62" i="1"/>
  <c r="S62" i="1"/>
  <c r="T62" i="1"/>
  <c r="U62" i="1"/>
  <c r="V62" i="1"/>
  <c r="W62" i="1"/>
  <c r="X62" i="1"/>
  <c r="Y62" i="1"/>
  <c r="Z62" i="1"/>
  <c r="AA62" i="1"/>
  <c r="AB62" i="1"/>
  <c r="AC62" i="1"/>
  <c r="AD62" i="1"/>
  <c r="AE62" i="1"/>
  <c r="AF62" i="1"/>
  <c r="AG62" i="1"/>
  <c r="AH62" i="1"/>
  <c r="AI62" i="1"/>
  <c r="AJ62" i="1"/>
  <c r="AK62" i="1"/>
  <c r="AL62" i="1"/>
  <c r="AM62" i="1"/>
  <c r="AN62" i="1"/>
  <c r="AO62" i="1"/>
  <c r="AP62" i="1"/>
  <c r="AQ62" i="1"/>
  <c r="AR62" i="1"/>
  <c r="AS62" i="1"/>
  <c r="AT62" i="1"/>
  <c r="AU62" i="1"/>
  <c r="AV62" i="1"/>
  <c r="AW62" i="1"/>
  <c r="AX62" i="1"/>
  <c r="AY62" i="1"/>
  <c r="AZ62" i="1"/>
  <c r="BA62" i="1"/>
  <c r="BB62" i="1"/>
  <c r="BC62" i="1"/>
  <c r="BD62" i="1"/>
  <c r="BE62" i="1"/>
  <c r="BF62" i="1"/>
  <c r="BG62" i="1"/>
  <c r="BH62" i="1"/>
  <c r="BI62" i="1"/>
  <c r="BJ62" i="1"/>
  <c r="BK62" i="1"/>
  <c r="BL62" i="1"/>
  <c r="Q63" i="1"/>
  <c r="R63" i="1"/>
  <c r="S63" i="1"/>
  <c r="T63" i="1"/>
  <c r="U63" i="1"/>
  <c r="V63" i="1"/>
  <c r="W63" i="1"/>
  <c r="X63" i="1"/>
  <c r="Y63" i="1"/>
  <c r="Z63" i="1"/>
  <c r="AA63" i="1"/>
  <c r="AB63" i="1"/>
  <c r="AC63" i="1"/>
  <c r="AD63" i="1"/>
  <c r="AE63" i="1"/>
  <c r="AF63" i="1"/>
  <c r="AG63" i="1"/>
  <c r="AH63" i="1"/>
  <c r="AI63" i="1"/>
  <c r="AJ63" i="1"/>
  <c r="AK63" i="1"/>
  <c r="AL63" i="1"/>
  <c r="AM63" i="1"/>
  <c r="AN63" i="1"/>
  <c r="AO63" i="1"/>
  <c r="AP63" i="1"/>
  <c r="AQ63" i="1"/>
  <c r="AR63" i="1"/>
  <c r="AS63" i="1"/>
  <c r="AT63" i="1"/>
  <c r="AU63" i="1"/>
  <c r="AV63" i="1"/>
  <c r="AW63" i="1"/>
  <c r="AX63" i="1"/>
  <c r="AY63" i="1"/>
  <c r="AZ63" i="1"/>
  <c r="BA63" i="1"/>
  <c r="BB63" i="1"/>
  <c r="BC63" i="1"/>
  <c r="BD63" i="1"/>
  <c r="BE63" i="1"/>
  <c r="BF63" i="1"/>
  <c r="BG63" i="1"/>
  <c r="BH63" i="1"/>
  <c r="BI63" i="1"/>
  <c r="BJ63" i="1"/>
  <c r="BK63" i="1"/>
  <c r="BL63" i="1"/>
  <c r="Q64" i="1"/>
  <c r="R64" i="1"/>
  <c r="S64" i="1"/>
  <c r="T64" i="1"/>
  <c r="U64" i="1"/>
  <c r="V64" i="1"/>
  <c r="W64" i="1"/>
  <c r="X64" i="1"/>
  <c r="Y64" i="1"/>
  <c r="Z64" i="1"/>
  <c r="AA64" i="1"/>
  <c r="AB64" i="1"/>
  <c r="AC64" i="1"/>
  <c r="AD64" i="1"/>
  <c r="AE64" i="1"/>
  <c r="AF64" i="1"/>
  <c r="AG64" i="1"/>
  <c r="AH64" i="1"/>
  <c r="AI64" i="1"/>
  <c r="AJ64" i="1"/>
  <c r="AK64" i="1"/>
  <c r="AL64" i="1"/>
  <c r="AM64" i="1"/>
  <c r="AN64" i="1"/>
  <c r="AO64" i="1"/>
  <c r="AP64" i="1"/>
  <c r="AQ64" i="1"/>
  <c r="AR64" i="1"/>
  <c r="AS64" i="1"/>
  <c r="AT64" i="1"/>
  <c r="AU64" i="1"/>
  <c r="AV64" i="1"/>
  <c r="AW64" i="1"/>
  <c r="AX64" i="1"/>
  <c r="AY64" i="1"/>
  <c r="AZ64" i="1"/>
  <c r="BA64" i="1"/>
  <c r="BB64" i="1"/>
  <c r="BC64" i="1"/>
  <c r="BD64" i="1"/>
  <c r="BE64" i="1"/>
  <c r="BF64" i="1"/>
  <c r="BG64" i="1"/>
  <c r="BH64" i="1"/>
  <c r="BI64" i="1"/>
  <c r="BJ64" i="1"/>
  <c r="BK64" i="1"/>
  <c r="BL64" i="1"/>
  <c r="Q65" i="1"/>
  <c r="R65" i="1"/>
  <c r="S65" i="1"/>
  <c r="T65" i="1"/>
  <c r="U65" i="1"/>
  <c r="V65" i="1"/>
  <c r="W65" i="1"/>
  <c r="X65" i="1"/>
  <c r="Y65" i="1"/>
  <c r="Z65" i="1"/>
  <c r="AA65" i="1"/>
  <c r="AB65" i="1"/>
  <c r="AC65" i="1"/>
  <c r="AD65" i="1"/>
  <c r="AE65" i="1"/>
  <c r="AF65" i="1"/>
  <c r="AG65" i="1"/>
  <c r="AH65" i="1"/>
  <c r="AI65" i="1"/>
  <c r="AJ65" i="1"/>
  <c r="AK65" i="1"/>
  <c r="AL65" i="1"/>
  <c r="AM65" i="1"/>
  <c r="AN65" i="1"/>
  <c r="AO65" i="1"/>
  <c r="AP65" i="1"/>
  <c r="AQ65" i="1"/>
  <c r="AR65" i="1"/>
  <c r="AS65" i="1"/>
  <c r="AT65" i="1"/>
  <c r="AU65" i="1"/>
  <c r="AV65" i="1"/>
  <c r="AW65" i="1"/>
  <c r="AX65" i="1"/>
  <c r="AY65" i="1"/>
  <c r="AZ65" i="1"/>
  <c r="BA65" i="1"/>
  <c r="BB65" i="1"/>
  <c r="BC65" i="1"/>
  <c r="BD65" i="1"/>
  <c r="BE65" i="1"/>
  <c r="BF65" i="1"/>
  <c r="BG65" i="1"/>
  <c r="BH65" i="1"/>
  <c r="BI65" i="1"/>
  <c r="BJ65" i="1"/>
  <c r="BK65" i="1"/>
  <c r="BL65" i="1"/>
  <c r="Q66" i="1"/>
  <c r="R66" i="1"/>
  <c r="S66" i="1"/>
  <c r="T66" i="1"/>
  <c r="U66" i="1"/>
  <c r="V66" i="1"/>
  <c r="W66" i="1"/>
  <c r="X66" i="1"/>
  <c r="Y66" i="1"/>
  <c r="Z66" i="1"/>
  <c r="AA66" i="1"/>
  <c r="AB66" i="1"/>
  <c r="AC66" i="1"/>
  <c r="AD66" i="1"/>
  <c r="AE66" i="1"/>
  <c r="AF66" i="1"/>
  <c r="AG66" i="1"/>
  <c r="AH66" i="1"/>
  <c r="AI66" i="1"/>
  <c r="AJ66" i="1"/>
  <c r="AK66" i="1"/>
  <c r="AL66" i="1"/>
  <c r="AM66" i="1"/>
  <c r="AN66" i="1"/>
  <c r="AO66" i="1"/>
  <c r="AP66" i="1"/>
  <c r="AQ66" i="1"/>
  <c r="AR66" i="1"/>
  <c r="AS66" i="1"/>
  <c r="AT66" i="1"/>
  <c r="AU66" i="1"/>
  <c r="AV66" i="1"/>
  <c r="AW66" i="1"/>
  <c r="AX66" i="1"/>
  <c r="AY66" i="1"/>
  <c r="AZ66" i="1"/>
  <c r="BA66" i="1"/>
  <c r="BB66" i="1"/>
  <c r="BC66" i="1"/>
  <c r="BD66" i="1"/>
  <c r="BE66" i="1"/>
  <c r="BF66" i="1"/>
  <c r="BG66" i="1"/>
  <c r="BH66" i="1"/>
  <c r="BI66" i="1"/>
  <c r="BJ66" i="1"/>
  <c r="BK66" i="1"/>
  <c r="BL66" i="1"/>
  <c r="Q67" i="1"/>
  <c r="R67" i="1"/>
  <c r="S67" i="1"/>
  <c r="T67" i="1"/>
  <c r="U67" i="1"/>
  <c r="V67" i="1"/>
  <c r="W67" i="1"/>
  <c r="X67" i="1"/>
  <c r="Y67" i="1"/>
  <c r="Z67" i="1"/>
  <c r="AA67" i="1"/>
  <c r="AB67" i="1"/>
  <c r="AC67" i="1"/>
  <c r="AD67" i="1"/>
  <c r="AE67" i="1"/>
  <c r="AF67" i="1"/>
  <c r="AG67" i="1"/>
  <c r="AH67" i="1"/>
  <c r="AI67" i="1"/>
  <c r="AJ67" i="1"/>
  <c r="AK67" i="1"/>
  <c r="AL67" i="1"/>
  <c r="AM67" i="1"/>
  <c r="AN67" i="1"/>
  <c r="AO67" i="1"/>
  <c r="AP67" i="1"/>
  <c r="AQ67" i="1"/>
  <c r="AR67" i="1"/>
  <c r="AS67" i="1"/>
  <c r="AT67" i="1"/>
  <c r="AU67" i="1"/>
  <c r="AV67" i="1"/>
  <c r="AW67" i="1"/>
  <c r="AX67" i="1"/>
  <c r="AY67" i="1"/>
  <c r="AZ67" i="1"/>
  <c r="BA67" i="1"/>
  <c r="BB67" i="1"/>
  <c r="BC67" i="1"/>
  <c r="BD67" i="1"/>
  <c r="BE67" i="1"/>
  <c r="BF67" i="1"/>
  <c r="BG67" i="1"/>
  <c r="BH67" i="1"/>
  <c r="BI67" i="1"/>
  <c r="BJ67" i="1"/>
  <c r="BK67" i="1"/>
  <c r="BL67" i="1"/>
  <c r="Q68" i="1"/>
  <c r="R68" i="1"/>
  <c r="S68" i="1"/>
  <c r="T68" i="1"/>
  <c r="U68" i="1"/>
  <c r="V68" i="1"/>
  <c r="W68" i="1"/>
  <c r="X68" i="1"/>
  <c r="Y68" i="1"/>
  <c r="Z68" i="1"/>
  <c r="AA68" i="1"/>
  <c r="AB68" i="1"/>
  <c r="AC68" i="1"/>
  <c r="AD68" i="1"/>
  <c r="AE68" i="1"/>
  <c r="AF68" i="1"/>
  <c r="AG68" i="1"/>
  <c r="AH68" i="1"/>
  <c r="AI68" i="1"/>
  <c r="AJ68" i="1"/>
  <c r="AK68" i="1"/>
  <c r="AL68" i="1"/>
  <c r="AM68" i="1"/>
  <c r="AN68" i="1"/>
  <c r="AO68" i="1"/>
  <c r="AP68" i="1"/>
  <c r="AQ68" i="1"/>
  <c r="AR68" i="1"/>
  <c r="AS68" i="1"/>
  <c r="AT68" i="1"/>
  <c r="AU68" i="1"/>
  <c r="AV68" i="1"/>
  <c r="AW68" i="1"/>
  <c r="AX68" i="1"/>
  <c r="AY68" i="1"/>
  <c r="AZ68" i="1"/>
  <c r="BA68" i="1"/>
  <c r="BB68" i="1"/>
  <c r="BC68" i="1"/>
  <c r="BD68" i="1"/>
  <c r="BE68" i="1"/>
  <c r="BF68" i="1"/>
  <c r="BG68" i="1"/>
  <c r="BH68" i="1"/>
  <c r="BI68" i="1"/>
  <c r="BJ68" i="1"/>
  <c r="BK68" i="1"/>
  <c r="BL68" i="1"/>
  <c r="Q69" i="1"/>
  <c r="R69" i="1"/>
  <c r="S69" i="1"/>
  <c r="T69" i="1"/>
  <c r="U69" i="1"/>
  <c r="V69" i="1"/>
  <c r="W69" i="1"/>
  <c r="X69" i="1"/>
  <c r="Y69" i="1"/>
  <c r="Z69" i="1"/>
  <c r="AA69" i="1"/>
  <c r="AB69" i="1"/>
  <c r="AC69" i="1"/>
  <c r="AD69" i="1"/>
  <c r="AE69" i="1"/>
  <c r="AF69" i="1"/>
  <c r="AG69" i="1"/>
  <c r="AH69" i="1"/>
  <c r="AI69" i="1"/>
  <c r="AJ69" i="1"/>
  <c r="AK69" i="1"/>
  <c r="AL69" i="1"/>
  <c r="AM69" i="1"/>
  <c r="AN69" i="1"/>
  <c r="AO69" i="1"/>
  <c r="AP69" i="1"/>
  <c r="AQ69" i="1"/>
  <c r="AR69" i="1"/>
  <c r="AS69" i="1"/>
  <c r="AT69" i="1"/>
  <c r="AU69" i="1"/>
  <c r="AV69" i="1"/>
  <c r="AW69" i="1"/>
  <c r="AX69" i="1"/>
  <c r="AY69" i="1"/>
  <c r="AZ69" i="1"/>
  <c r="BA69" i="1"/>
  <c r="BB69" i="1"/>
  <c r="BC69" i="1"/>
  <c r="BD69" i="1"/>
  <c r="BE69" i="1"/>
  <c r="BF69" i="1"/>
  <c r="BG69" i="1"/>
  <c r="BH69" i="1"/>
  <c r="BI69" i="1"/>
  <c r="BJ69" i="1"/>
  <c r="BK69" i="1"/>
  <c r="BL69" i="1"/>
  <c r="Q70" i="1"/>
  <c r="R70" i="1"/>
  <c r="S70" i="1"/>
  <c r="T70" i="1"/>
  <c r="U70" i="1"/>
  <c r="V70" i="1"/>
  <c r="W70" i="1"/>
  <c r="X70" i="1"/>
  <c r="Y70" i="1"/>
  <c r="Z70" i="1"/>
  <c r="AA70" i="1"/>
  <c r="AB70" i="1"/>
  <c r="AC70" i="1"/>
  <c r="AD70" i="1"/>
  <c r="AE70" i="1"/>
  <c r="AF70" i="1"/>
  <c r="AG70" i="1"/>
  <c r="AH70" i="1"/>
  <c r="AI70" i="1"/>
  <c r="AJ70" i="1"/>
  <c r="AK70" i="1"/>
  <c r="AL70" i="1"/>
  <c r="AM70" i="1"/>
  <c r="AN70" i="1"/>
  <c r="AO70" i="1"/>
  <c r="AP70" i="1"/>
  <c r="AQ70" i="1"/>
  <c r="AR70" i="1"/>
  <c r="AS70" i="1"/>
  <c r="AT70" i="1"/>
  <c r="AU70" i="1"/>
  <c r="AV70" i="1"/>
  <c r="AW70" i="1"/>
  <c r="AX70" i="1"/>
  <c r="AY70" i="1"/>
  <c r="AZ70" i="1"/>
  <c r="BA70" i="1"/>
  <c r="BB70" i="1"/>
  <c r="BC70" i="1"/>
  <c r="BD70" i="1"/>
  <c r="BE70" i="1"/>
  <c r="BF70" i="1"/>
  <c r="BG70" i="1"/>
  <c r="BH70" i="1"/>
  <c r="BI70" i="1"/>
  <c r="BJ70" i="1"/>
  <c r="BK70" i="1"/>
  <c r="BL70" i="1"/>
  <c r="Q71" i="1"/>
  <c r="R71" i="1"/>
  <c r="S71" i="1"/>
  <c r="T71" i="1"/>
  <c r="U71" i="1"/>
  <c r="V71" i="1"/>
  <c r="W71" i="1"/>
  <c r="X71" i="1"/>
  <c r="Y71" i="1"/>
  <c r="Z71" i="1"/>
  <c r="AA71" i="1"/>
  <c r="AB71" i="1"/>
  <c r="AC71" i="1"/>
  <c r="AD71" i="1"/>
  <c r="AE71" i="1"/>
  <c r="AF71" i="1"/>
  <c r="AG71" i="1"/>
  <c r="AH71" i="1"/>
  <c r="AI71" i="1"/>
  <c r="AJ71" i="1"/>
  <c r="AK71" i="1"/>
  <c r="AL71" i="1"/>
  <c r="AM71" i="1"/>
  <c r="AN71" i="1"/>
  <c r="AO71" i="1"/>
  <c r="AP71" i="1"/>
  <c r="AQ71" i="1"/>
  <c r="AR71" i="1"/>
  <c r="AS71" i="1"/>
  <c r="AT71" i="1"/>
  <c r="AU71" i="1"/>
  <c r="AV71" i="1"/>
  <c r="AW71" i="1"/>
  <c r="AX71" i="1"/>
  <c r="AY71" i="1"/>
  <c r="AZ71" i="1"/>
  <c r="BA71" i="1"/>
  <c r="BB71" i="1"/>
  <c r="BC71" i="1"/>
  <c r="BD71" i="1"/>
  <c r="BE71" i="1"/>
  <c r="BF71" i="1"/>
  <c r="BG71" i="1"/>
  <c r="BH71" i="1"/>
  <c r="BI71" i="1"/>
  <c r="BJ71" i="1"/>
  <c r="BK71" i="1"/>
  <c r="BL71" i="1"/>
  <c r="Q72" i="1"/>
  <c r="R72" i="1"/>
  <c r="S72" i="1"/>
  <c r="T72" i="1"/>
  <c r="U72" i="1"/>
  <c r="V72" i="1"/>
  <c r="W72" i="1"/>
  <c r="X72" i="1"/>
  <c r="Y72" i="1"/>
  <c r="Z72" i="1"/>
  <c r="AA72" i="1"/>
  <c r="AB72" i="1"/>
  <c r="AC72" i="1"/>
  <c r="AD72" i="1"/>
  <c r="AE72" i="1"/>
  <c r="AF72" i="1"/>
  <c r="AG72" i="1"/>
  <c r="AH72" i="1"/>
  <c r="AI72" i="1"/>
  <c r="AJ72" i="1"/>
  <c r="AK72" i="1"/>
  <c r="AL72" i="1"/>
  <c r="AM72" i="1"/>
  <c r="AN72" i="1"/>
  <c r="AO72" i="1"/>
  <c r="AP72" i="1"/>
  <c r="AQ72" i="1"/>
  <c r="AR72" i="1"/>
  <c r="AS72" i="1"/>
  <c r="AT72" i="1"/>
  <c r="AU72" i="1"/>
  <c r="AV72" i="1"/>
  <c r="AW72" i="1"/>
  <c r="AX72" i="1"/>
  <c r="AY72" i="1"/>
  <c r="AZ72" i="1"/>
  <c r="BA72" i="1"/>
  <c r="BB72" i="1"/>
  <c r="BC72" i="1"/>
  <c r="BD72" i="1"/>
  <c r="BE72" i="1"/>
  <c r="BF72" i="1"/>
  <c r="BG72" i="1"/>
  <c r="BH72" i="1"/>
  <c r="BI72" i="1"/>
  <c r="BJ72" i="1"/>
  <c r="BK72" i="1"/>
  <c r="BL72" i="1"/>
  <c r="Q73" i="1"/>
  <c r="R73" i="1"/>
  <c r="S73" i="1"/>
  <c r="T73" i="1"/>
  <c r="U73" i="1"/>
  <c r="V73" i="1"/>
  <c r="W73" i="1"/>
  <c r="X73" i="1"/>
  <c r="Y73" i="1"/>
  <c r="Z73" i="1"/>
  <c r="AA73" i="1"/>
  <c r="AB73" i="1"/>
  <c r="AC73" i="1"/>
  <c r="AD73" i="1"/>
  <c r="AE73" i="1"/>
  <c r="AF73" i="1"/>
  <c r="AG73" i="1"/>
  <c r="AH73" i="1"/>
  <c r="AI73" i="1"/>
  <c r="AJ73" i="1"/>
  <c r="AK73" i="1"/>
  <c r="AL73" i="1"/>
  <c r="AM73" i="1"/>
  <c r="AN73" i="1"/>
  <c r="AO73" i="1"/>
  <c r="AP73" i="1"/>
  <c r="AQ73" i="1"/>
  <c r="AR73" i="1"/>
  <c r="AS73" i="1"/>
  <c r="AT73" i="1"/>
  <c r="AU73" i="1"/>
  <c r="AV73" i="1"/>
  <c r="AW73" i="1"/>
  <c r="AX73" i="1"/>
  <c r="AY73" i="1"/>
  <c r="AZ73" i="1"/>
  <c r="BA73" i="1"/>
  <c r="BB73" i="1"/>
  <c r="BC73" i="1"/>
  <c r="BD73" i="1"/>
  <c r="BE73" i="1"/>
  <c r="BF73" i="1"/>
  <c r="BG73" i="1"/>
  <c r="BH73" i="1"/>
  <c r="BI73" i="1"/>
  <c r="BJ73" i="1"/>
  <c r="BK73" i="1"/>
  <c r="BL73" i="1"/>
  <c r="Q74" i="1"/>
  <c r="R74" i="1"/>
  <c r="S74" i="1"/>
  <c r="T74" i="1"/>
  <c r="U74" i="1"/>
  <c r="V74" i="1"/>
  <c r="W74" i="1"/>
  <c r="X74" i="1"/>
  <c r="Y74" i="1"/>
  <c r="Z74" i="1"/>
  <c r="AA74" i="1"/>
  <c r="AB74" i="1"/>
  <c r="AC74" i="1"/>
  <c r="AD74" i="1"/>
  <c r="AE74" i="1"/>
  <c r="AF74" i="1"/>
  <c r="AG74" i="1"/>
  <c r="AH74" i="1"/>
  <c r="AI74" i="1"/>
  <c r="AJ74" i="1"/>
  <c r="AK74" i="1"/>
  <c r="AL74" i="1"/>
  <c r="AM74" i="1"/>
  <c r="AN74" i="1"/>
  <c r="AO74" i="1"/>
  <c r="AP74" i="1"/>
  <c r="AQ74" i="1"/>
  <c r="AR74" i="1"/>
  <c r="AS74" i="1"/>
  <c r="AT74" i="1"/>
  <c r="AU74" i="1"/>
  <c r="AV74" i="1"/>
  <c r="AW74" i="1"/>
  <c r="AX74" i="1"/>
  <c r="AY74" i="1"/>
  <c r="AZ74" i="1"/>
  <c r="BA74" i="1"/>
  <c r="BB74" i="1"/>
  <c r="BC74" i="1"/>
  <c r="BD74" i="1"/>
  <c r="BE74" i="1"/>
  <c r="BF74" i="1"/>
  <c r="BG74" i="1"/>
  <c r="BH74" i="1"/>
  <c r="BI74" i="1"/>
  <c r="BJ74" i="1"/>
  <c r="BK74" i="1"/>
  <c r="BL74" i="1"/>
  <c r="Q75" i="1"/>
  <c r="R75" i="1"/>
  <c r="S75" i="1"/>
  <c r="T75" i="1"/>
  <c r="U75" i="1"/>
  <c r="V75" i="1"/>
  <c r="W75" i="1"/>
  <c r="X75" i="1"/>
  <c r="Y75" i="1"/>
  <c r="Z75" i="1"/>
  <c r="AA75" i="1"/>
  <c r="AB75" i="1"/>
  <c r="AC75" i="1"/>
  <c r="AD75" i="1"/>
  <c r="AE75" i="1"/>
  <c r="AF75" i="1"/>
  <c r="AG75" i="1"/>
  <c r="AH75" i="1"/>
  <c r="AI75" i="1"/>
  <c r="AJ75" i="1"/>
  <c r="AK75" i="1"/>
  <c r="AL75" i="1"/>
  <c r="AM75" i="1"/>
  <c r="AN75" i="1"/>
  <c r="AO75" i="1"/>
  <c r="AP75" i="1"/>
  <c r="AQ75" i="1"/>
  <c r="AR75" i="1"/>
  <c r="AS75" i="1"/>
  <c r="AT75" i="1"/>
  <c r="AU75" i="1"/>
  <c r="AV75" i="1"/>
  <c r="AW75" i="1"/>
  <c r="AX75" i="1"/>
  <c r="AY75" i="1"/>
  <c r="AZ75" i="1"/>
  <c r="BA75" i="1"/>
  <c r="BB75" i="1"/>
  <c r="BC75" i="1"/>
  <c r="BD75" i="1"/>
  <c r="BE75" i="1"/>
  <c r="BF75" i="1"/>
  <c r="BG75" i="1"/>
  <c r="BH75" i="1"/>
  <c r="BI75" i="1"/>
  <c r="BJ75" i="1"/>
  <c r="BK75" i="1"/>
  <c r="BL75" i="1"/>
  <c r="Q76" i="1"/>
  <c r="R76" i="1"/>
  <c r="S76" i="1"/>
  <c r="T76" i="1"/>
  <c r="U76" i="1"/>
  <c r="V76" i="1"/>
  <c r="W76" i="1"/>
  <c r="X76" i="1"/>
  <c r="Y76" i="1"/>
  <c r="Z76" i="1"/>
  <c r="AA76" i="1"/>
  <c r="AB76" i="1"/>
  <c r="AC76" i="1"/>
  <c r="AD76" i="1"/>
  <c r="AE76" i="1"/>
  <c r="AF76" i="1"/>
  <c r="AG76" i="1"/>
  <c r="AH76" i="1"/>
  <c r="AI76" i="1"/>
  <c r="AJ76" i="1"/>
  <c r="AK76" i="1"/>
  <c r="AL76" i="1"/>
  <c r="AM76" i="1"/>
  <c r="AN76" i="1"/>
  <c r="AO76" i="1"/>
  <c r="AP76" i="1"/>
  <c r="AQ76" i="1"/>
  <c r="AR76" i="1"/>
  <c r="AS76" i="1"/>
  <c r="AT76" i="1"/>
  <c r="AU76" i="1"/>
  <c r="AV76" i="1"/>
  <c r="AW76" i="1"/>
  <c r="AX76" i="1"/>
  <c r="AY76" i="1"/>
  <c r="AZ76" i="1"/>
  <c r="BA76" i="1"/>
  <c r="BB76" i="1"/>
  <c r="BC76" i="1"/>
  <c r="BD76" i="1"/>
  <c r="BE76" i="1"/>
  <c r="BF76" i="1"/>
  <c r="BG76" i="1"/>
  <c r="BH76" i="1"/>
  <c r="BI76" i="1"/>
  <c r="BJ76" i="1"/>
  <c r="BK76" i="1"/>
  <c r="BL76" i="1"/>
  <c r="Q77" i="1"/>
  <c r="R77" i="1"/>
  <c r="S77" i="1"/>
  <c r="T77" i="1"/>
  <c r="U77" i="1"/>
  <c r="V77" i="1"/>
  <c r="W77" i="1"/>
  <c r="X77" i="1"/>
  <c r="Y77" i="1"/>
  <c r="Z77" i="1"/>
  <c r="AA77" i="1"/>
  <c r="AB77" i="1"/>
  <c r="AC77" i="1"/>
  <c r="AD77" i="1"/>
  <c r="AE77" i="1"/>
  <c r="AF77" i="1"/>
  <c r="AG77" i="1"/>
  <c r="AH77" i="1"/>
  <c r="AI77" i="1"/>
  <c r="AJ77" i="1"/>
  <c r="AK77" i="1"/>
  <c r="AL77" i="1"/>
  <c r="AM77" i="1"/>
  <c r="AN77" i="1"/>
  <c r="AO77" i="1"/>
  <c r="AP77" i="1"/>
  <c r="AQ77" i="1"/>
  <c r="AR77" i="1"/>
  <c r="AS77" i="1"/>
  <c r="AT77" i="1"/>
  <c r="AU77" i="1"/>
  <c r="AV77" i="1"/>
  <c r="AW77" i="1"/>
  <c r="AX77" i="1"/>
  <c r="AY77" i="1"/>
  <c r="AZ77" i="1"/>
  <c r="BA77" i="1"/>
  <c r="BB77" i="1"/>
  <c r="BC77" i="1"/>
  <c r="BD77" i="1"/>
  <c r="BE77" i="1"/>
  <c r="BF77" i="1"/>
  <c r="BG77" i="1"/>
  <c r="BH77" i="1"/>
  <c r="BI77" i="1"/>
  <c r="BJ77" i="1"/>
  <c r="BK77" i="1"/>
  <c r="BL77" i="1"/>
  <c r="Q78" i="1"/>
  <c r="R78" i="1"/>
  <c r="S78" i="1"/>
  <c r="T78" i="1"/>
  <c r="U78" i="1"/>
  <c r="V78" i="1"/>
  <c r="W78" i="1"/>
  <c r="X78" i="1"/>
  <c r="Y78" i="1"/>
  <c r="Z78" i="1"/>
  <c r="AA78" i="1"/>
  <c r="AB78" i="1"/>
  <c r="AC78" i="1"/>
  <c r="AD78" i="1"/>
  <c r="AE78" i="1"/>
  <c r="AF78" i="1"/>
  <c r="AG78" i="1"/>
  <c r="AH78" i="1"/>
  <c r="AI78" i="1"/>
  <c r="AJ78" i="1"/>
  <c r="AK78" i="1"/>
  <c r="AL78" i="1"/>
  <c r="AM78" i="1"/>
  <c r="AN78" i="1"/>
  <c r="AO78" i="1"/>
  <c r="AP78" i="1"/>
  <c r="AQ78" i="1"/>
  <c r="AR78" i="1"/>
  <c r="AS78" i="1"/>
  <c r="AT78" i="1"/>
  <c r="AU78" i="1"/>
  <c r="AV78" i="1"/>
  <c r="AW78" i="1"/>
  <c r="AX78" i="1"/>
  <c r="AY78" i="1"/>
  <c r="AZ78" i="1"/>
  <c r="BA78" i="1"/>
  <c r="BB78" i="1"/>
  <c r="BC78" i="1"/>
  <c r="BD78" i="1"/>
  <c r="BE78" i="1"/>
  <c r="BF78" i="1"/>
  <c r="BG78" i="1"/>
  <c r="BH78" i="1"/>
  <c r="BI78" i="1"/>
  <c r="BJ78" i="1"/>
  <c r="BK78" i="1"/>
  <c r="BL78" i="1"/>
  <c r="Q79" i="1"/>
  <c r="R79" i="1"/>
  <c r="S79" i="1"/>
  <c r="T79" i="1"/>
  <c r="U79" i="1"/>
  <c r="V79" i="1"/>
  <c r="W79" i="1"/>
  <c r="X79" i="1"/>
  <c r="Y79" i="1"/>
  <c r="Z79" i="1"/>
  <c r="AA79" i="1"/>
  <c r="AB79" i="1"/>
  <c r="AC79" i="1"/>
  <c r="AD79" i="1"/>
  <c r="AE79" i="1"/>
  <c r="AF79" i="1"/>
  <c r="AG79" i="1"/>
  <c r="AH79" i="1"/>
  <c r="AI79" i="1"/>
  <c r="AJ79" i="1"/>
  <c r="AK79" i="1"/>
  <c r="AL79" i="1"/>
  <c r="AM79" i="1"/>
  <c r="AN79" i="1"/>
  <c r="AO79" i="1"/>
  <c r="AP79" i="1"/>
  <c r="AQ79" i="1"/>
  <c r="AR79" i="1"/>
  <c r="AS79" i="1"/>
  <c r="AT79" i="1"/>
  <c r="AU79" i="1"/>
  <c r="AV79" i="1"/>
  <c r="AW79" i="1"/>
  <c r="AX79" i="1"/>
  <c r="AY79" i="1"/>
  <c r="AZ79" i="1"/>
  <c r="BA79" i="1"/>
  <c r="BB79" i="1"/>
  <c r="BC79" i="1"/>
  <c r="BD79" i="1"/>
  <c r="BE79" i="1"/>
  <c r="BF79" i="1"/>
  <c r="BG79" i="1"/>
  <c r="BH79" i="1"/>
  <c r="BI79" i="1"/>
  <c r="BJ79" i="1"/>
  <c r="BK79" i="1"/>
  <c r="BL79" i="1"/>
  <c r="Q80" i="1"/>
  <c r="R80" i="1"/>
  <c r="S80" i="1"/>
  <c r="T80" i="1"/>
  <c r="U80" i="1"/>
  <c r="V80" i="1"/>
  <c r="W80" i="1"/>
  <c r="X80" i="1"/>
  <c r="Y80" i="1"/>
  <c r="Z80" i="1"/>
  <c r="AA80" i="1"/>
  <c r="AB80" i="1"/>
  <c r="AC80" i="1"/>
  <c r="AD80" i="1"/>
  <c r="AE80" i="1"/>
  <c r="AF80" i="1"/>
  <c r="AG80" i="1"/>
  <c r="AH80" i="1"/>
  <c r="AI80" i="1"/>
  <c r="AJ80" i="1"/>
  <c r="AK80" i="1"/>
  <c r="AL80" i="1"/>
  <c r="AM80" i="1"/>
  <c r="AN80" i="1"/>
  <c r="AO80" i="1"/>
  <c r="AP80" i="1"/>
  <c r="AQ80" i="1"/>
  <c r="AR80" i="1"/>
  <c r="AS80" i="1"/>
  <c r="AT80" i="1"/>
  <c r="AU80" i="1"/>
  <c r="AV80" i="1"/>
  <c r="AW80" i="1"/>
  <c r="AX80" i="1"/>
  <c r="AY80" i="1"/>
  <c r="AZ80" i="1"/>
  <c r="BA80" i="1"/>
  <c r="BB80" i="1"/>
  <c r="BC80" i="1"/>
  <c r="BD80" i="1"/>
  <c r="BE80" i="1"/>
  <c r="BF80" i="1"/>
  <c r="BG80" i="1"/>
  <c r="BH80" i="1"/>
  <c r="BI80" i="1"/>
  <c r="BJ80" i="1"/>
  <c r="BK80" i="1"/>
  <c r="BL80" i="1"/>
  <c r="Q81" i="1"/>
  <c r="R81" i="1"/>
  <c r="S81" i="1"/>
  <c r="T81" i="1"/>
  <c r="U81" i="1"/>
  <c r="V81" i="1"/>
  <c r="W81" i="1"/>
  <c r="X81" i="1"/>
  <c r="Y81" i="1"/>
  <c r="Z81" i="1"/>
  <c r="AA81" i="1"/>
  <c r="AB81" i="1"/>
  <c r="AC81" i="1"/>
  <c r="AD81" i="1"/>
  <c r="AE81" i="1"/>
  <c r="AF81" i="1"/>
  <c r="AG81" i="1"/>
  <c r="AH81" i="1"/>
  <c r="AI81" i="1"/>
  <c r="AJ81" i="1"/>
  <c r="AK81" i="1"/>
  <c r="AL81" i="1"/>
  <c r="AM81" i="1"/>
  <c r="AN81" i="1"/>
  <c r="AO81" i="1"/>
  <c r="AP81" i="1"/>
  <c r="AQ81" i="1"/>
  <c r="AR81" i="1"/>
  <c r="AS81" i="1"/>
  <c r="AT81" i="1"/>
  <c r="AU81" i="1"/>
  <c r="AV81" i="1"/>
  <c r="AW81" i="1"/>
  <c r="AX81" i="1"/>
  <c r="AY81" i="1"/>
  <c r="AZ81" i="1"/>
  <c r="BA81" i="1"/>
  <c r="BB81" i="1"/>
  <c r="BC81" i="1"/>
  <c r="BD81" i="1"/>
  <c r="BE81" i="1"/>
  <c r="BF81" i="1"/>
  <c r="BG81" i="1"/>
  <c r="BH81" i="1"/>
  <c r="BI81" i="1"/>
  <c r="BJ81" i="1"/>
  <c r="BK81" i="1"/>
  <c r="BL81" i="1"/>
  <c r="Q82" i="1"/>
  <c r="R82" i="1"/>
  <c r="S82" i="1"/>
  <c r="T82" i="1"/>
  <c r="U82" i="1"/>
  <c r="V82" i="1"/>
  <c r="W82" i="1"/>
  <c r="X82" i="1"/>
  <c r="Y82" i="1"/>
  <c r="Z82" i="1"/>
  <c r="AA82" i="1"/>
  <c r="AB82" i="1"/>
  <c r="AC82" i="1"/>
  <c r="AD82" i="1"/>
  <c r="AE82" i="1"/>
  <c r="AF82" i="1"/>
  <c r="AG82" i="1"/>
  <c r="AH82" i="1"/>
  <c r="AI82" i="1"/>
  <c r="AJ82" i="1"/>
  <c r="AK82" i="1"/>
  <c r="AL82" i="1"/>
  <c r="AM82" i="1"/>
  <c r="AN82" i="1"/>
  <c r="AO82" i="1"/>
  <c r="AP82" i="1"/>
  <c r="AQ82" i="1"/>
  <c r="AR82" i="1"/>
  <c r="AS82" i="1"/>
  <c r="AT82" i="1"/>
  <c r="AU82" i="1"/>
  <c r="AV82" i="1"/>
  <c r="AW82" i="1"/>
  <c r="AX82" i="1"/>
  <c r="AY82" i="1"/>
  <c r="AZ82" i="1"/>
  <c r="BA82" i="1"/>
  <c r="BB82" i="1"/>
  <c r="BC82" i="1"/>
  <c r="BD82" i="1"/>
  <c r="BE82" i="1"/>
  <c r="BF82" i="1"/>
  <c r="BG82" i="1"/>
  <c r="BH82" i="1"/>
  <c r="BI82" i="1"/>
  <c r="BJ82" i="1"/>
  <c r="BK82" i="1"/>
  <c r="BL82" i="1"/>
  <c r="Q83" i="1"/>
  <c r="R83" i="1"/>
  <c r="S83" i="1"/>
  <c r="T83" i="1"/>
  <c r="U83" i="1"/>
  <c r="V83" i="1"/>
  <c r="W83" i="1"/>
  <c r="X83" i="1"/>
  <c r="Y83" i="1"/>
  <c r="Z83" i="1"/>
  <c r="AA83" i="1"/>
  <c r="AB83" i="1"/>
  <c r="AC83" i="1"/>
  <c r="AD83" i="1"/>
  <c r="AE83" i="1"/>
  <c r="AF83" i="1"/>
  <c r="AG83" i="1"/>
  <c r="AH83" i="1"/>
  <c r="AI83" i="1"/>
  <c r="AJ83" i="1"/>
  <c r="AK83" i="1"/>
  <c r="AL83" i="1"/>
  <c r="AM83" i="1"/>
  <c r="AN83" i="1"/>
  <c r="AO83" i="1"/>
  <c r="AP83" i="1"/>
  <c r="AQ83" i="1"/>
  <c r="AR83" i="1"/>
  <c r="AS83" i="1"/>
  <c r="AT83" i="1"/>
  <c r="AU83" i="1"/>
  <c r="AV83" i="1"/>
  <c r="AW83" i="1"/>
  <c r="AX83" i="1"/>
  <c r="AY83" i="1"/>
  <c r="AZ83" i="1"/>
  <c r="BA83" i="1"/>
  <c r="BB83" i="1"/>
  <c r="BC83" i="1"/>
  <c r="BD83" i="1"/>
  <c r="BE83" i="1"/>
  <c r="BF83" i="1"/>
  <c r="BG83" i="1"/>
  <c r="BH83" i="1"/>
  <c r="BI83" i="1"/>
  <c r="BJ83" i="1"/>
  <c r="BK83" i="1"/>
  <c r="BL83" i="1"/>
  <c r="Q84" i="1"/>
  <c r="R84" i="1"/>
  <c r="S84" i="1"/>
  <c r="T84" i="1"/>
  <c r="U84" i="1"/>
  <c r="V84" i="1"/>
  <c r="W84" i="1"/>
  <c r="X84" i="1"/>
  <c r="Y84" i="1"/>
  <c r="Z84" i="1"/>
  <c r="AA84" i="1"/>
  <c r="AB84" i="1"/>
  <c r="AC84" i="1"/>
  <c r="AD84" i="1"/>
  <c r="AE84" i="1"/>
  <c r="AF84" i="1"/>
  <c r="AG84" i="1"/>
  <c r="AH84" i="1"/>
  <c r="AI84" i="1"/>
  <c r="AJ84" i="1"/>
  <c r="AK84" i="1"/>
  <c r="AL84" i="1"/>
  <c r="AM84" i="1"/>
  <c r="AN84" i="1"/>
  <c r="AO84" i="1"/>
  <c r="AP84" i="1"/>
  <c r="AQ84" i="1"/>
  <c r="AR84" i="1"/>
  <c r="AS84" i="1"/>
  <c r="AT84" i="1"/>
  <c r="AU84" i="1"/>
  <c r="AV84" i="1"/>
  <c r="AW84" i="1"/>
  <c r="AX84" i="1"/>
  <c r="AY84" i="1"/>
  <c r="AZ84" i="1"/>
  <c r="BA84" i="1"/>
  <c r="BB84" i="1"/>
  <c r="BC84" i="1"/>
  <c r="BD84" i="1"/>
  <c r="BE84" i="1"/>
  <c r="BF84" i="1"/>
  <c r="BG84" i="1"/>
  <c r="BH84" i="1"/>
  <c r="BI84" i="1"/>
  <c r="BJ84" i="1"/>
  <c r="BK84" i="1"/>
  <c r="BL84" i="1"/>
  <c r="Q85" i="1"/>
  <c r="R85" i="1"/>
  <c r="S85" i="1"/>
  <c r="T85" i="1"/>
  <c r="U85" i="1"/>
  <c r="V85" i="1"/>
  <c r="W85" i="1"/>
  <c r="X85" i="1"/>
  <c r="Y85" i="1"/>
  <c r="Z85" i="1"/>
  <c r="AA85" i="1"/>
  <c r="AB85" i="1"/>
  <c r="AC85" i="1"/>
  <c r="AD85" i="1"/>
  <c r="AE85" i="1"/>
  <c r="AF85" i="1"/>
  <c r="AG85" i="1"/>
  <c r="AH85" i="1"/>
  <c r="AI85" i="1"/>
  <c r="AJ85" i="1"/>
  <c r="AK85" i="1"/>
  <c r="AL85" i="1"/>
  <c r="AM85" i="1"/>
  <c r="AN85" i="1"/>
  <c r="AO85" i="1"/>
  <c r="AP85" i="1"/>
  <c r="AQ85" i="1"/>
  <c r="AR85" i="1"/>
  <c r="AS85" i="1"/>
  <c r="AT85" i="1"/>
  <c r="AU85" i="1"/>
  <c r="AV85" i="1"/>
  <c r="AW85" i="1"/>
  <c r="AX85" i="1"/>
  <c r="AY85" i="1"/>
  <c r="AZ85" i="1"/>
  <c r="BA85" i="1"/>
  <c r="BB85" i="1"/>
  <c r="BC85" i="1"/>
  <c r="BD85" i="1"/>
  <c r="BE85" i="1"/>
  <c r="BF85" i="1"/>
  <c r="BG85" i="1"/>
  <c r="BH85" i="1"/>
  <c r="BI85" i="1"/>
  <c r="BJ85" i="1"/>
  <c r="BK85" i="1"/>
  <c r="BL85" i="1"/>
  <c r="Q86" i="1"/>
  <c r="R86" i="1"/>
  <c r="S86" i="1"/>
  <c r="T86" i="1"/>
  <c r="U86" i="1"/>
  <c r="V86" i="1"/>
  <c r="W86" i="1"/>
  <c r="X86" i="1"/>
  <c r="Y86" i="1"/>
  <c r="Z86" i="1"/>
  <c r="AA86" i="1"/>
  <c r="AB86" i="1"/>
  <c r="AC86" i="1"/>
  <c r="AD86" i="1"/>
  <c r="AE86" i="1"/>
  <c r="AF86" i="1"/>
  <c r="AG86" i="1"/>
  <c r="AH86" i="1"/>
  <c r="AI86" i="1"/>
  <c r="AJ86" i="1"/>
  <c r="AK86" i="1"/>
  <c r="AL86" i="1"/>
  <c r="AM86" i="1"/>
  <c r="AN86" i="1"/>
  <c r="AO86" i="1"/>
  <c r="AP86" i="1"/>
  <c r="AQ86" i="1"/>
  <c r="AR86" i="1"/>
  <c r="AS86" i="1"/>
  <c r="AT86" i="1"/>
  <c r="AU86" i="1"/>
  <c r="AV86" i="1"/>
  <c r="AW86" i="1"/>
  <c r="AX86" i="1"/>
  <c r="AY86" i="1"/>
  <c r="AZ86" i="1"/>
  <c r="BA86" i="1"/>
  <c r="BB86" i="1"/>
  <c r="BC86" i="1"/>
  <c r="BD86" i="1"/>
  <c r="BE86" i="1"/>
  <c r="BF86" i="1"/>
  <c r="BG86" i="1"/>
  <c r="BH86" i="1"/>
  <c r="BI86" i="1"/>
  <c r="BJ86" i="1"/>
  <c r="BK86" i="1"/>
  <c r="BL86" i="1"/>
  <c r="Q87" i="1"/>
  <c r="R87" i="1"/>
  <c r="S87" i="1"/>
  <c r="T87" i="1"/>
  <c r="U87" i="1"/>
  <c r="V87" i="1"/>
  <c r="W87" i="1"/>
  <c r="X87" i="1"/>
  <c r="Y87" i="1"/>
  <c r="Z87" i="1"/>
  <c r="AA87" i="1"/>
  <c r="AB87" i="1"/>
  <c r="AC87" i="1"/>
  <c r="AD87" i="1"/>
  <c r="AE87" i="1"/>
  <c r="AF87" i="1"/>
  <c r="AG87" i="1"/>
  <c r="AH87" i="1"/>
  <c r="AI87" i="1"/>
  <c r="AJ87" i="1"/>
  <c r="AK87" i="1"/>
  <c r="AL87" i="1"/>
  <c r="AM87" i="1"/>
  <c r="AN87" i="1"/>
  <c r="AO87" i="1"/>
  <c r="AP87" i="1"/>
  <c r="AQ87" i="1"/>
  <c r="AR87" i="1"/>
  <c r="AS87" i="1"/>
  <c r="AT87" i="1"/>
  <c r="AU87" i="1"/>
  <c r="AV87" i="1"/>
  <c r="AW87" i="1"/>
  <c r="AX87" i="1"/>
  <c r="AY87" i="1"/>
  <c r="AZ87" i="1"/>
  <c r="BA87" i="1"/>
  <c r="BB87" i="1"/>
  <c r="BC87" i="1"/>
  <c r="BD87" i="1"/>
  <c r="BE87" i="1"/>
  <c r="BF87" i="1"/>
  <c r="BG87" i="1"/>
  <c r="BH87" i="1"/>
  <c r="BI87" i="1"/>
  <c r="BJ87" i="1"/>
  <c r="BK87" i="1"/>
  <c r="BL87" i="1"/>
  <c r="Q88" i="1"/>
  <c r="R88" i="1"/>
  <c r="S88" i="1"/>
  <c r="T88" i="1"/>
  <c r="U88" i="1"/>
  <c r="V88" i="1"/>
  <c r="W88" i="1"/>
  <c r="X88" i="1"/>
  <c r="Y88" i="1"/>
  <c r="Z88" i="1"/>
  <c r="AA88" i="1"/>
  <c r="AB88" i="1"/>
  <c r="AC88" i="1"/>
  <c r="AD88" i="1"/>
  <c r="AE88" i="1"/>
  <c r="AF88" i="1"/>
  <c r="AG88" i="1"/>
  <c r="AH88" i="1"/>
  <c r="AI88" i="1"/>
  <c r="AJ88" i="1"/>
  <c r="AK88" i="1"/>
  <c r="AL88" i="1"/>
  <c r="AM88" i="1"/>
  <c r="AN88" i="1"/>
  <c r="AO88" i="1"/>
  <c r="AP88" i="1"/>
  <c r="AQ88" i="1"/>
  <c r="AR88" i="1"/>
  <c r="AS88" i="1"/>
  <c r="AT88" i="1"/>
  <c r="AU88" i="1"/>
  <c r="AV88" i="1"/>
  <c r="AW88" i="1"/>
  <c r="AX88" i="1"/>
  <c r="AY88" i="1"/>
  <c r="AZ88" i="1"/>
  <c r="BA88" i="1"/>
  <c r="BB88" i="1"/>
  <c r="BC88" i="1"/>
  <c r="BD88" i="1"/>
  <c r="BE88" i="1"/>
  <c r="BF88" i="1"/>
  <c r="BG88" i="1"/>
  <c r="BH88" i="1"/>
  <c r="BI88" i="1"/>
  <c r="BJ88" i="1"/>
  <c r="BK88" i="1"/>
  <c r="BL88" i="1"/>
  <c r="Q89" i="1"/>
  <c r="R89" i="1"/>
  <c r="S89" i="1"/>
  <c r="T89" i="1"/>
  <c r="U89" i="1"/>
  <c r="V89" i="1"/>
  <c r="W89" i="1"/>
  <c r="X89" i="1"/>
  <c r="Y89" i="1"/>
  <c r="Z89" i="1"/>
  <c r="AA89" i="1"/>
  <c r="AB89" i="1"/>
  <c r="AC89" i="1"/>
  <c r="AD89" i="1"/>
  <c r="AE89" i="1"/>
  <c r="AF89" i="1"/>
  <c r="AG89" i="1"/>
  <c r="AH89" i="1"/>
  <c r="AI89" i="1"/>
  <c r="AJ89" i="1"/>
  <c r="AK89" i="1"/>
  <c r="AL89" i="1"/>
  <c r="AM89" i="1"/>
  <c r="AN89" i="1"/>
  <c r="AO89" i="1"/>
  <c r="AP89" i="1"/>
  <c r="AQ89" i="1"/>
  <c r="AR89" i="1"/>
  <c r="AS89" i="1"/>
  <c r="AT89" i="1"/>
  <c r="AU89" i="1"/>
  <c r="AV89" i="1"/>
  <c r="AW89" i="1"/>
  <c r="AX89" i="1"/>
  <c r="AY89" i="1"/>
  <c r="AZ89" i="1"/>
  <c r="BA89" i="1"/>
  <c r="BB89" i="1"/>
  <c r="BC89" i="1"/>
  <c r="BD89" i="1"/>
  <c r="BE89" i="1"/>
  <c r="BF89" i="1"/>
  <c r="BG89" i="1"/>
  <c r="BH89" i="1"/>
  <c r="BI89" i="1"/>
  <c r="BJ89" i="1"/>
  <c r="BK89" i="1"/>
  <c r="BL89" i="1"/>
  <c r="Q90" i="1"/>
  <c r="R90" i="1"/>
  <c r="S90" i="1"/>
  <c r="T90" i="1"/>
  <c r="U90" i="1"/>
  <c r="V90" i="1"/>
  <c r="W90" i="1"/>
  <c r="X90" i="1"/>
  <c r="Y90" i="1"/>
  <c r="Z90" i="1"/>
  <c r="AA90" i="1"/>
  <c r="AB90" i="1"/>
  <c r="AC90" i="1"/>
  <c r="AD90" i="1"/>
  <c r="AE90" i="1"/>
  <c r="AF90" i="1"/>
  <c r="AG90" i="1"/>
  <c r="AH90" i="1"/>
  <c r="AI90" i="1"/>
  <c r="AJ90" i="1"/>
  <c r="AK90" i="1"/>
  <c r="AL90" i="1"/>
  <c r="AM90" i="1"/>
  <c r="AN90" i="1"/>
  <c r="AO90" i="1"/>
  <c r="AP90" i="1"/>
  <c r="AQ90" i="1"/>
  <c r="AR90" i="1"/>
  <c r="AS90" i="1"/>
  <c r="AT90" i="1"/>
  <c r="AU90" i="1"/>
  <c r="AV90" i="1"/>
  <c r="AW90" i="1"/>
  <c r="AX90" i="1"/>
  <c r="AY90" i="1"/>
  <c r="AZ90" i="1"/>
  <c r="BA90" i="1"/>
  <c r="BB90" i="1"/>
  <c r="BC90" i="1"/>
  <c r="BD90" i="1"/>
  <c r="BE90" i="1"/>
  <c r="BF90" i="1"/>
  <c r="BG90" i="1"/>
  <c r="BH90" i="1"/>
  <c r="BI90" i="1"/>
  <c r="BJ90" i="1"/>
  <c r="BK90" i="1"/>
  <c r="BL90" i="1"/>
  <c r="Q91" i="1"/>
  <c r="R91" i="1"/>
  <c r="S91" i="1"/>
  <c r="T91" i="1"/>
  <c r="U91" i="1"/>
  <c r="V91" i="1"/>
  <c r="W91" i="1"/>
  <c r="X91" i="1"/>
  <c r="Y91" i="1"/>
  <c r="Z91" i="1"/>
  <c r="AA91" i="1"/>
  <c r="AB91" i="1"/>
  <c r="AC91" i="1"/>
  <c r="AD91" i="1"/>
  <c r="AE91" i="1"/>
  <c r="AF91" i="1"/>
  <c r="AG91" i="1"/>
  <c r="AH91" i="1"/>
  <c r="AI91" i="1"/>
  <c r="AJ91" i="1"/>
  <c r="AK91" i="1"/>
  <c r="AL91" i="1"/>
  <c r="AM91" i="1"/>
  <c r="AN91" i="1"/>
  <c r="AO91" i="1"/>
  <c r="AP91" i="1"/>
  <c r="AQ91" i="1"/>
  <c r="AR91" i="1"/>
  <c r="AS91" i="1"/>
  <c r="AT91" i="1"/>
  <c r="AU91" i="1"/>
  <c r="AV91" i="1"/>
  <c r="AW91" i="1"/>
  <c r="AX91" i="1"/>
  <c r="AY91" i="1"/>
  <c r="AZ91" i="1"/>
  <c r="BA91" i="1"/>
  <c r="BB91" i="1"/>
  <c r="BC91" i="1"/>
  <c r="BD91" i="1"/>
  <c r="BE91" i="1"/>
  <c r="BF91" i="1"/>
  <c r="BG91" i="1"/>
  <c r="BH91" i="1"/>
  <c r="BI91" i="1"/>
  <c r="BJ91" i="1"/>
  <c r="BK91" i="1"/>
  <c r="BL91" i="1"/>
  <c r="Q92" i="1"/>
  <c r="R92" i="1"/>
  <c r="S92" i="1"/>
  <c r="T92" i="1"/>
  <c r="U92" i="1"/>
  <c r="V92" i="1"/>
  <c r="W92" i="1"/>
  <c r="X92" i="1"/>
  <c r="Y92" i="1"/>
  <c r="Z92" i="1"/>
  <c r="AA92" i="1"/>
  <c r="AB92" i="1"/>
  <c r="AC92" i="1"/>
  <c r="AD92" i="1"/>
  <c r="AE92" i="1"/>
  <c r="AF92" i="1"/>
  <c r="AG92" i="1"/>
  <c r="AH92" i="1"/>
  <c r="AI92" i="1"/>
  <c r="AJ92" i="1"/>
  <c r="AK92" i="1"/>
  <c r="AL92" i="1"/>
  <c r="AM92" i="1"/>
  <c r="AN92" i="1"/>
  <c r="AO92" i="1"/>
  <c r="AP92" i="1"/>
  <c r="AQ92" i="1"/>
  <c r="AR92" i="1"/>
  <c r="AS92" i="1"/>
  <c r="AT92" i="1"/>
  <c r="AU92" i="1"/>
  <c r="AV92" i="1"/>
  <c r="AW92" i="1"/>
  <c r="AX92" i="1"/>
  <c r="AY92" i="1"/>
  <c r="AZ92" i="1"/>
  <c r="BA92" i="1"/>
  <c r="BB92" i="1"/>
  <c r="BC92" i="1"/>
  <c r="BD92" i="1"/>
  <c r="BE92" i="1"/>
  <c r="BF92" i="1"/>
  <c r="BG92" i="1"/>
  <c r="BH92" i="1"/>
  <c r="BI92" i="1"/>
  <c r="BJ92" i="1"/>
  <c r="BK92" i="1"/>
  <c r="BL92" i="1"/>
  <c r="Q93" i="1"/>
  <c r="R93" i="1"/>
  <c r="S93" i="1"/>
  <c r="T93" i="1"/>
  <c r="U93" i="1"/>
  <c r="V93" i="1"/>
  <c r="W93" i="1"/>
  <c r="X93" i="1"/>
  <c r="Y93" i="1"/>
  <c r="Z93" i="1"/>
  <c r="AA93" i="1"/>
  <c r="AB93" i="1"/>
  <c r="AC93" i="1"/>
  <c r="AD93" i="1"/>
  <c r="AE93" i="1"/>
  <c r="AF93" i="1"/>
  <c r="AG93" i="1"/>
  <c r="AH93" i="1"/>
  <c r="AI93" i="1"/>
  <c r="AJ93" i="1"/>
  <c r="AK93" i="1"/>
  <c r="AL93" i="1"/>
  <c r="AM93" i="1"/>
  <c r="AN93" i="1"/>
  <c r="AO93" i="1"/>
  <c r="AP93" i="1"/>
  <c r="AQ93" i="1"/>
  <c r="AR93" i="1"/>
  <c r="AS93" i="1"/>
  <c r="AT93" i="1"/>
  <c r="AU93" i="1"/>
  <c r="AV93" i="1"/>
  <c r="AW93" i="1"/>
  <c r="AX93" i="1"/>
  <c r="AY93" i="1"/>
  <c r="AZ93" i="1"/>
  <c r="BA93" i="1"/>
  <c r="BB93" i="1"/>
  <c r="BC93" i="1"/>
  <c r="BD93" i="1"/>
  <c r="BE93" i="1"/>
  <c r="BF93" i="1"/>
  <c r="BG93" i="1"/>
  <c r="BH93" i="1"/>
  <c r="BI93" i="1"/>
  <c r="BJ93" i="1"/>
  <c r="BK93" i="1"/>
  <c r="BL93" i="1"/>
  <c r="Q94" i="1"/>
  <c r="R94" i="1"/>
  <c r="S94" i="1"/>
  <c r="T94" i="1"/>
  <c r="U94" i="1"/>
  <c r="V94" i="1"/>
  <c r="W94" i="1"/>
  <c r="X94" i="1"/>
  <c r="Y94" i="1"/>
  <c r="Z94" i="1"/>
  <c r="AA94" i="1"/>
  <c r="AB94" i="1"/>
  <c r="AC94" i="1"/>
  <c r="AD94" i="1"/>
  <c r="AE94" i="1"/>
  <c r="AF94" i="1"/>
  <c r="AG94" i="1"/>
  <c r="AH94" i="1"/>
  <c r="AI94" i="1"/>
  <c r="AJ94" i="1"/>
  <c r="AK94" i="1"/>
  <c r="AL94" i="1"/>
  <c r="AM94" i="1"/>
  <c r="AN94" i="1"/>
  <c r="AO94" i="1"/>
  <c r="AP94" i="1"/>
  <c r="AQ94" i="1"/>
  <c r="AR94" i="1"/>
  <c r="AS94" i="1"/>
  <c r="AT94" i="1"/>
  <c r="AU94" i="1"/>
  <c r="AV94" i="1"/>
  <c r="AW94" i="1"/>
  <c r="AX94" i="1"/>
  <c r="AY94" i="1"/>
  <c r="AZ94" i="1"/>
  <c r="BA94" i="1"/>
  <c r="BB94" i="1"/>
  <c r="BC94" i="1"/>
  <c r="BD94" i="1"/>
  <c r="BE94" i="1"/>
  <c r="BF94" i="1"/>
  <c r="BG94" i="1"/>
  <c r="BH94" i="1"/>
  <c r="BI94" i="1"/>
  <c r="BJ94" i="1"/>
  <c r="BK94" i="1"/>
  <c r="BL94" i="1"/>
  <c r="Q95" i="1"/>
  <c r="R95" i="1"/>
  <c r="S95" i="1"/>
  <c r="T95" i="1"/>
  <c r="U95" i="1"/>
  <c r="V95" i="1"/>
  <c r="W95" i="1"/>
  <c r="X95" i="1"/>
  <c r="Y95" i="1"/>
  <c r="Z95" i="1"/>
  <c r="AA95" i="1"/>
  <c r="AB95" i="1"/>
  <c r="AC95" i="1"/>
  <c r="AD95" i="1"/>
  <c r="AE95" i="1"/>
  <c r="AF95" i="1"/>
  <c r="AG95" i="1"/>
  <c r="AH95" i="1"/>
  <c r="AI95" i="1"/>
  <c r="AJ95" i="1"/>
  <c r="AK95" i="1"/>
  <c r="AL95" i="1"/>
  <c r="AM95" i="1"/>
  <c r="AN95" i="1"/>
  <c r="AO95" i="1"/>
  <c r="AP95" i="1"/>
  <c r="AQ95" i="1"/>
  <c r="AR95" i="1"/>
  <c r="AS95" i="1"/>
  <c r="AT95" i="1"/>
  <c r="AU95" i="1"/>
  <c r="AV95" i="1"/>
  <c r="AW95" i="1"/>
  <c r="AX95" i="1"/>
  <c r="AY95" i="1"/>
  <c r="AZ95" i="1"/>
  <c r="BA95" i="1"/>
  <c r="BB95" i="1"/>
  <c r="BC95" i="1"/>
  <c r="BD95" i="1"/>
  <c r="BE95" i="1"/>
  <c r="BF95" i="1"/>
  <c r="BG95" i="1"/>
  <c r="BH95" i="1"/>
  <c r="BI95" i="1"/>
  <c r="BJ95" i="1"/>
  <c r="BK95" i="1"/>
  <c r="BL95" i="1"/>
  <c r="Q96" i="1"/>
  <c r="R96" i="1"/>
  <c r="S96" i="1"/>
  <c r="T96" i="1"/>
  <c r="U96" i="1"/>
  <c r="V96" i="1"/>
  <c r="W96" i="1"/>
  <c r="X96" i="1"/>
  <c r="Y96" i="1"/>
  <c r="Z96" i="1"/>
  <c r="AA96" i="1"/>
  <c r="AB96" i="1"/>
  <c r="AC96" i="1"/>
  <c r="AD96" i="1"/>
  <c r="AE96" i="1"/>
  <c r="AF96" i="1"/>
  <c r="AG96" i="1"/>
  <c r="AH96" i="1"/>
  <c r="AI96" i="1"/>
  <c r="AJ96" i="1"/>
  <c r="AK96" i="1"/>
  <c r="AL96" i="1"/>
  <c r="AM96" i="1"/>
  <c r="AN96" i="1"/>
  <c r="AO96" i="1"/>
  <c r="AP96" i="1"/>
  <c r="AQ96" i="1"/>
  <c r="AR96" i="1"/>
  <c r="AS96" i="1"/>
  <c r="AT96" i="1"/>
  <c r="AU96" i="1"/>
  <c r="AV96" i="1"/>
  <c r="AW96" i="1"/>
  <c r="AX96" i="1"/>
  <c r="AY96" i="1"/>
  <c r="AZ96" i="1"/>
  <c r="BA96" i="1"/>
  <c r="BB96" i="1"/>
  <c r="BC96" i="1"/>
  <c r="BD96" i="1"/>
  <c r="BE96" i="1"/>
  <c r="BF96" i="1"/>
  <c r="BG96" i="1"/>
  <c r="BH96" i="1"/>
  <c r="BI96" i="1"/>
  <c r="BJ96" i="1"/>
  <c r="BK96" i="1"/>
  <c r="BL96" i="1"/>
  <c r="Q97" i="1"/>
  <c r="R97" i="1"/>
  <c r="S97" i="1"/>
  <c r="T97" i="1"/>
  <c r="U97" i="1"/>
  <c r="V97" i="1"/>
  <c r="W97" i="1"/>
  <c r="X97" i="1"/>
  <c r="Y97" i="1"/>
  <c r="Z97" i="1"/>
  <c r="AA97" i="1"/>
  <c r="AB97" i="1"/>
  <c r="AC97" i="1"/>
  <c r="AD97" i="1"/>
  <c r="AE97" i="1"/>
  <c r="AF97" i="1"/>
  <c r="AG97" i="1"/>
  <c r="AH97" i="1"/>
  <c r="AI97" i="1"/>
  <c r="AJ97" i="1"/>
  <c r="AK97" i="1"/>
  <c r="AL97" i="1"/>
  <c r="AM97" i="1"/>
  <c r="AN97" i="1"/>
  <c r="AO97" i="1"/>
  <c r="AP97" i="1"/>
  <c r="AQ97" i="1"/>
  <c r="AR97" i="1"/>
  <c r="AS97" i="1"/>
  <c r="AT97" i="1"/>
  <c r="AU97" i="1"/>
  <c r="AV97" i="1"/>
  <c r="AW97" i="1"/>
  <c r="AX97" i="1"/>
  <c r="AY97" i="1"/>
  <c r="AZ97" i="1"/>
  <c r="BA97" i="1"/>
  <c r="BB97" i="1"/>
  <c r="BC97" i="1"/>
  <c r="BD97" i="1"/>
  <c r="BE97" i="1"/>
  <c r="BF97" i="1"/>
  <c r="BG97" i="1"/>
  <c r="BH97" i="1"/>
  <c r="BI97" i="1"/>
  <c r="BJ97" i="1"/>
  <c r="BK97" i="1"/>
  <c r="BL97" i="1"/>
  <c r="Q98" i="1"/>
  <c r="R98" i="1"/>
  <c r="S98" i="1"/>
  <c r="T98" i="1"/>
  <c r="U98" i="1"/>
  <c r="V98" i="1"/>
  <c r="W98" i="1"/>
  <c r="X98" i="1"/>
  <c r="Y98" i="1"/>
  <c r="Z98" i="1"/>
  <c r="AA98" i="1"/>
  <c r="AB98" i="1"/>
  <c r="AC98" i="1"/>
  <c r="AD98" i="1"/>
  <c r="AE98" i="1"/>
  <c r="AF98" i="1"/>
  <c r="AG98" i="1"/>
  <c r="AH98" i="1"/>
  <c r="AI98" i="1"/>
  <c r="AJ98" i="1"/>
  <c r="AK98" i="1"/>
  <c r="AL98" i="1"/>
  <c r="AM98" i="1"/>
  <c r="AN98" i="1"/>
  <c r="AO98" i="1"/>
  <c r="AP98" i="1"/>
  <c r="AQ98" i="1"/>
  <c r="AR98" i="1"/>
  <c r="AS98" i="1"/>
  <c r="AT98" i="1"/>
  <c r="AU98" i="1"/>
  <c r="AV98" i="1"/>
  <c r="AW98" i="1"/>
  <c r="AX98" i="1"/>
  <c r="AY98" i="1"/>
  <c r="AZ98" i="1"/>
  <c r="BA98" i="1"/>
  <c r="BB98" i="1"/>
  <c r="BC98" i="1"/>
  <c r="BD98" i="1"/>
  <c r="BE98" i="1"/>
  <c r="BF98" i="1"/>
  <c r="BG98" i="1"/>
  <c r="BH98" i="1"/>
  <c r="BI98" i="1"/>
  <c r="BJ98" i="1"/>
  <c r="BK98" i="1"/>
  <c r="BL98" i="1"/>
  <c r="Q99" i="1"/>
  <c r="R99" i="1"/>
  <c r="S99" i="1"/>
  <c r="T99" i="1"/>
  <c r="U99" i="1"/>
  <c r="V99" i="1"/>
  <c r="W99" i="1"/>
  <c r="X99" i="1"/>
  <c r="Y99" i="1"/>
  <c r="Z99" i="1"/>
  <c r="AA99" i="1"/>
  <c r="AB99" i="1"/>
  <c r="AC99" i="1"/>
  <c r="AD99" i="1"/>
  <c r="AE99" i="1"/>
  <c r="AF99" i="1"/>
  <c r="AG99" i="1"/>
  <c r="AH99" i="1"/>
  <c r="AI99" i="1"/>
  <c r="AJ99" i="1"/>
  <c r="AK99" i="1"/>
  <c r="AL99" i="1"/>
  <c r="AM99" i="1"/>
  <c r="AN99" i="1"/>
  <c r="AO99" i="1"/>
  <c r="AP99" i="1"/>
  <c r="AQ99" i="1"/>
  <c r="AR99" i="1"/>
  <c r="AS99" i="1"/>
  <c r="AT99" i="1"/>
  <c r="AU99" i="1"/>
  <c r="AV99" i="1"/>
  <c r="AW99" i="1"/>
  <c r="AX99" i="1"/>
  <c r="AY99" i="1"/>
  <c r="AZ99" i="1"/>
  <c r="BA99" i="1"/>
  <c r="BB99" i="1"/>
  <c r="BC99" i="1"/>
  <c r="BD99" i="1"/>
  <c r="BE99" i="1"/>
  <c r="BF99" i="1"/>
  <c r="BG99" i="1"/>
  <c r="BH99" i="1"/>
  <c r="BI99" i="1"/>
  <c r="BJ99" i="1"/>
  <c r="BK99" i="1"/>
  <c r="BL99" i="1"/>
  <c r="Q100" i="1"/>
  <c r="R100" i="1"/>
  <c r="S100" i="1"/>
  <c r="T100" i="1"/>
  <c r="U100" i="1"/>
  <c r="V100" i="1"/>
  <c r="W100" i="1"/>
  <c r="X100" i="1"/>
  <c r="Y100" i="1"/>
  <c r="Z100" i="1"/>
  <c r="AA100" i="1"/>
  <c r="AB100" i="1"/>
  <c r="AC100" i="1"/>
  <c r="AD100" i="1"/>
  <c r="AE100" i="1"/>
  <c r="AF100" i="1"/>
  <c r="AG100" i="1"/>
  <c r="AH100" i="1"/>
  <c r="AI100" i="1"/>
  <c r="AJ100" i="1"/>
  <c r="AK100" i="1"/>
  <c r="AL100" i="1"/>
  <c r="AM100" i="1"/>
  <c r="AN100" i="1"/>
  <c r="AO100" i="1"/>
  <c r="AP100" i="1"/>
  <c r="AQ100" i="1"/>
  <c r="AR100" i="1"/>
  <c r="AS100" i="1"/>
  <c r="AT100" i="1"/>
  <c r="AU100" i="1"/>
  <c r="AV100" i="1"/>
  <c r="AW100" i="1"/>
  <c r="AX100" i="1"/>
  <c r="AY100" i="1"/>
  <c r="AZ100" i="1"/>
  <c r="BA100" i="1"/>
  <c r="BB100" i="1"/>
  <c r="BC100" i="1"/>
  <c r="BD100" i="1"/>
  <c r="BE100" i="1"/>
  <c r="BF100" i="1"/>
  <c r="BG100" i="1"/>
  <c r="BH100" i="1"/>
  <c r="BI100" i="1"/>
  <c r="BJ100" i="1"/>
  <c r="BK100" i="1"/>
  <c r="BL100" i="1"/>
  <c r="Q101" i="1"/>
  <c r="R101" i="1"/>
  <c r="S101" i="1"/>
  <c r="T101" i="1"/>
  <c r="U101" i="1"/>
  <c r="V101" i="1"/>
  <c r="W101" i="1"/>
  <c r="X101" i="1"/>
  <c r="Y101" i="1"/>
  <c r="Z101" i="1"/>
  <c r="AA101" i="1"/>
  <c r="AB101" i="1"/>
  <c r="AC101" i="1"/>
  <c r="AD101" i="1"/>
  <c r="AE101" i="1"/>
  <c r="AF101" i="1"/>
  <c r="AG101" i="1"/>
  <c r="AH101" i="1"/>
  <c r="AI101" i="1"/>
  <c r="AJ101" i="1"/>
  <c r="AK101" i="1"/>
  <c r="AL101" i="1"/>
  <c r="AM101" i="1"/>
  <c r="AN101" i="1"/>
  <c r="AO101" i="1"/>
  <c r="AP101" i="1"/>
  <c r="AQ101" i="1"/>
  <c r="AR101" i="1"/>
  <c r="AS101" i="1"/>
  <c r="AT101" i="1"/>
  <c r="AU101" i="1"/>
  <c r="AV101" i="1"/>
  <c r="AW101" i="1"/>
  <c r="AX101" i="1"/>
  <c r="AY101" i="1"/>
  <c r="AZ101" i="1"/>
  <c r="BA101" i="1"/>
  <c r="BB101" i="1"/>
  <c r="BC101" i="1"/>
  <c r="BD101" i="1"/>
  <c r="BE101" i="1"/>
  <c r="BF101" i="1"/>
  <c r="BG101" i="1"/>
  <c r="BH101" i="1"/>
  <c r="BI101" i="1"/>
  <c r="BJ101" i="1"/>
  <c r="BK101" i="1"/>
  <c r="BL101" i="1"/>
  <c r="Q102" i="1"/>
  <c r="R102" i="1"/>
  <c r="S102" i="1"/>
  <c r="T102" i="1"/>
  <c r="U102" i="1"/>
  <c r="V102" i="1"/>
  <c r="W102" i="1"/>
  <c r="X102" i="1"/>
  <c r="Y102" i="1"/>
  <c r="Z102" i="1"/>
  <c r="AA102" i="1"/>
  <c r="AB102" i="1"/>
  <c r="AC102" i="1"/>
  <c r="AD102" i="1"/>
  <c r="AE102" i="1"/>
  <c r="AF102" i="1"/>
  <c r="AG102" i="1"/>
  <c r="AH102" i="1"/>
  <c r="AI102" i="1"/>
  <c r="AJ102" i="1"/>
  <c r="AK102" i="1"/>
  <c r="AL102" i="1"/>
  <c r="AM102" i="1"/>
  <c r="AN102" i="1"/>
  <c r="AO102" i="1"/>
  <c r="AP102" i="1"/>
  <c r="AQ102" i="1"/>
  <c r="AR102" i="1"/>
  <c r="AS102" i="1"/>
  <c r="AT102" i="1"/>
  <c r="AU102" i="1"/>
  <c r="AV102" i="1"/>
  <c r="AW102" i="1"/>
  <c r="AX102" i="1"/>
  <c r="AY102" i="1"/>
  <c r="AZ102" i="1"/>
  <c r="BA102" i="1"/>
  <c r="BB102" i="1"/>
  <c r="BC102" i="1"/>
  <c r="BD102" i="1"/>
  <c r="BE102" i="1"/>
  <c r="BF102" i="1"/>
  <c r="BG102" i="1"/>
  <c r="BH102" i="1"/>
  <c r="BI102" i="1"/>
  <c r="BJ102" i="1"/>
  <c r="BK102" i="1"/>
  <c r="BL102" i="1"/>
  <c r="Q103" i="1"/>
  <c r="R103" i="1"/>
  <c r="S103" i="1"/>
  <c r="T103" i="1"/>
  <c r="U103" i="1"/>
  <c r="V103" i="1"/>
  <c r="W103" i="1"/>
  <c r="X103" i="1"/>
  <c r="Y103" i="1"/>
  <c r="Z103" i="1"/>
  <c r="AA103" i="1"/>
  <c r="AB103" i="1"/>
  <c r="AC103" i="1"/>
  <c r="AD103" i="1"/>
  <c r="AE103" i="1"/>
  <c r="AF103" i="1"/>
  <c r="AG103" i="1"/>
  <c r="AH103" i="1"/>
  <c r="AI103" i="1"/>
  <c r="AJ103" i="1"/>
  <c r="AK103" i="1"/>
  <c r="AL103" i="1"/>
  <c r="AM103" i="1"/>
  <c r="AN103" i="1"/>
  <c r="AO103" i="1"/>
  <c r="AP103" i="1"/>
  <c r="AQ103" i="1"/>
  <c r="AR103" i="1"/>
  <c r="AS103" i="1"/>
  <c r="AT103" i="1"/>
  <c r="AU103" i="1"/>
  <c r="AV103" i="1"/>
  <c r="AW103" i="1"/>
  <c r="AX103" i="1"/>
  <c r="AY103" i="1"/>
  <c r="AZ103" i="1"/>
  <c r="BA103" i="1"/>
  <c r="BB103" i="1"/>
  <c r="BC103" i="1"/>
  <c r="BD103" i="1"/>
  <c r="BE103" i="1"/>
  <c r="BF103" i="1"/>
  <c r="BG103" i="1"/>
  <c r="BH103" i="1"/>
  <c r="BI103" i="1"/>
  <c r="BJ103" i="1"/>
  <c r="BK103" i="1"/>
  <c r="BL103" i="1"/>
  <c r="Q104" i="1"/>
  <c r="R104" i="1"/>
  <c r="S104" i="1"/>
  <c r="T104" i="1"/>
  <c r="U104" i="1"/>
  <c r="V104" i="1"/>
  <c r="W104" i="1"/>
  <c r="X104" i="1"/>
  <c r="Y104" i="1"/>
  <c r="Z104" i="1"/>
  <c r="AA104" i="1"/>
  <c r="AB104" i="1"/>
  <c r="AC104" i="1"/>
  <c r="AD104" i="1"/>
  <c r="AE104" i="1"/>
  <c r="AF104" i="1"/>
  <c r="AG104" i="1"/>
  <c r="AH104" i="1"/>
  <c r="AI104" i="1"/>
  <c r="AJ104" i="1"/>
  <c r="AK104" i="1"/>
  <c r="AL104" i="1"/>
  <c r="AM104" i="1"/>
  <c r="AN104" i="1"/>
  <c r="AO104" i="1"/>
  <c r="AP104" i="1"/>
  <c r="AQ104" i="1"/>
  <c r="AR104" i="1"/>
  <c r="AS104" i="1"/>
  <c r="AT104" i="1"/>
  <c r="AU104" i="1"/>
  <c r="AV104" i="1"/>
  <c r="AW104" i="1"/>
  <c r="AX104" i="1"/>
  <c r="AY104" i="1"/>
  <c r="AZ104" i="1"/>
  <c r="BA104" i="1"/>
  <c r="BB104" i="1"/>
  <c r="BC104" i="1"/>
  <c r="BD104" i="1"/>
  <c r="BE104" i="1"/>
  <c r="BF104" i="1"/>
  <c r="BG104" i="1"/>
  <c r="BH104" i="1"/>
  <c r="BI104" i="1"/>
  <c r="BJ104" i="1"/>
  <c r="BK104" i="1"/>
  <c r="BL104" i="1"/>
  <c r="Q105" i="1"/>
  <c r="R105" i="1"/>
  <c r="S105" i="1"/>
  <c r="T105" i="1"/>
  <c r="U105" i="1"/>
  <c r="V105" i="1"/>
  <c r="W105" i="1"/>
  <c r="X105" i="1"/>
  <c r="Y105" i="1"/>
  <c r="Z105" i="1"/>
  <c r="AA105" i="1"/>
  <c r="AB105" i="1"/>
  <c r="AC105" i="1"/>
  <c r="AD105" i="1"/>
  <c r="AE105" i="1"/>
  <c r="AF105" i="1"/>
  <c r="AG105" i="1"/>
  <c r="AH105" i="1"/>
  <c r="AI105" i="1"/>
  <c r="AJ105" i="1"/>
  <c r="AK105" i="1"/>
  <c r="AL105" i="1"/>
  <c r="AM105" i="1"/>
  <c r="AN105" i="1"/>
  <c r="AO105" i="1"/>
  <c r="AP105" i="1"/>
  <c r="AQ105" i="1"/>
  <c r="AR105" i="1"/>
  <c r="AS105" i="1"/>
  <c r="AT105" i="1"/>
  <c r="AU105" i="1"/>
  <c r="AV105" i="1"/>
  <c r="AW105" i="1"/>
  <c r="AX105" i="1"/>
  <c r="AY105" i="1"/>
  <c r="AZ105" i="1"/>
  <c r="BA105" i="1"/>
  <c r="BB105" i="1"/>
  <c r="BC105" i="1"/>
  <c r="BD105" i="1"/>
  <c r="BE105" i="1"/>
  <c r="BF105" i="1"/>
  <c r="BG105" i="1"/>
  <c r="BH105" i="1"/>
  <c r="BI105" i="1"/>
  <c r="BJ105" i="1"/>
  <c r="BK105" i="1"/>
  <c r="BL105" i="1"/>
  <c r="Q106" i="1"/>
  <c r="R106" i="1"/>
  <c r="S106" i="1"/>
  <c r="T106" i="1"/>
  <c r="U106" i="1"/>
  <c r="V106" i="1"/>
  <c r="W106" i="1"/>
  <c r="X106" i="1"/>
  <c r="Y106" i="1"/>
  <c r="Z106" i="1"/>
  <c r="AA106" i="1"/>
  <c r="AB106" i="1"/>
  <c r="AC106" i="1"/>
  <c r="AD106" i="1"/>
  <c r="AE106" i="1"/>
  <c r="AF106" i="1"/>
  <c r="AG106" i="1"/>
  <c r="AH106" i="1"/>
  <c r="AI106" i="1"/>
  <c r="AJ106" i="1"/>
  <c r="AK106" i="1"/>
  <c r="AL106" i="1"/>
  <c r="AM106" i="1"/>
  <c r="AN106" i="1"/>
  <c r="AO106" i="1"/>
  <c r="AP106" i="1"/>
  <c r="AQ106" i="1"/>
  <c r="AR106" i="1"/>
  <c r="AS106" i="1"/>
  <c r="AT106" i="1"/>
  <c r="AU106" i="1"/>
  <c r="AV106" i="1"/>
  <c r="AW106" i="1"/>
  <c r="AX106" i="1"/>
  <c r="AY106" i="1"/>
  <c r="AZ106" i="1"/>
  <c r="BA106" i="1"/>
  <c r="BB106" i="1"/>
  <c r="BC106" i="1"/>
  <c r="BD106" i="1"/>
  <c r="BE106" i="1"/>
  <c r="BF106" i="1"/>
  <c r="BG106" i="1"/>
  <c r="BH106" i="1"/>
  <c r="BI106" i="1"/>
  <c r="BJ106" i="1"/>
  <c r="BK106" i="1"/>
  <c r="BL106" i="1"/>
  <c r="Q107" i="1"/>
  <c r="R107" i="1"/>
  <c r="S107" i="1"/>
  <c r="T107" i="1"/>
  <c r="U107" i="1"/>
  <c r="V107" i="1"/>
  <c r="W107" i="1"/>
  <c r="X107" i="1"/>
  <c r="Y107" i="1"/>
  <c r="Z107" i="1"/>
  <c r="AA107" i="1"/>
  <c r="AB107" i="1"/>
  <c r="AC107" i="1"/>
  <c r="AD107" i="1"/>
  <c r="AE107" i="1"/>
  <c r="AF107" i="1"/>
  <c r="AG107" i="1"/>
  <c r="AH107" i="1"/>
  <c r="AI107" i="1"/>
  <c r="AJ107" i="1"/>
  <c r="AK107" i="1"/>
  <c r="AL107" i="1"/>
  <c r="AM107" i="1"/>
  <c r="AN107" i="1"/>
  <c r="AO107" i="1"/>
  <c r="AP107" i="1"/>
  <c r="AQ107" i="1"/>
  <c r="AR107" i="1"/>
  <c r="AS107" i="1"/>
  <c r="AT107" i="1"/>
  <c r="AU107" i="1"/>
  <c r="AV107" i="1"/>
  <c r="AW107" i="1"/>
  <c r="AX107" i="1"/>
  <c r="AY107" i="1"/>
  <c r="AZ107" i="1"/>
  <c r="BA107" i="1"/>
  <c r="BB107" i="1"/>
  <c r="BC107" i="1"/>
  <c r="BD107" i="1"/>
  <c r="BE107" i="1"/>
  <c r="BF107" i="1"/>
  <c r="BG107" i="1"/>
  <c r="BH107" i="1"/>
  <c r="BI107" i="1"/>
  <c r="BJ107" i="1"/>
  <c r="BK107" i="1"/>
  <c r="BL107" i="1"/>
  <c r="Q108" i="1"/>
  <c r="R108" i="1"/>
  <c r="S108" i="1"/>
  <c r="T108" i="1"/>
  <c r="U108" i="1"/>
  <c r="V108" i="1"/>
  <c r="W108" i="1"/>
  <c r="X108" i="1"/>
  <c r="Y108" i="1"/>
  <c r="Z108" i="1"/>
  <c r="AA108" i="1"/>
  <c r="AB108" i="1"/>
  <c r="AC108" i="1"/>
  <c r="AD108" i="1"/>
  <c r="AE108" i="1"/>
  <c r="AF108" i="1"/>
  <c r="AG108" i="1"/>
  <c r="AH108" i="1"/>
  <c r="AI108" i="1"/>
  <c r="AJ108" i="1"/>
  <c r="AK108" i="1"/>
  <c r="AL108" i="1"/>
  <c r="AM108" i="1"/>
  <c r="AN108" i="1"/>
  <c r="AO108" i="1"/>
  <c r="AP108" i="1"/>
  <c r="AQ108" i="1"/>
  <c r="AR108" i="1"/>
  <c r="AS108" i="1"/>
  <c r="AT108" i="1"/>
  <c r="AU108" i="1"/>
  <c r="AV108" i="1"/>
  <c r="AW108" i="1"/>
  <c r="AX108" i="1"/>
  <c r="AY108" i="1"/>
  <c r="AZ108" i="1"/>
  <c r="BA108" i="1"/>
  <c r="BB108" i="1"/>
  <c r="BC108" i="1"/>
  <c r="BD108" i="1"/>
  <c r="BE108" i="1"/>
  <c r="BF108" i="1"/>
  <c r="BG108" i="1"/>
  <c r="BH108" i="1"/>
  <c r="BI108" i="1"/>
  <c r="BJ108" i="1"/>
  <c r="BK108" i="1"/>
  <c r="BL108" i="1"/>
  <c r="Q109" i="1"/>
  <c r="R109" i="1"/>
  <c r="S109" i="1"/>
  <c r="T109" i="1"/>
  <c r="U109" i="1"/>
  <c r="V109" i="1"/>
  <c r="W109" i="1"/>
  <c r="X109" i="1"/>
  <c r="Y109" i="1"/>
  <c r="Z109" i="1"/>
  <c r="AA109" i="1"/>
  <c r="AB109" i="1"/>
  <c r="AC109" i="1"/>
  <c r="AD109" i="1"/>
  <c r="AE109" i="1"/>
  <c r="AF109" i="1"/>
  <c r="AG109" i="1"/>
  <c r="AH109" i="1"/>
  <c r="AI109" i="1"/>
  <c r="AJ109" i="1"/>
  <c r="AK109" i="1"/>
  <c r="AL109" i="1"/>
  <c r="AM109" i="1"/>
  <c r="AN109" i="1"/>
  <c r="AO109" i="1"/>
  <c r="AP109" i="1"/>
  <c r="AQ109" i="1"/>
  <c r="AR109" i="1"/>
  <c r="AS109" i="1"/>
  <c r="AT109" i="1"/>
  <c r="AU109" i="1"/>
  <c r="AV109" i="1"/>
  <c r="AW109" i="1"/>
  <c r="AX109" i="1"/>
  <c r="AY109" i="1"/>
  <c r="AZ109" i="1"/>
  <c r="BA109" i="1"/>
  <c r="BB109" i="1"/>
  <c r="BC109" i="1"/>
  <c r="BD109" i="1"/>
  <c r="BE109" i="1"/>
  <c r="BF109" i="1"/>
  <c r="BG109" i="1"/>
  <c r="BH109" i="1"/>
  <c r="BI109" i="1"/>
  <c r="BJ109" i="1"/>
  <c r="BK109" i="1"/>
  <c r="BL109" i="1"/>
  <c r="Q110" i="1"/>
  <c r="R110" i="1"/>
  <c r="S110" i="1"/>
  <c r="T110" i="1"/>
  <c r="U110" i="1"/>
  <c r="V110" i="1"/>
  <c r="W110" i="1"/>
  <c r="X110" i="1"/>
  <c r="Y110" i="1"/>
  <c r="Z110" i="1"/>
  <c r="AA110" i="1"/>
  <c r="AB110" i="1"/>
  <c r="AC110" i="1"/>
  <c r="AD110" i="1"/>
  <c r="AE110" i="1"/>
  <c r="AF110" i="1"/>
  <c r="AG110" i="1"/>
  <c r="AH110" i="1"/>
  <c r="AI110" i="1"/>
  <c r="AJ110" i="1"/>
  <c r="AK110" i="1"/>
  <c r="AL110" i="1"/>
  <c r="AM110" i="1"/>
  <c r="AN110" i="1"/>
  <c r="AO110" i="1"/>
  <c r="AP110" i="1"/>
  <c r="AQ110" i="1"/>
  <c r="AR110" i="1"/>
  <c r="AS110" i="1"/>
  <c r="AT110" i="1"/>
  <c r="AU110" i="1"/>
  <c r="AV110" i="1"/>
  <c r="AW110" i="1"/>
  <c r="AX110" i="1"/>
  <c r="AY110" i="1"/>
  <c r="AZ110" i="1"/>
  <c r="BA110" i="1"/>
  <c r="BB110" i="1"/>
  <c r="BC110" i="1"/>
  <c r="BD110" i="1"/>
  <c r="BE110" i="1"/>
  <c r="BF110" i="1"/>
  <c r="BG110" i="1"/>
  <c r="BH110" i="1"/>
  <c r="BI110" i="1"/>
  <c r="BJ110" i="1"/>
  <c r="BK110" i="1"/>
  <c r="BL110" i="1"/>
  <c r="Q111" i="1"/>
  <c r="R111" i="1"/>
  <c r="S111" i="1"/>
  <c r="T111" i="1"/>
  <c r="U111" i="1"/>
  <c r="V111" i="1"/>
  <c r="W111" i="1"/>
  <c r="X111" i="1"/>
  <c r="Y111" i="1"/>
  <c r="Z111" i="1"/>
  <c r="AA111" i="1"/>
  <c r="AB111" i="1"/>
  <c r="AC111" i="1"/>
  <c r="AD111" i="1"/>
  <c r="AE111" i="1"/>
  <c r="AF111" i="1"/>
  <c r="AG111" i="1"/>
  <c r="AH111" i="1"/>
  <c r="AI111" i="1"/>
  <c r="AJ111" i="1"/>
  <c r="AK111" i="1"/>
  <c r="AL111" i="1"/>
  <c r="AM111" i="1"/>
  <c r="AN111" i="1"/>
  <c r="AO111" i="1"/>
  <c r="AP111" i="1"/>
  <c r="AQ111" i="1"/>
  <c r="AR111" i="1"/>
  <c r="AS111" i="1"/>
  <c r="AT111" i="1"/>
  <c r="AU111" i="1"/>
  <c r="AV111" i="1"/>
  <c r="AW111" i="1"/>
  <c r="AX111" i="1"/>
  <c r="AY111" i="1"/>
  <c r="AZ111" i="1"/>
  <c r="BA111" i="1"/>
  <c r="BB111" i="1"/>
  <c r="BC111" i="1"/>
  <c r="BD111" i="1"/>
  <c r="BE111" i="1"/>
  <c r="BF111" i="1"/>
  <c r="BG111" i="1"/>
  <c r="BH111" i="1"/>
  <c r="BI111" i="1"/>
  <c r="BJ111" i="1"/>
  <c r="BK111" i="1"/>
  <c r="BL111" i="1"/>
  <c r="Q112" i="1"/>
  <c r="R112" i="1"/>
  <c r="S112" i="1"/>
  <c r="T112" i="1"/>
  <c r="U112" i="1"/>
  <c r="V112" i="1"/>
  <c r="W112" i="1"/>
  <c r="X112" i="1"/>
  <c r="Y112" i="1"/>
  <c r="Z112" i="1"/>
  <c r="AA112" i="1"/>
  <c r="AB112" i="1"/>
  <c r="AC112" i="1"/>
  <c r="AD112" i="1"/>
  <c r="AE112" i="1"/>
  <c r="AF112" i="1"/>
  <c r="AG112" i="1"/>
  <c r="AH112" i="1"/>
  <c r="AI112" i="1"/>
  <c r="AJ112" i="1"/>
  <c r="AK112" i="1"/>
  <c r="AL112" i="1"/>
  <c r="AM112" i="1"/>
  <c r="AN112" i="1"/>
  <c r="AO112" i="1"/>
  <c r="AP112" i="1"/>
  <c r="AQ112" i="1"/>
  <c r="AR112" i="1"/>
  <c r="AS112" i="1"/>
  <c r="AT112" i="1"/>
  <c r="AU112" i="1"/>
  <c r="AV112" i="1"/>
  <c r="AW112" i="1"/>
  <c r="AX112" i="1"/>
  <c r="AY112" i="1"/>
  <c r="AZ112" i="1"/>
  <c r="BA112" i="1"/>
  <c r="BB112" i="1"/>
  <c r="BC112" i="1"/>
  <c r="BD112" i="1"/>
  <c r="BE112" i="1"/>
  <c r="BF112" i="1"/>
  <c r="BG112" i="1"/>
  <c r="BH112" i="1"/>
  <c r="BI112" i="1"/>
  <c r="BJ112" i="1"/>
  <c r="BK112" i="1"/>
  <c r="BL112" i="1"/>
  <c r="Q113" i="1"/>
  <c r="R113" i="1"/>
  <c r="S113" i="1"/>
  <c r="T113" i="1"/>
  <c r="U113" i="1"/>
  <c r="V113" i="1"/>
  <c r="W113" i="1"/>
  <c r="X113" i="1"/>
  <c r="Y113" i="1"/>
  <c r="Z113" i="1"/>
  <c r="AA113" i="1"/>
  <c r="AB113" i="1"/>
  <c r="AC113" i="1"/>
  <c r="AD113" i="1"/>
  <c r="AE113" i="1"/>
  <c r="AF113" i="1"/>
  <c r="AG113" i="1"/>
  <c r="AH113" i="1"/>
  <c r="AI113" i="1"/>
  <c r="AJ113" i="1"/>
  <c r="AK113" i="1"/>
  <c r="AL113" i="1"/>
  <c r="AM113" i="1"/>
  <c r="AN113" i="1"/>
  <c r="AO113" i="1"/>
  <c r="AP113" i="1"/>
  <c r="AQ113" i="1"/>
  <c r="AR113" i="1"/>
  <c r="AS113" i="1"/>
  <c r="AT113" i="1"/>
  <c r="AU113" i="1"/>
  <c r="AV113" i="1"/>
  <c r="AW113" i="1"/>
  <c r="AX113" i="1"/>
  <c r="AY113" i="1"/>
  <c r="AZ113" i="1"/>
  <c r="BA113" i="1"/>
  <c r="BB113" i="1"/>
  <c r="BC113" i="1"/>
  <c r="BD113" i="1"/>
  <c r="BE113" i="1"/>
  <c r="BF113" i="1"/>
  <c r="BG113" i="1"/>
  <c r="BH113" i="1"/>
  <c r="BI113" i="1"/>
  <c r="BJ113" i="1"/>
  <c r="BK113" i="1"/>
  <c r="BL113" i="1"/>
  <c r="Q114" i="1"/>
  <c r="R114" i="1"/>
  <c r="S114" i="1"/>
  <c r="T114" i="1"/>
  <c r="U114" i="1"/>
  <c r="V114" i="1"/>
  <c r="W114" i="1"/>
  <c r="X114" i="1"/>
  <c r="Y114" i="1"/>
  <c r="Z114" i="1"/>
  <c r="AA114" i="1"/>
  <c r="AB114" i="1"/>
  <c r="AC114" i="1"/>
  <c r="AD114" i="1"/>
  <c r="AE114" i="1"/>
  <c r="AF114" i="1"/>
  <c r="AG114" i="1"/>
  <c r="AH114" i="1"/>
  <c r="AI114" i="1"/>
  <c r="AJ114" i="1"/>
  <c r="AK114" i="1"/>
  <c r="AL114" i="1"/>
  <c r="AM114" i="1"/>
  <c r="AN114" i="1"/>
  <c r="AO114" i="1"/>
  <c r="AP114" i="1"/>
  <c r="AQ114" i="1"/>
  <c r="AR114" i="1"/>
  <c r="AS114" i="1"/>
  <c r="AT114" i="1"/>
  <c r="AU114" i="1"/>
  <c r="AV114" i="1"/>
  <c r="AW114" i="1"/>
  <c r="AX114" i="1"/>
  <c r="AY114" i="1"/>
  <c r="AZ114" i="1"/>
  <c r="BA114" i="1"/>
  <c r="BB114" i="1"/>
  <c r="BC114" i="1"/>
  <c r="BD114" i="1"/>
  <c r="BE114" i="1"/>
  <c r="BF114" i="1"/>
  <c r="BG114" i="1"/>
  <c r="BH114" i="1"/>
  <c r="BI114" i="1"/>
  <c r="BJ114" i="1"/>
  <c r="BK114" i="1"/>
  <c r="BL114" i="1"/>
  <c r="Q115" i="1"/>
  <c r="R115" i="1"/>
  <c r="S115" i="1"/>
  <c r="T115" i="1"/>
  <c r="U115" i="1"/>
  <c r="V115" i="1"/>
  <c r="W115" i="1"/>
  <c r="X115" i="1"/>
  <c r="Y115" i="1"/>
  <c r="Z115" i="1"/>
  <c r="AA115" i="1"/>
  <c r="AB115" i="1"/>
  <c r="AC115" i="1"/>
  <c r="AD115" i="1"/>
  <c r="AE115" i="1"/>
  <c r="AF115" i="1"/>
  <c r="AG115" i="1"/>
  <c r="AH115" i="1"/>
  <c r="AI115" i="1"/>
  <c r="AJ115" i="1"/>
  <c r="AK115" i="1"/>
  <c r="AL115" i="1"/>
  <c r="AM115" i="1"/>
  <c r="AN115" i="1"/>
  <c r="AO115" i="1"/>
  <c r="AP115" i="1"/>
  <c r="AQ115" i="1"/>
  <c r="AR115" i="1"/>
  <c r="AS115" i="1"/>
  <c r="AT115" i="1"/>
  <c r="AU115" i="1"/>
  <c r="AV115" i="1"/>
  <c r="AW115" i="1"/>
  <c r="AX115" i="1"/>
  <c r="AY115" i="1"/>
  <c r="AZ115" i="1"/>
  <c r="BA115" i="1"/>
  <c r="BB115" i="1"/>
  <c r="BC115" i="1"/>
  <c r="BD115" i="1"/>
  <c r="BE115" i="1"/>
  <c r="BF115" i="1"/>
  <c r="BG115" i="1"/>
  <c r="BH115" i="1"/>
  <c r="BI115" i="1"/>
  <c r="BJ115" i="1"/>
  <c r="BK115" i="1"/>
  <c r="BL115" i="1"/>
  <c r="Q116" i="1"/>
  <c r="R116" i="1"/>
  <c r="S116" i="1"/>
  <c r="T116" i="1"/>
  <c r="U116" i="1"/>
  <c r="V116" i="1"/>
  <c r="W116" i="1"/>
  <c r="X116" i="1"/>
  <c r="Y116" i="1"/>
  <c r="Z116" i="1"/>
  <c r="AA116" i="1"/>
  <c r="AB116" i="1"/>
  <c r="AC116" i="1"/>
  <c r="AD116" i="1"/>
  <c r="AE116" i="1"/>
  <c r="AF116" i="1"/>
  <c r="AG116" i="1"/>
  <c r="AH116" i="1"/>
  <c r="AI116" i="1"/>
  <c r="AJ116" i="1"/>
  <c r="AK116" i="1"/>
  <c r="AL116" i="1"/>
  <c r="AM116" i="1"/>
  <c r="AN116" i="1"/>
  <c r="AO116" i="1"/>
  <c r="AP116" i="1"/>
  <c r="AQ116" i="1"/>
  <c r="AR116" i="1"/>
  <c r="AS116" i="1"/>
  <c r="AT116" i="1"/>
  <c r="AU116" i="1"/>
  <c r="AV116" i="1"/>
  <c r="AW116" i="1"/>
  <c r="AX116" i="1"/>
  <c r="AY116" i="1"/>
  <c r="AZ116" i="1"/>
  <c r="BA116" i="1"/>
  <c r="BB116" i="1"/>
  <c r="BC116" i="1"/>
  <c r="BD116" i="1"/>
  <c r="BE116" i="1"/>
  <c r="BF116" i="1"/>
  <c r="BG116" i="1"/>
  <c r="BH116" i="1"/>
  <c r="BI116" i="1"/>
  <c r="BJ116" i="1"/>
  <c r="BK116" i="1"/>
  <c r="BL116" i="1"/>
  <c r="Q117" i="1"/>
  <c r="R117" i="1"/>
  <c r="S117" i="1"/>
  <c r="T117" i="1"/>
  <c r="U117" i="1"/>
  <c r="V117" i="1"/>
  <c r="W117" i="1"/>
  <c r="X117" i="1"/>
  <c r="Y117" i="1"/>
  <c r="Z117" i="1"/>
  <c r="AA117" i="1"/>
  <c r="AB117" i="1"/>
  <c r="AC117" i="1"/>
  <c r="AD117" i="1"/>
  <c r="AE117" i="1"/>
  <c r="AF117" i="1"/>
  <c r="AG117" i="1"/>
  <c r="AH117" i="1"/>
  <c r="AI117" i="1"/>
  <c r="AJ117" i="1"/>
  <c r="AK117" i="1"/>
  <c r="AL117" i="1"/>
  <c r="AM117" i="1"/>
  <c r="AN117" i="1"/>
  <c r="AO117" i="1"/>
  <c r="AP117" i="1"/>
  <c r="AQ117" i="1"/>
  <c r="AR117" i="1"/>
  <c r="AS117" i="1"/>
  <c r="AT117" i="1"/>
  <c r="AU117" i="1"/>
  <c r="AV117" i="1"/>
  <c r="AW117" i="1"/>
  <c r="AX117" i="1"/>
  <c r="AY117" i="1"/>
  <c r="AZ117" i="1"/>
  <c r="BA117" i="1"/>
  <c r="BB117" i="1"/>
  <c r="BC117" i="1"/>
  <c r="BD117" i="1"/>
  <c r="BE117" i="1"/>
  <c r="BF117" i="1"/>
  <c r="BG117" i="1"/>
  <c r="BH117" i="1"/>
  <c r="BI117" i="1"/>
  <c r="BJ117" i="1"/>
  <c r="BK117" i="1"/>
  <c r="BL117" i="1"/>
  <c r="Q118" i="1"/>
  <c r="R118" i="1"/>
  <c r="S118" i="1"/>
  <c r="T118" i="1"/>
  <c r="U118" i="1"/>
  <c r="V118" i="1"/>
  <c r="W118" i="1"/>
  <c r="X118" i="1"/>
  <c r="Y118" i="1"/>
  <c r="Z118" i="1"/>
  <c r="AA118" i="1"/>
  <c r="AB118" i="1"/>
  <c r="AC118" i="1"/>
  <c r="AD118" i="1"/>
  <c r="AE118" i="1"/>
  <c r="AF118" i="1"/>
  <c r="AG118" i="1"/>
  <c r="AH118" i="1"/>
  <c r="AI118" i="1"/>
  <c r="AJ118" i="1"/>
  <c r="AK118" i="1"/>
  <c r="AL118" i="1"/>
  <c r="AM118" i="1"/>
  <c r="AN118" i="1"/>
  <c r="AO118" i="1"/>
  <c r="AP118" i="1"/>
  <c r="AQ118" i="1"/>
  <c r="AR118" i="1"/>
  <c r="AS118" i="1"/>
  <c r="AT118" i="1"/>
  <c r="AU118" i="1"/>
  <c r="AV118" i="1"/>
  <c r="AW118" i="1"/>
  <c r="AX118" i="1"/>
  <c r="AY118" i="1"/>
  <c r="AZ118" i="1"/>
  <c r="BA118" i="1"/>
  <c r="BB118" i="1"/>
  <c r="BC118" i="1"/>
  <c r="BD118" i="1"/>
  <c r="BE118" i="1"/>
  <c r="BF118" i="1"/>
  <c r="BG118" i="1"/>
  <c r="BH118" i="1"/>
  <c r="BI118" i="1"/>
  <c r="BJ118" i="1"/>
  <c r="BK118" i="1"/>
  <c r="BL118" i="1"/>
  <c r="Q4" i="1"/>
  <c r="R4" i="1"/>
  <c r="S4" i="1"/>
  <c r="T4" i="1"/>
  <c r="U4" i="1"/>
  <c r="V4" i="1"/>
  <c r="W4" i="1"/>
  <c r="X4" i="1"/>
  <c r="Y4" i="1"/>
  <c r="Z4" i="1"/>
  <c r="AA4" i="1"/>
  <c r="AB4" i="1"/>
  <c r="AC4" i="1"/>
  <c r="AD4" i="1"/>
  <c r="AE4" i="1"/>
  <c r="AF4" i="1"/>
  <c r="AG4" i="1"/>
  <c r="AH4" i="1"/>
  <c r="AI4" i="1"/>
  <c r="AJ4" i="1"/>
  <c r="AK4" i="1"/>
  <c r="AL4" i="1"/>
  <c r="AM4" i="1"/>
  <c r="AN4" i="1"/>
  <c r="AO4" i="1"/>
  <c r="AP4" i="1"/>
  <c r="AQ4" i="1"/>
  <c r="AR4" i="1"/>
  <c r="AS4" i="1"/>
  <c r="AT4" i="1"/>
  <c r="AU4" i="1"/>
  <c r="AV4" i="1"/>
  <c r="AW4" i="1"/>
  <c r="AX4" i="1"/>
  <c r="AY4" i="1"/>
  <c r="AZ4" i="1"/>
  <c r="BA4" i="1"/>
  <c r="BB4" i="1"/>
  <c r="BC4" i="1"/>
  <c r="BD4" i="1"/>
  <c r="BE4" i="1"/>
  <c r="BF4" i="1"/>
  <c r="BG4" i="1"/>
  <c r="BH4" i="1"/>
  <c r="BI4" i="1"/>
  <c r="BJ4" i="1"/>
  <c r="BK4" i="1"/>
  <c r="BL4" i="1"/>
  <c r="Q5" i="1"/>
  <c r="R5" i="1"/>
  <c r="S5" i="1"/>
  <c r="T5" i="1"/>
  <c r="U5" i="1"/>
  <c r="V5" i="1"/>
  <c r="W5" i="1"/>
  <c r="X5" i="1"/>
  <c r="Y5" i="1"/>
  <c r="Z5" i="1"/>
  <c r="AA5" i="1"/>
  <c r="AB5" i="1"/>
  <c r="AC5" i="1"/>
  <c r="AD5" i="1"/>
  <c r="AE5" i="1"/>
  <c r="AF5" i="1"/>
  <c r="AG5" i="1"/>
  <c r="AH5" i="1"/>
  <c r="AI5" i="1"/>
  <c r="AJ5" i="1"/>
  <c r="AK5" i="1"/>
  <c r="AL5" i="1"/>
  <c r="AM5" i="1"/>
  <c r="AN5" i="1"/>
  <c r="AO5" i="1"/>
  <c r="AP5" i="1"/>
  <c r="AQ5" i="1"/>
  <c r="AR5" i="1"/>
  <c r="AS5" i="1"/>
  <c r="AT5" i="1"/>
  <c r="AU5" i="1"/>
  <c r="AV5" i="1"/>
  <c r="AW5" i="1"/>
  <c r="AX5" i="1"/>
  <c r="AY5" i="1"/>
  <c r="AZ5" i="1"/>
  <c r="BA5" i="1"/>
  <c r="BB5" i="1"/>
  <c r="BC5" i="1"/>
  <c r="BD5" i="1"/>
  <c r="BE5" i="1"/>
  <c r="BF5" i="1"/>
  <c r="BG5" i="1"/>
  <c r="BH5" i="1"/>
  <c r="BI5" i="1"/>
  <c r="BJ5" i="1"/>
  <c r="BK5" i="1"/>
  <c r="BL5" i="1"/>
  <c r="Q6" i="1"/>
  <c r="R6" i="1"/>
  <c r="S6" i="1"/>
  <c r="T6" i="1"/>
  <c r="U6" i="1"/>
  <c r="V6" i="1"/>
  <c r="W6" i="1"/>
  <c r="X6" i="1"/>
  <c r="Y6" i="1"/>
  <c r="Z6" i="1"/>
  <c r="AA6" i="1"/>
  <c r="AB6" i="1"/>
  <c r="AC6" i="1"/>
  <c r="AD6" i="1"/>
  <c r="AE6" i="1"/>
  <c r="AF6" i="1"/>
  <c r="AG6" i="1"/>
  <c r="AH6" i="1"/>
  <c r="AI6" i="1"/>
  <c r="AJ6" i="1"/>
  <c r="AK6" i="1"/>
  <c r="AL6" i="1"/>
  <c r="AM6" i="1"/>
  <c r="AN6" i="1"/>
  <c r="AO6" i="1"/>
  <c r="AP6" i="1"/>
  <c r="AQ6" i="1"/>
  <c r="AR6" i="1"/>
  <c r="AS6" i="1"/>
  <c r="AT6" i="1"/>
  <c r="AU6" i="1"/>
  <c r="AV6" i="1"/>
  <c r="AW6" i="1"/>
  <c r="AX6" i="1"/>
  <c r="AY6" i="1"/>
  <c r="AZ6" i="1"/>
  <c r="BA6" i="1"/>
  <c r="BB6" i="1"/>
  <c r="BC6" i="1"/>
  <c r="BD6" i="1"/>
  <c r="BE6" i="1"/>
  <c r="BF6" i="1"/>
  <c r="BG6" i="1"/>
  <c r="BH6" i="1"/>
  <c r="BI6" i="1"/>
  <c r="BJ6" i="1"/>
  <c r="BK6" i="1"/>
  <c r="BL6" i="1"/>
  <c r="Q7" i="1"/>
  <c r="R7" i="1"/>
  <c r="S7" i="1"/>
  <c r="T7" i="1"/>
  <c r="U7" i="1"/>
  <c r="V7" i="1"/>
  <c r="W7" i="1"/>
  <c r="X7" i="1"/>
  <c r="Y7" i="1"/>
  <c r="Z7" i="1"/>
  <c r="AA7" i="1"/>
  <c r="AB7" i="1"/>
  <c r="AC7" i="1"/>
  <c r="AD7" i="1"/>
  <c r="AE7" i="1"/>
  <c r="AF7" i="1"/>
  <c r="AG7" i="1"/>
  <c r="AH7" i="1"/>
  <c r="AI7" i="1"/>
  <c r="AJ7" i="1"/>
  <c r="AK7" i="1"/>
  <c r="AL7" i="1"/>
  <c r="AM7" i="1"/>
  <c r="AN7" i="1"/>
  <c r="AO7" i="1"/>
  <c r="AP7" i="1"/>
  <c r="AQ7" i="1"/>
  <c r="AR7" i="1"/>
  <c r="AS7" i="1"/>
  <c r="AT7" i="1"/>
  <c r="AU7" i="1"/>
  <c r="AV7" i="1"/>
  <c r="AW7" i="1"/>
  <c r="AX7" i="1"/>
  <c r="AY7" i="1"/>
  <c r="AZ7" i="1"/>
  <c r="BA7" i="1"/>
  <c r="BB7" i="1"/>
  <c r="BC7" i="1"/>
  <c r="BD7" i="1"/>
  <c r="BE7" i="1"/>
  <c r="BF7" i="1"/>
  <c r="BG7" i="1"/>
  <c r="BH7" i="1"/>
  <c r="BI7" i="1"/>
  <c r="BJ7" i="1"/>
  <c r="BK7" i="1"/>
  <c r="BL7" i="1"/>
  <c r="Q8" i="1"/>
  <c r="R8" i="1"/>
  <c r="S8" i="1"/>
  <c r="T8" i="1"/>
  <c r="U8" i="1"/>
  <c r="V8" i="1"/>
  <c r="W8" i="1"/>
  <c r="X8" i="1"/>
  <c r="Y8" i="1"/>
  <c r="Z8" i="1"/>
  <c r="AA8" i="1"/>
  <c r="AB8" i="1"/>
  <c r="AC8" i="1"/>
  <c r="AD8" i="1"/>
  <c r="AE8" i="1"/>
  <c r="AF8" i="1"/>
  <c r="AG8" i="1"/>
  <c r="AH8" i="1"/>
  <c r="AI8" i="1"/>
  <c r="AJ8" i="1"/>
  <c r="AK8" i="1"/>
  <c r="AL8" i="1"/>
  <c r="AM8" i="1"/>
  <c r="AN8" i="1"/>
  <c r="AO8" i="1"/>
  <c r="AP8" i="1"/>
  <c r="AQ8" i="1"/>
  <c r="AR8" i="1"/>
  <c r="AS8" i="1"/>
  <c r="AT8" i="1"/>
  <c r="AU8" i="1"/>
  <c r="AV8" i="1"/>
  <c r="AW8" i="1"/>
  <c r="AX8" i="1"/>
  <c r="AY8" i="1"/>
  <c r="AZ8" i="1"/>
  <c r="BA8" i="1"/>
  <c r="BB8" i="1"/>
  <c r="BC8" i="1"/>
  <c r="BD8" i="1"/>
  <c r="BE8" i="1"/>
  <c r="BF8" i="1"/>
  <c r="BG8" i="1"/>
  <c r="BH8" i="1"/>
  <c r="BI8" i="1"/>
  <c r="BJ8" i="1"/>
  <c r="BK8" i="1"/>
  <c r="BL8" i="1"/>
  <c r="Q9" i="1"/>
  <c r="R9" i="1"/>
  <c r="S9" i="1"/>
  <c r="T9" i="1"/>
  <c r="U9" i="1"/>
  <c r="V9" i="1"/>
  <c r="W9" i="1"/>
  <c r="X9" i="1"/>
  <c r="Y9" i="1"/>
  <c r="Z9" i="1"/>
  <c r="AA9" i="1"/>
  <c r="AB9" i="1"/>
  <c r="AC9" i="1"/>
  <c r="AD9" i="1"/>
  <c r="AE9" i="1"/>
  <c r="AF9" i="1"/>
  <c r="AG9" i="1"/>
  <c r="AH9" i="1"/>
  <c r="AI9" i="1"/>
  <c r="AJ9" i="1"/>
  <c r="AK9" i="1"/>
  <c r="AL9" i="1"/>
  <c r="AM9" i="1"/>
  <c r="AN9" i="1"/>
  <c r="AO9" i="1"/>
  <c r="AP9" i="1"/>
  <c r="AQ9" i="1"/>
  <c r="AR9" i="1"/>
  <c r="AS9" i="1"/>
  <c r="AT9" i="1"/>
  <c r="AU9" i="1"/>
  <c r="AV9" i="1"/>
  <c r="AW9" i="1"/>
  <c r="AX9" i="1"/>
  <c r="AY9" i="1"/>
  <c r="AZ9" i="1"/>
  <c r="BA9" i="1"/>
  <c r="BB9" i="1"/>
  <c r="BC9" i="1"/>
  <c r="BD9" i="1"/>
  <c r="BE9" i="1"/>
  <c r="BF9" i="1"/>
  <c r="BG9" i="1"/>
  <c r="BH9" i="1"/>
  <c r="BI9" i="1"/>
  <c r="BJ9" i="1"/>
  <c r="BK9" i="1"/>
  <c r="BL9" i="1"/>
  <c r="Q10" i="1"/>
  <c r="R10" i="1"/>
  <c r="S10" i="1"/>
  <c r="T10" i="1"/>
  <c r="U10" i="1"/>
  <c r="V10" i="1"/>
  <c r="W10" i="1"/>
  <c r="X10" i="1"/>
  <c r="Y10" i="1"/>
  <c r="Z10" i="1"/>
  <c r="AA10" i="1"/>
  <c r="AB10" i="1"/>
  <c r="AC10" i="1"/>
  <c r="AD10" i="1"/>
  <c r="AE10" i="1"/>
  <c r="AF10" i="1"/>
  <c r="AG10" i="1"/>
  <c r="AH10" i="1"/>
  <c r="AI10" i="1"/>
  <c r="AJ10" i="1"/>
  <c r="AK10" i="1"/>
  <c r="AL10" i="1"/>
  <c r="AM10" i="1"/>
  <c r="AN10" i="1"/>
  <c r="AO10" i="1"/>
  <c r="AP10" i="1"/>
  <c r="AQ10" i="1"/>
  <c r="AR10" i="1"/>
  <c r="AS10" i="1"/>
  <c r="AT10" i="1"/>
  <c r="AU10" i="1"/>
  <c r="AV10" i="1"/>
  <c r="AW10" i="1"/>
  <c r="AX10" i="1"/>
  <c r="AY10" i="1"/>
  <c r="AZ10" i="1"/>
  <c r="BA10" i="1"/>
  <c r="BB10" i="1"/>
  <c r="BC10" i="1"/>
  <c r="BD10" i="1"/>
  <c r="BE10" i="1"/>
  <c r="BF10" i="1"/>
  <c r="BG10" i="1"/>
  <c r="BH10" i="1"/>
  <c r="BI10" i="1"/>
  <c r="BJ10" i="1"/>
  <c r="BK10" i="1"/>
  <c r="BL10" i="1"/>
  <c r="Q11" i="1"/>
  <c r="R11" i="1"/>
  <c r="S11" i="1"/>
  <c r="T11" i="1"/>
  <c r="U11" i="1"/>
  <c r="V11" i="1"/>
  <c r="W11" i="1"/>
  <c r="X11" i="1"/>
  <c r="Y11" i="1"/>
  <c r="Z11" i="1"/>
  <c r="AA11" i="1"/>
  <c r="AB11" i="1"/>
  <c r="AC11" i="1"/>
  <c r="AD11" i="1"/>
  <c r="AE11" i="1"/>
  <c r="AF11" i="1"/>
  <c r="AG11" i="1"/>
  <c r="AH11" i="1"/>
  <c r="AI11" i="1"/>
  <c r="AJ11" i="1"/>
  <c r="AK11" i="1"/>
  <c r="AL11" i="1"/>
  <c r="AM11" i="1"/>
  <c r="AN11" i="1"/>
  <c r="AO11" i="1"/>
  <c r="AP11" i="1"/>
  <c r="AQ11" i="1"/>
  <c r="AR11" i="1"/>
  <c r="AS11" i="1"/>
  <c r="AT11" i="1"/>
  <c r="AU11" i="1"/>
  <c r="AV11" i="1"/>
  <c r="AW11" i="1"/>
  <c r="AX11" i="1"/>
  <c r="AY11" i="1"/>
  <c r="AZ11" i="1"/>
  <c r="BA11" i="1"/>
  <c r="BB11" i="1"/>
  <c r="BC11" i="1"/>
  <c r="BD11" i="1"/>
  <c r="BE11" i="1"/>
  <c r="BF11" i="1"/>
  <c r="BG11" i="1"/>
  <c r="BH11" i="1"/>
  <c r="BI11" i="1"/>
  <c r="BJ11" i="1"/>
  <c r="BK11" i="1"/>
  <c r="BL11" i="1"/>
  <c r="Q12" i="1"/>
  <c r="R12" i="1"/>
  <c r="S12" i="1"/>
  <c r="T12" i="1"/>
  <c r="U12" i="1"/>
  <c r="V12" i="1"/>
  <c r="W12" i="1"/>
  <c r="X12" i="1"/>
  <c r="Y12" i="1"/>
  <c r="Z12" i="1"/>
  <c r="AA12" i="1"/>
  <c r="AB12" i="1"/>
  <c r="AC12" i="1"/>
  <c r="AD12" i="1"/>
  <c r="AE12" i="1"/>
  <c r="AF12" i="1"/>
  <c r="AG12" i="1"/>
  <c r="AH12" i="1"/>
  <c r="AI12" i="1"/>
  <c r="AJ12" i="1"/>
  <c r="AK12" i="1"/>
  <c r="AL12" i="1"/>
  <c r="AM12" i="1"/>
  <c r="AN12" i="1"/>
  <c r="AO12" i="1"/>
  <c r="AP12" i="1"/>
  <c r="AQ12" i="1"/>
  <c r="AR12" i="1"/>
  <c r="AS12" i="1"/>
  <c r="AT12" i="1"/>
  <c r="AU12" i="1"/>
  <c r="AV12" i="1"/>
  <c r="AW12" i="1"/>
  <c r="AX12" i="1"/>
  <c r="AY12" i="1"/>
  <c r="AZ12" i="1"/>
  <c r="BA12" i="1"/>
  <c r="BB12" i="1"/>
  <c r="BC12" i="1"/>
  <c r="BD12" i="1"/>
  <c r="BE12" i="1"/>
  <c r="BF12" i="1"/>
  <c r="BG12" i="1"/>
  <c r="BH12" i="1"/>
  <c r="BI12" i="1"/>
  <c r="BJ12" i="1"/>
  <c r="BK12" i="1"/>
  <c r="BL12"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AR13" i="1"/>
  <c r="AS13" i="1"/>
  <c r="AT13" i="1"/>
  <c r="AU13" i="1"/>
  <c r="AV13" i="1"/>
  <c r="AW13" i="1"/>
  <c r="AX13" i="1"/>
  <c r="AY13" i="1"/>
  <c r="AZ13" i="1"/>
  <c r="BA13" i="1"/>
  <c r="BB13" i="1"/>
  <c r="BC13" i="1"/>
  <c r="BD13" i="1"/>
  <c r="BE13" i="1"/>
  <c r="BF13" i="1"/>
  <c r="BG13" i="1"/>
  <c r="BH13" i="1"/>
  <c r="BI13" i="1"/>
  <c r="BJ13" i="1"/>
  <c r="BK13" i="1"/>
  <c r="BL13" i="1"/>
  <c r="Q14" i="1"/>
  <c r="R14" i="1"/>
  <c r="S14" i="1"/>
  <c r="T14" i="1"/>
  <c r="U14" i="1"/>
  <c r="V14" i="1"/>
  <c r="W14" i="1"/>
  <c r="X14" i="1"/>
  <c r="Y14" i="1"/>
  <c r="Z14" i="1"/>
  <c r="AA14" i="1"/>
  <c r="AB14" i="1"/>
  <c r="AC14" i="1"/>
  <c r="AD14" i="1"/>
  <c r="AE14" i="1"/>
  <c r="AF14" i="1"/>
  <c r="AG14" i="1"/>
  <c r="AH14" i="1"/>
  <c r="AI14" i="1"/>
  <c r="AJ14" i="1"/>
  <c r="AK14" i="1"/>
  <c r="AL14" i="1"/>
  <c r="AM14" i="1"/>
  <c r="AN14" i="1"/>
  <c r="AO14" i="1"/>
  <c r="AP14" i="1"/>
  <c r="AQ14" i="1"/>
  <c r="AR14" i="1"/>
  <c r="AS14" i="1"/>
  <c r="AT14" i="1"/>
  <c r="AU14" i="1"/>
  <c r="AV14" i="1"/>
  <c r="AW14" i="1"/>
  <c r="AX14" i="1"/>
  <c r="AY14" i="1"/>
  <c r="AZ14" i="1"/>
  <c r="BA14" i="1"/>
  <c r="BB14" i="1"/>
  <c r="BC14" i="1"/>
  <c r="BD14" i="1"/>
  <c r="BE14" i="1"/>
  <c r="BF14" i="1"/>
  <c r="BG14" i="1"/>
  <c r="BH14" i="1"/>
  <c r="BI14" i="1"/>
  <c r="BJ14" i="1"/>
  <c r="BK14" i="1"/>
  <c r="BL14" i="1"/>
  <c r="Q15" i="1"/>
  <c r="R15" i="1"/>
  <c r="S15"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AT15" i="1"/>
  <c r="AU15" i="1"/>
  <c r="AV15" i="1"/>
  <c r="AW15" i="1"/>
  <c r="AX15" i="1"/>
  <c r="AY15" i="1"/>
  <c r="AZ15" i="1"/>
  <c r="BA15" i="1"/>
  <c r="BB15" i="1"/>
  <c r="BC15" i="1"/>
  <c r="BD15" i="1"/>
  <c r="BE15" i="1"/>
  <c r="BF15" i="1"/>
  <c r="BG15" i="1"/>
  <c r="BH15" i="1"/>
  <c r="BI15" i="1"/>
  <c r="BJ15" i="1"/>
  <c r="BK15" i="1"/>
  <c r="BL15" i="1"/>
  <c r="Q16" i="1"/>
  <c r="R16" i="1"/>
  <c r="S16" i="1"/>
  <c r="T16" i="1"/>
  <c r="U16" i="1"/>
  <c r="V16" i="1"/>
  <c r="W16" i="1"/>
  <c r="X16" i="1"/>
  <c r="Y16" i="1"/>
  <c r="Z16" i="1"/>
  <c r="AA16" i="1"/>
  <c r="AB16" i="1"/>
  <c r="AC16" i="1"/>
  <c r="AD16" i="1"/>
  <c r="AE16" i="1"/>
  <c r="AF16" i="1"/>
  <c r="AG16" i="1"/>
  <c r="AH16" i="1"/>
  <c r="AI16" i="1"/>
  <c r="AJ16" i="1"/>
  <c r="AK16" i="1"/>
  <c r="AL16" i="1"/>
  <c r="AM16" i="1"/>
  <c r="AN16" i="1"/>
  <c r="AO16" i="1"/>
  <c r="AP16" i="1"/>
  <c r="AQ16" i="1"/>
  <c r="AR16" i="1"/>
  <c r="AS16" i="1"/>
  <c r="AT16" i="1"/>
  <c r="AU16" i="1"/>
  <c r="AV16" i="1"/>
  <c r="AW16" i="1"/>
  <c r="AX16" i="1"/>
  <c r="AY16" i="1"/>
  <c r="AZ16" i="1"/>
  <c r="BA16" i="1"/>
  <c r="BB16" i="1"/>
  <c r="BC16" i="1"/>
  <c r="BD16" i="1"/>
  <c r="BE16" i="1"/>
  <c r="BF16" i="1"/>
  <c r="BG16" i="1"/>
  <c r="BH16" i="1"/>
  <c r="BI16" i="1"/>
  <c r="BJ16" i="1"/>
  <c r="BK16" i="1"/>
  <c r="BL16" i="1"/>
  <c r="Q17" i="1"/>
  <c r="R17" i="1"/>
  <c r="S17"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AY17" i="1"/>
  <c r="AZ17" i="1"/>
  <c r="BA17" i="1"/>
  <c r="BB17" i="1"/>
  <c r="BC17" i="1"/>
  <c r="BD17" i="1"/>
  <c r="BE17" i="1"/>
  <c r="BF17" i="1"/>
  <c r="BG17" i="1"/>
  <c r="BH17" i="1"/>
  <c r="BI17" i="1"/>
  <c r="BJ17" i="1"/>
  <c r="BK17" i="1"/>
  <c r="BL17" i="1"/>
  <c r="Q18" i="1"/>
  <c r="R18" i="1"/>
  <c r="S18" i="1"/>
  <c r="T18" i="1"/>
  <c r="U18" i="1"/>
  <c r="V18" i="1"/>
  <c r="W18" i="1"/>
  <c r="X18" i="1"/>
  <c r="Y18" i="1"/>
  <c r="Z18" i="1"/>
  <c r="AA18" i="1"/>
  <c r="AB18" i="1"/>
  <c r="AC18" i="1"/>
  <c r="AD18" i="1"/>
  <c r="AE18" i="1"/>
  <c r="AF18" i="1"/>
  <c r="AG18" i="1"/>
  <c r="AH18" i="1"/>
  <c r="AI18" i="1"/>
  <c r="AJ18" i="1"/>
  <c r="AK18" i="1"/>
  <c r="AL18" i="1"/>
  <c r="AM18" i="1"/>
  <c r="AN18" i="1"/>
  <c r="AO18" i="1"/>
  <c r="AP18" i="1"/>
  <c r="AQ18" i="1"/>
  <c r="AR18" i="1"/>
  <c r="AS18" i="1"/>
  <c r="AT18" i="1"/>
  <c r="AU18" i="1"/>
  <c r="AV18" i="1"/>
  <c r="AW18" i="1"/>
  <c r="AX18" i="1"/>
  <c r="AY18" i="1"/>
  <c r="AZ18" i="1"/>
  <c r="BA18" i="1"/>
  <c r="BB18" i="1"/>
  <c r="BC18" i="1"/>
  <c r="BD18" i="1"/>
  <c r="BE18" i="1"/>
  <c r="BF18" i="1"/>
  <c r="BG18" i="1"/>
  <c r="BH18" i="1"/>
  <c r="BI18" i="1"/>
  <c r="BJ18" i="1"/>
  <c r="BK18" i="1"/>
  <c r="BL18" i="1"/>
  <c r="Q19" i="1"/>
  <c r="R19" i="1"/>
  <c r="S19" i="1"/>
  <c r="T19" i="1"/>
  <c r="U19" i="1"/>
  <c r="V19" i="1"/>
  <c r="W19" i="1"/>
  <c r="X19" i="1"/>
  <c r="Y19" i="1"/>
  <c r="Z19" i="1"/>
  <c r="AA19" i="1"/>
  <c r="AB19" i="1"/>
  <c r="AC19" i="1"/>
  <c r="AD19" i="1"/>
  <c r="AE19" i="1"/>
  <c r="AF19" i="1"/>
  <c r="AG19" i="1"/>
  <c r="AH19" i="1"/>
  <c r="AI19" i="1"/>
  <c r="AJ19" i="1"/>
  <c r="AK19" i="1"/>
  <c r="AL19" i="1"/>
  <c r="AM19" i="1"/>
  <c r="AN19" i="1"/>
  <c r="AO19" i="1"/>
  <c r="AP19" i="1"/>
  <c r="AQ19" i="1"/>
  <c r="AR19" i="1"/>
  <c r="AS19" i="1"/>
  <c r="AT19" i="1"/>
  <c r="AU19" i="1"/>
  <c r="AV19" i="1"/>
  <c r="AW19" i="1"/>
  <c r="AX19" i="1"/>
  <c r="AY19" i="1"/>
  <c r="AZ19" i="1"/>
  <c r="BA19" i="1"/>
  <c r="BB19" i="1"/>
  <c r="BC19" i="1"/>
  <c r="BD19" i="1"/>
  <c r="BE19" i="1"/>
  <c r="BF19" i="1"/>
  <c r="BG19" i="1"/>
  <c r="BH19" i="1"/>
  <c r="BI19" i="1"/>
  <c r="BJ19" i="1"/>
  <c r="BK19" i="1"/>
  <c r="BL19" i="1"/>
  <c r="Q20" i="1"/>
  <c r="R20" i="1"/>
  <c r="S20" i="1"/>
  <c r="T20" i="1"/>
  <c r="U20" i="1"/>
  <c r="V20" i="1"/>
  <c r="W20" i="1"/>
  <c r="X20" i="1"/>
  <c r="Y20" i="1"/>
  <c r="Z20" i="1"/>
  <c r="AA20" i="1"/>
  <c r="AB20" i="1"/>
  <c r="AC20" i="1"/>
  <c r="AD20" i="1"/>
  <c r="AE20" i="1"/>
  <c r="AF20" i="1"/>
  <c r="AG20" i="1"/>
  <c r="AH20" i="1"/>
  <c r="AI20" i="1"/>
  <c r="AJ20" i="1"/>
  <c r="AK20" i="1"/>
  <c r="AL20" i="1"/>
  <c r="AM20" i="1"/>
  <c r="AN20" i="1"/>
  <c r="AO20" i="1"/>
  <c r="AP20" i="1"/>
  <c r="AQ20" i="1"/>
  <c r="AR20" i="1"/>
  <c r="AS20" i="1"/>
  <c r="AT20" i="1"/>
  <c r="AU20" i="1"/>
  <c r="AV20" i="1"/>
  <c r="AW20" i="1"/>
  <c r="AX20" i="1"/>
  <c r="AY20" i="1"/>
  <c r="AZ20" i="1"/>
  <c r="BA20" i="1"/>
  <c r="BB20" i="1"/>
  <c r="BC20" i="1"/>
  <c r="BD20" i="1"/>
  <c r="BE20" i="1"/>
  <c r="BF20" i="1"/>
  <c r="BG20" i="1"/>
  <c r="BH20" i="1"/>
  <c r="BI20" i="1"/>
  <c r="BJ20" i="1"/>
  <c r="BK20" i="1"/>
  <c r="BL20" i="1"/>
  <c r="AP3" i="1"/>
  <c r="AQ3" i="1"/>
  <c r="AR3" i="1"/>
  <c r="AS3" i="1"/>
  <c r="AT3" i="1"/>
  <c r="AU3" i="1"/>
  <c r="AV3" i="1"/>
  <c r="AW3" i="1"/>
  <c r="AX3" i="1"/>
  <c r="AY3" i="1"/>
  <c r="AZ3" i="1"/>
  <c r="BA3" i="1"/>
  <c r="BB3" i="1"/>
  <c r="BC3" i="1"/>
  <c r="BD3" i="1"/>
  <c r="BE3" i="1"/>
  <c r="BF3" i="1"/>
  <c r="BG3" i="1"/>
  <c r="BH3" i="1"/>
  <c r="BI3" i="1"/>
  <c r="BJ3" i="1"/>
  <c r="BK3" i="1"/>
  <c r="BL3" i="1"/>
  <c r="AO3" i="1"/>
  <c r="R3" i="1"/>
  <c r="S3" i="1"/>
  <c r="T3" i="1"/>
  <c r="U3" i="1"/>
  <c r="V3" i="1"/>
  <c r="W3" i="1"/>
  <c r="X3" i="1"/>
  <c r="Y3" i="1"/>
  <c r="Z3" i="1"/>
  <c r="AA3" i="1"/>
  <c r="AB3" i="1"/>
  <c r="AC3" i="1"/>
  <c r="AD3" i="1"/>
  <c r="AE3" i="1"/>
  <c r="AF3" i="1"/>
  <c r="AG3" i="1"/>
  <c r="AH3" i="1"/>
  <c r="AI3" i="1"/>
  <c r="AJ3" i="1"/>
  <c r="AK3" i="1"/>
  <c r="AL3" i="1"/>
  <c r="AM3" i="1"/>
  <c r="AN3" i="1"/>
  <c r="Q3" i="1"/>
  <c r="F9" i="44" l="1"/>
  <c r="I7" i="26"/>
  <c r="G9" i="44"/>
  <c r="J7" i="26"/>
  <c r="H9" i="44"/>
  <c r="K7" i="26"/>
  <c r="H15" i="44"/>
  <c r="I11" i="26"/>
  <c r="J11" i="26"/>
  <c r="F15" i="44"/>
  <c r="G15" i="44"/>
  <c r="K11" i="26"/>
  <c r="J13" i="26"/>
  <c r="H19" i="44"/>
  <c r="K13" i="26"/>
  <c r="F19" i="44"/>
  <c r="I13" i="26"/>
  <c r="G19" i="44"/>
  <c r="I4" i="26"/>
  <c r="H3" i="44"/>
  <c r="J4" i="26"/>
  <c r="K4" i="26"/>
  <c r="F3" i="44"/>
  <c r="I3" i="44" s="1"/>
  <c r="G3" i="44"/>
  <c r="G18" i="44"/>
  <c r="H18" i="44"/>
  <c r="F18" i="44"/>
  <c r="I18" i="44" s="1"/>
  <c r="H2" i="44"/>
  <c r="G2" i="44"/>
  <c r="I3" i="26"/>
  <c r="L8" i="23" s="1"/>
  <c r="J3" i="26"/>
  <c r="M8" i="23" s="1"/>
  <c r="F2" i="44"/>
  <c r="I2" i="44" s="1"/>
  <c r="K3" i="26"/>
  <c r="N8" i="23" s="1"/>
  <c r="F5" i="44"/>
  <c r="G5" i="44"/>
  <c r="H5" i="44"/>
  <c r="J5" i="26"/>
  <c r="K5" i="26"/>
  <c r="F4" i="44"/>
  <c r="G4" i="44"/>
  <c r="I5" i="26"/>
  <c r="H4" i="44"/>
  <c r="F16" i="44"/>
  <c r="G16" i="44"/>
  <c r="H16" i="44"/>
  <c r="I12" i="26"/>
  <c r="F17" i="44"/>
  <c r="J12" i="26"/>
  <c r="G17" i="44"/>
  <c r="K12" i="26"/>
  <c r="H17" i="44"/>
  <c r="I8" i="26"/>
  <c r="G10" i="44"/>
  <c r="J8" i="26"/>
  <c r="H10" i="44"/>
  <c r="K8" i="26"/>
  <c r="F10" i="44"/>
  <c r="J9" i="26"/>
  <c r="H11" i="44"/>
  <c r="K9" i="26"/>
  <c r="F11" i="44"/>
  <c r="I9" i="26"/>
  <c r="G11" i="44"/>
  <c r="F12" i="44"/>
  <c r="G12" i="44"/>
  <c r="H12" i="44"/>
  <c r="K10" i="26"/>
  <c r="G14" i="44"/>
  <c r="H14" i="44"/>
  <c r="I10" i="26"/>
  <c r="J10" i="26"/>
  <c r="F14" i="44"/>
  <c r="M3" i="1"/>
  <c r="O3" i="1"/>
  <c r="N5" i="1"/>
  <c r="N4" i="1"/>
  <c r="N3" i="1"/>
  <c r="O5" i="1"/>
  <c r="M5" i="1"/>
  <c r="O4" i="1"/>
  <c r="M4" i="1"/>
  <c r="N20" i="1"/>
  <c r="N19" i="1"/>
  <c r="N18" i="1"/>
  <c r="N17" i="1"/>
  <c r="N16" i="1"/>
  <c r="N15" i="1"/>
  <c r="N14" i="1"/>
  <c r="N13" i="1"/>
  <c r="N12" i="1"/>
  <c r="N11" i="1"/>
  <c r="N10" i="1"/>
  <c r="N9" i="1"/>
  <c r="N8" i="1"/>
  <c r="N7" i="1"/>
  <c r="N6"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O20" i="1"/>
  <c r="M20" i="1"/>
  <c r="O19" i="1"/>
  <c r="M19" i="1"/>
  <c r="O18" i="1"/>
  <c r="M18" i="1"/>
  <c r="O17" i="1"/>
  <c r="M17" i="1"/>
  <c r="O16" i="1"/>
  <c r="M16" i="1"/>
  <c r="O15" i="1"/>
  <c r="M15" i="1"/>
  <c r="O14" i="1"/>
  <c r="M14" i="1"/>
  <c r="O13" i="1"/>
  <c r="M13" i="1"/>
  <c r="O12" i="1"/>
  <c r="M12" i="1"/>
  <c r="O11" i="1"/>
  <c r="M11" i="1"/>
  <c r="O10" i="1"/>
  <c r="M10" i="1"/>
  <c r="O9" i="1"/>
  <c r="M9" i="1"/>
  <c r="O8" i="1"/>
  <c r="M8" i="1"/>
  <c r="O7" i="1"/>
  <c r="M7" i="1"/>
  <c r="O6" i="1"/>
  <c r="M6" i="1"/>
  <c r="O118" i="1"/>
  <c r="M118" i="1"/>
  <c r="O117" i="1"/>
  <c r="M117" i="1"/>
  <c r="O116" i="1"/>
  <c r="M116" i="1"/>
  <c r="O115" i="1"/>
  <c r="M115" i="1"/>
  <c r="O114" i="1"/>
  <c r="M114" i="1"/>
  <c r="O113" i="1"/>
  <c r="M113" i="1"/>
  <c r="O112" i="1"/>
  <c r="M112" i="1"/>
  <c r="O111" i="1"/>
  <c r="M111" i="1"/>
  <c r="O110" i="1"/>
  <c r="M110" i="1"/>
  <c r="O109" i="1"/>
  <c r="M109" i="1"/>
  <c r="O108" i="1"/>
  <c r="M108" i="1"/>
  <c r="O107" i="1"/>
  <c r="M107" i="1"/>
  <c r="O106" i="1"/>
  <c r="M106" i="1"/>
  <c r="O105" i="1"/>
  <c r="M105" i="1"/>
  <c r="O104" i="1"/>
  <c r="M104" i="1"/>
  <c r="O103" i="1"/>
  <c r="M103" i="1"/>
  <c r="O102" i="1"/>
  <c r="M102" i="1"/>
  <c r="O101" i="1"/>
  <c r="M101" i="1"/>
  <c r="O100" i="1"/>
  <c r="M100" i="1"/>
  <c r="O99" i="1"/>
  <c r="M99" i="1"/>
  <c r="O98" i="1"/>
  <c r="M98" i="1"/>
  <c r="O97" i="1"/>
  <c r="M97" i="1"/>
  <c r="O96" i="1"/>
  <c r="M96" i="1"/>
  <c r="O95" i="1"/>
  <c r="M95" i="1"/>
  <c r="O94" i="1"/>
  <c r="M94" i="1"/>
  <c r="O93" i="1"/>
  <c r="M93" i="1"/>
  <c r="O92" i="1"/>
  <c r="M92" i="1"/>
  <c r="O91" i="1"/>
  <c r="M91" i="1"/>
  <c r="O90" i="1"/>
  <c r="M90" i="1"/>
  <c r="O89" i="1"/>
  <c r="M89" i="1"/>
  <c r="O88" i="1"/>
  <c r="M88" i="1"/>
  <c r="O87" i="1"/>
  <c r="M87" i="1"/>
  <c r="O86" i="1"/>
  <c r="M86" i="1"/>
  <c r="O85" i="1"/>
  <c r="M85" i="1"/>
  <c r="O84" i="1"/>
  <c r="M84" i="1"/>
  <c r="O83" i="1"/>
  <c r="M83" i="1"/>
  <c r="O82" i="1"/>
  <c r="M82" i="1"/>
  <c r="O81" i="1"/>
  <c r="M81" i="1"/>
  <c r="O80" i="1"/>
  <c r="M80" i="1"/>
  <c r="O79" i="1"/>
  <c r="M79" i="1"/>
  <c r="O78" i="1"/>
  <c r="M78" i="1"/>
  <c r="O77" i="1"/>
  <c r="M77" i="1"/>
  <c r="O76" i="1"/>
  <c r="M76" i="1"/>
  <c r="O75" i="1"/>
  <c r="M75" i="1"/>
  <c r="O74" i="1"/>
  <c r="M74" i="1"/>
  <c r="O73" i="1"/>
  <c r="M73" i="1"/>
  <c r="O72" i="1"/>
  <c r="M72" i="1"/>
  <c r="O71" i="1"/>
  <c r="M71" i="1"/>
  <c r="O70" i="1"/>
  <c r="M70" i="1"/>
  <c r="O69" i="1"/>
  <c r="M69" i="1"/>
  <c r="O68" i="1"/>
  <c r="M68" i="1"/>
  <c r="O67" i="1"/>
  <c r="M67" i="1"/>
  <c r="O66" i="1"/>
  <c r="M66" i="1"/>
  <c r="O65" i="1"/>
  <c r="M65" i="1"/>
  <c r="O64" i="1"/>
  <c r="M64" i="1"/>
  <c r="O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M63" i="1"/>
  <c r="O62" i="1"/>
  <c r="M62" i="1"/>
  <c r="O61" i="1"/>
  <c r="M61" i="1"/>
  <c r="O60" i="1"/>
  <c r="M60" i="1"/>
  <c r="O59" i="1"/>
  <c r="M59" i="1"/>
  <c r="O58" i="1"/>
  <c r="M58" i="1"/>
  <c r="O57" i="1"/>
  <c r="M57" i="1"/>
  <c r="O56" i="1"/>
  <c r="M56" i="1"/>
  <c r="O55" i="1"/>
  <c r="M55" i="1"/>
  <c r="O54" i="1"/>
  <c r="M54" i="1"/>
  <c r="O53" i="1"/>
  <c r="M53" i="1"/>
  <c r="O52" i="1"/>
  <c r="M52" i="1"/>
  <c r="O51" i="1"/>
  <c r="M51" i="1"/>
  <c r="O50" i="1"/>
  <c r="M50" i="1"/>
  <c r="O49" i="1"/>
  <c r="M49" i="1"/>
  <c r="O48" i="1"/>
  <c r="M48" i="1"/>
  <c r="O47" i="1"/>
  <c r="M47" i="1"/>
  <c r="O46" i="1"/>
  <c r="M46" i="1"/>
  <c r="O45" i="1"/>
  <c r="M45" i="1"/>
  <c r="O44" i="1"/>
  <c r="M44" i="1"/>
  <c r="O43" i="1"/>
  <c r="M43" i="1"/>
  <c r="O42" i="1"/>
  <c r="M42" i="1"/>
  <c r="O41" i="1"/>
  <c r="M41" i="1"/>
  <c r="O40" i="1"/>
  <c r="M40" i="1"/>
  <c r="O39" i="1"/>
  <c r="M39" i="1"/>
  <c r="O38" i="1"/>
  <c r="M38" i="1"/>
  <c r="O37" i="1"/>
  <c r="M37" i="1"/>
  <c r="O36" i="1"/>
  <c r="M36" i="1"/>
  <c r="O35" i="1"/>
  <c r="M35" i="1"/>
  <c r="O34" i="1"/>
  <c r="M34" i="1"/>
  <c r="O33" i="1"/>
  <c r="M33" i="1"/>
  <c r="O32" i="1"/>
  <c r="M32" i="1"/>
  <c r="O31" i="1"/>
  <c r="M31" i="1"/>
  <c r="O30" i="1"/>
  <c r="M30" i="1"/>
  <c r="O29" i="1"/>
  <c r="M29" i="1"/>
  <c r="O28" i="1"/>
  <c r="M28" i="1"/>
  <c r="O27" i="1"/>
  <c r="M27" i="1"/>
  <c r="O26" i="1"/>
  <c r="M26" i="1"/>
  <c r="O25" i="1"/>
  <c r="M25" i="1"/>
  <c r="O24" i="1"/>
  <c r="M24" i="1"/>
  <c r="O23" i="1"/>
  <c r="M23" i="1"/>
  <c r="O22" i="1"/>
  <c r="M22" i="1"/>
  <c r="O21" i="1"/>
  <c r="M21" i="1"/>
  <c r="E11" i="1"/>
  <c r="C13" i="23"/>
  <c r="K13" i="23"/>
  <c r="S13" i="23"/>
  <c r="S37" i="23"/>
  <c r="K37" i="23"/>
  <c r="C37" i="23"/>
  <c r="F3" i="1"/>
  <c r="F20" i="1"/>
  <c r="F19" i="1"/>
  <c r="F18" i="1"/>
  <c r="F17" i="1"/>
  <c r="F16" i="1"/>
  <c r="F15" i="1"/>
  <c r="F14" i="1"/>
  <c r="F13" i="1"/>
  <c r="F12" i="1"/>
  <c r="F11" i="1"/>
  <c r="F10" i="1"/>
  <c r="F9" i="1"/>
  <c r="F8" i="1"/>
  <c r="F7" i="1"/>
  <c r="F6" i="1"/>
  <c r="F5" i="1"/>
  <c r="F4"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G3" i="1"/>
  <c r="G20" i="1"/>
  <c r="E20" i="1"/>
  <c r="G19" i="1"/>
  <c r="E19" i="1"/>
  <c r="G18" i="1"/>
  <c r="E18" i="1"/>
  <c r="G17" i="1"/>
  <c r="E17" i="1"/>
  <c r="G16" i="1"/>
  <c r="E16" i="1"/>
  <c r="G15" i="1"/>
  <c r="E15" i="1"/>
  <c r="G14" i="1"/>
  <c r="E14" i="1"/>
  <c r="G13" i="1"/>
  <c r="E13" i="1"/>
  <c r="G12" i="1"/>
  <c r="E12" i="1"/>
  <c r="G11" i="1"/>
  <c r="G10" i="1"/>
  <c r="E10" i="1"/>
  <c r="G9" i="1"/>
  <c r="E9" i="1"/>
  <c r="G8" i="1"/>
  <c r="E8" i="1"/>
  <c r="G7" i="1"/>
  <c r="E7" i="1"/>
  <c r="G6" i="1"/>
  <c r="E6" i="1"/>
  <c r="G5" i="1"/>
  <c r="E5" i="1"/>
  <c r="G4" i="1"/>
  <c r="E4" i="1"/>
  <c r="G118" i="1"/>
  <c r="E118" i="1"/>
  <c r="G117" i="1"/>
  <c r="E117" i="1"/>
  <c r="G116" i="1"/>
  <c r="E116" i="1"/>
  <c r="G115" i="1"/>
  <c r="E115" i="1"/>
  <c r="G114" i="1"/>
  <c r="E114" i="1"/>
  <c r="G113" i="1"/>
  <c r="E113" i="1"/>
  <c r="G112" i="1"/>
  <c r="E112" i="1"/>
  <c r="G111" i="1"/>
  <c r="E111" i="1"/>
  <c r="G110" i="1"/>
  <c r="E110" i="1"/>
  <c r="G109" i="1"/>
  <c r="E109" i="1"/>
  <c r="G108" i="1"/>
  <c r="E108" i="1"/>
  <c r="G107" i="1"/>
  <c r="E107" i="1"/>
  <c r="G106" i="1"/>
  <c r="E106" i="1"/>
  <c r="G105" i="1"/>
  <c r="E105" i="1"/>
  <c r="G104" i="1"/>
  <c r="E104" i="1"/>
  <c r="G103" i="1"/>
  <c r="E103" i="1"/>
  <c r="G102" i="1"/>
  <c r="E102" i="1"/>
  <c r="G101" i="1"/>
  <c r="E101" i="1"/>
  <c r="G100" i="1"/>
  <c r="E100" i="1"/>
  <c r="G99" i="1"/>
  <c r="E99" i="1"/>
  <c r="G98" i="1"/>
  <c r="E98" i="1"/>
  <c r="G97" i="1"/>
  <c r="E97" i="1"/>
  <c r="G96" i="1"/>
  <c r="E96" i="1"/>
  <c r="G95" i="1"/>
  <c r="E95" i="1"/>
  <c r="G94" i="1"/>
  <c r="E94" i="1"/>
  <c r="G93" i="1"/>
  <c r="E93" i="1"/>
  <c r="G92" i="1"/>
  <c r="E92" i="1"/>
  <c r="G91" i="1"/>
  <c r="E91" i="1"/>
  <c r="G90" i="1"/>
  <c r="E90" i="1"/>
  <c r="G89" i="1"/>
  <c r="E89" i="1"/>
  <c r="G88" i="1"/>
  <c r="E88" i="1"/>
  <c r="G87" i="1"/>
  <c r="E87" i="1"/>
  <c r="G86" i="1"/>
  <c r="E86" i="1"/>
  <c r="G85" i="1"/>
  <c r="E85" i="1"/>
  <c r="G84" i="1"/>
  <c r="E84" i="1"/>
  <c r="G83" i="1"/>
  <c r="E83" i="1"/>
  <c r="G82" i="1"/>
  <c r="E82" i="1"/>
  <c r="G81" i="1"/>
  <c r="E81" i="1"/>
  <c r="G80" i="1"/>
  <c r="E80" i="1"/>
  <c r="G79" i="1"/>
  <c r="E79" i="1"/>
  <c r="G78" i="1"/>
  <c r="E78" i="1"/>
  <c r="G77" i="1"/>
  <c r="E77" i="1"/>
  <c r="G76" i="1"/>
  <c r="E76" i="1"/>
  <c r="G75" i="1"/>
  <c r="E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G74" i="1"/>
  <c r="E74" i="1"/>
  <c r="G73" i="1"/>
  <c r="E73" i="1"/>
  <c r="G72" i="1"/>
  <c r="E72" i="1"/>
  <c r="G71" i="1"/>
  <c r="E71" i="1"/>
  <c r="G70" i="1"/>
  <c r="E70" i="1"/>
  <c r="G69" i="1"/>
  <c r="E69" i="1"/>
  <c r="G68" i="1"/>
  <c r="E68" i="1"/>
  <c r="G67" i="1"/>
  <c r="E67" i="1"/>
  <c r="G66" i="1"/>
  <c r="E66" i="1"/>
  <c r="G65" i="1"/>
  <c r="E65" i="1"/>
  <c r="G64" i="1"/>
  <c r="E64" i="1"/>
  <c r="G63" i="1"/>
  <c r="E63" i="1"/>
  <c r="G62" i="1"/>
  <c r="E62" i="1"/>
  <c r="G61" i="1"/>
  <c r="E61" i="1"/>
  <c r="G60" i="1"/>
  <c r="E60" i="1"/>
  <c r="G59" i="1"/>
  <c r="E59" i="1"/>
  <c r="G58" i="1"/>
  <c r="E58" i="1"/>
  <c r="G57" i="1"/>
  <c r="E57" i="1"/>
  <c r="G56" i="1"/>
  <c r="E56" i="1"/>
  <c r="G55" i="1"/>
  <c r="E55" i="1"/>
  <c r="G54" i="1"/>
  <c r="E54" i="1"/>
  <c r="G53" i="1"/>
  <c r="E53" i="1"/>
  <c r="G52" i="1"/>
  <c r="E52" i="1"/>
  <c r="G51" i="1"/>
  <c r="E51" i="1"/>
  <c r="G50" i="1"/>
  <c r="E50" i="1"/>
  <c r="G49" i="1"/>
  <c r="E49" i="1"/>
  <c r="G48" i="1"/>
  <c r="E48" i="1"/>
  <c r="G47" i="1"/>
  <c r="E47" i="1"/>
  <c r="G46" i="1"/>
  <c r="E46" i="1"/>
  <c r="G45" i="1"/>
  <c r="E45" i="1"/>
  <c r="G44" i="1"/>
  <c r="E44" i="1"/>
  <c r="G43" i="1"/>
  <c r="E43" i="1"/>
  <c r="G42" i="1"/>
  <c r="E42" i="1"/>
  <c r="G41" i="1"/>
  <c r="E41" i="1"/>
  <c r="G40" i="1"/>
  <c r="E40" i="1"/>
  <c r="G39" i="1"/>
  <c r="E39" i="1"/>
  <c r="G38" i="1"/>
  <c r="E38" i="1"/>
  <c r="G37" i="1"/>
  <c r="E37" i="1"/>
  <c r="G36" i="1"/>
  <c r="E36" i="1"/>
  <c r="G35" i="1"/>
  <c r="E35" i="1"/>
  <c r="G34" i="1"/>
  <c r="E34" i="1"/>
  <c r="G33" i="1"/>
  <c r="E33" i="1"/>
  <c r="G32" i="1"/>
  <c r="E32" i="1"/>
  <c r="G31" i="1"/>
  <c r="E31" i="1"/>
  <c r="G30" i="1"/>
  <c r="E30" i="1"/>
  <c r="G29" i="1"/>
  <c r="E29" i="1"/>
  <c r="G28" i="1"/>
  <c r="E28" i="1"/>
  <c r="G27" i="1"/>
  <c r="E27" i="1"/>
  <c r="G26" i="1"/>
  <c r="E26" i="1"/>
  <c r="G25" i="1"/>
  <c r="E25" i="1"/>
  <c r="G24" i="1"/>
  <c r="E24" i="1"/>
  <c r="G23" i="1"/>
  <c r="E23" i="1"/>
  <c r="G22" i="1"/>
  <c r="E22" i="1"/>
  <c r="G21" i="1"/>
  <c r="E21" i="1"/>
  <c r="E3" i="1"/>
  <c r="I16" i="44" l="1"/>
  <c r="I4" i="44"/>
  <c r="I14" i="44"/>
  <c r="I12" i="44"/>
  <c r="L8" i="26"/>
  <c r="D8" i="26" s="1"/>
  <c r="I19" i="44"/>
  <c r="L11" i="26"/>
  <c r="D11" i="26" s="1"/>
  <c r="L4" i="26"/>
  <c r="D4" i="26" s="1"/>
  <c r="I17" i="44"/>
  <c r="L10" i="26"/>
  <c r="D10" i="26" s="1"/>
  <c r="L9" i="26"/>
  <c r="D9" i="26" s="1"/>
  <c r="L12" i="26"/>
  <c r="D12" i="26" s="1"/>
  <c r="I5" i="44"/>
  <c r="L3" i="26"/>
  <c r="D3" i="26" s="1"/>
  <c r="I15" i="44"/>
  <c r="L7" i="26"/>
  <c r="D7" i="26" s="1"/>
  <c r="I11" i="44"/>
  <c r="I10" i="44"/>
  <c r="L5" i="26"/>
  <c r="D5" i="26" s="1"/>
  <c r="L13" i="26"/>
  <c r="D13" i="26" s="1"/>
  <c r="I9" i="44"/>
  <c r="P63" i="1"/>
  <c r="P30" i="1"/>
  <c r="P38" i="1"/>
  <c r="P50" i="1"/>
  <c r="P54" i="1"/>
  <c r="P62" i="1"/>
  <c r="P65" i="1"/>
  <c r="P67" i="1"/>
  <c r="P73" i="1"/>
  <c r="P75" i="1"/>
  <c r="P77" i="1"/>
  <c r="P79" i="1"/>
  <c r="P83" i="1"/>
  <c r="P87" i="1"/>
  <c r="P89" i="1"/>
  <c r="P93" i="1"/>
  <c r="P95" i="1"/>
  <c r="P97" i="1"/>
  <c r="P99" i="1"/>
  <c r="P101" i="1"/>
  <c r="P103" i="1"/>
  <c r="P105" i="1"/>
  <c r="P107" i="1"/>
  <c r="P109" i="1"/>
  <c r="P111" i="1"/>
  <c r="P113" i="1"/>
  <c r="P115" i="1"/>
  <c r="P117" i="1"/>
  <c r="P6" i="1"/>
  <c r="P8" i="1"/>
  <c r="P10" i="1"/>
  <c r="P14" i="1"/>
  <c r="P16" i="1"/>
  <c r="P18" i="1"/>
  <c r="P20" i="1"/>
  <c r="P4" i="1"/>
  <c r="P5" i="1"/>
  <c r="P3" i="1"/>
  <c r="P72" i="1"/>
  <c r="P76" i="1"/>
  <c r="P24" i="1"/>
  <c r="P28" i="1"/>
  <c r="P32" i="1"/>
  <c r="P36" i="1"/>
  <c r="P40" i="1"/>
  <c r="P44" i="1"/>
  <c r="P48" i="1"/>
  <c r="P52" i="1"/>
  <c r="P15" i="1"/>
  <c r="P22" i="1"/>
  <c r="P26" i="1"/>
  <c r="P34" i="1"/>
  <c r="P42" i="1"/>
  <c r="P46" i="1"/>
  <c r="P56" i="1"/>
  <c r="P58" i="1"/>
  <c r="P60" i="1"/>
  <c r="P69" i="1"/>
  <c r="P71" i="1"/>
  <c r="P81" i="1"/>
  <c r="P85" i="1"/>
  <c r="P91" i="1"/>
  <c r="P21" i="1"/>
  <c r="P23" i="1"/>
  <c r="P25" i="1"/>
  <c r="P27" i="1"/>
  <c r="P29" i="1"/>
  <c r="P31" i="1"/>
  <c r="P33" i="1"/>
  <c r="P35" i="1"/>
  <c r="P37" i="1"/>
  <c r="P39" i="1"/>
  <c r="P41" i="1"/>
  <c r="P43" i="1"/>
  <c r="P45" i="1"/>
  <c r="P47" i="1"/>
  <c r="P49" i="1"/>
  <c r="P51" i="1"/>
  <c r="P53" i="1"/>
  <c r="P55" i="1"/>
  <c r="P57" i="1"/>
  <c r="P59" i="1"/>
  <c r="P61" i="1"/>
  <c r="P64" i="1"/>
  <c r="P66" i="1"/>
  <c r="P68" i="1"/>
  <c r="P70" i="1"/>
  <c r="P74" i="1"/>
  <c r="P78" i="1"/>
  <c r="P80" i="1"/>
  <c r="P82" i="1"/>
  <c r="P84" i="1"/>
  <c r="P86" i="1"/>
  <c r="P88" i="1"/>
  <c r="P90" i="1"/>
  <c r="P92" i="1"/>
  <c r="P94" i="1"/>
  <c r="P96" i="1"/>
  <c r="P98" i="1"/>
  <c r="P100" i="1"/>
  <c r="P102" i="1"/>
  <c r="P104" i="1"/>
  <c r="P106" i="1"/>
  <c r="P108" i="1"/>
  <c r="P110" i="1"/>
  <c r="P112" i="1"/>
  <c r="P114" i="1"/>
  <c r="P116" i="1"/>
  <c r="P118" i="1"/>
  <c r="P7" i="1"/>
  <c r="P9" i="1"/>
  <c r="P11" i="1"/>
  <c r="P13" i="1"/>
  <c r="P17" i="1"/>
  <c r="P19" i="1"/>
  <c r="P12" i="1"/>
  <c r="H3" i="1"/>
  <c r="H21" i="1"/>
  <c r="H23" i="1"/>
  <c r="H25" i="1"/>
  <c r="H27" i="1"/>
  <c r="H29" i="1"/>
  <c r="H31" i="1"/>
  <c r="H33" i="1"/>
  <c r="H35" i="1"/>
  <c r="H37" i="1"/>
  <c r="H39" i="1"/>
  <c r="H41" i="1"/>
  <c r="H43" i="1"/>
  <c r="H45" i="1"/>
  <c r="H47" i="1"/>
  <c r="H49" i="1"/>
  <c r="H51" i="1"/>
  <c r="H53" i="1"/>
  <c r="H57" i="1"/>
  <c r="H61" i="1"/>
  <c r="H65" i="1"/>
  <c r="H69" i="1"/>
  <c r="H73" i="1"/>
  <c r="H76" i="1"/>
  <c r="H78" i="1"/>
  <c r="H80" i="1"/>
  <c r="H82" i="1"/>
  <c r="H84" i="1"/>
  <c r="H86" i="1"/>
  <c r="H88" i="1"/>
  <c r="H90" i="1"/>
  <c r="H92" i="1"/>
  <c r="H94" i="1"/>
  <c r="H96" i="1"/>
  <c r="H98" i="1"/>
  <c r="H100" i="1"/>
  <c r="H102" i="1"/>
  <c r="H104" i="1"/>
  <c r="H106" i="1"/>
  <c r="H108" i="1"/>
  <c r="H110" i="1"/>
  <c r="H112" i="1"/>
  <c r="H114" i="1"/>
  <c r="H116" i="1"/>
  <c r="H118" i="1"/>
  <c r="H15" i="1"/>
  <c r="O8" i="23"/>
  <c r="R34" i="23"/>
  <c r="R22" i="23"/>
  <c r="R28" i="23"/>
  <c r="R26" i="23"/>
  <c r="R20" i="23"/>
  <c r="R32" i="23"/>
  <c r="R16" i="23"/>
  <c r="W16" i="23" s="1"/>
  <c r="R31" i="23"/>
  <c r="R27" i="23"/>
  <c r="R24" i="23"/>
  <c r="R18" i="23"/>
  <c r="R19" i="23"/>
  <c r="R33" i="23"/>
  <c r="R29" i="23"/>
  <c r="R21" i="23"/>
  <c r="R23" i="23"/>
  <c r="R25" i="23"/>
  <c r="R17" i="23"/>
  <c r="R30" i="23"/>
  <c r="H19" i="1"/>
  <c r="H22" i="1"/>
  <c r="H24" i="1"/>
  <c r="H26" i="1"/>
  <c r="H28" i="1"/>
  <c r="H30" i="1"/>
  <c r="H32" i="1"/>
  <c r="H34" i="1"/>
  <c r="H36" i="1"/>
  <c r="H38" i="1"/>
  <c r="H40" i="1"/>
  <c r="H42" i="1"/>
  <c r="H44" i="1"/>
  <c r="H46" i="1"/>
  <c r="H48" i="1"/>
  <c r="H50" i="1"/>
  <c r="H52" i="1"/>
  <c r="H54" i="1"/>
  <c r="H56" i="1"/>
  <c r="H58" i="1"/>
  <c r="H60" i="1"/>
  <c r="H62" i="1"/>
  <c r="H64" i="1"/>
  <c r="H66" i="1"/>
  <c r="H68" i="1"/>
  <c r="H70" i="1"/>
  <c r="H72" i="1"/>
  <c r="H74" i="1"/>
  <c r="H75" i="1"/>
  <c r="H77" i="1"/>
  <c r="H79" i="1"/>
  <c r="H81" i="1"/>
  <c r="H83" i="1"/>
  <c r="H85" i="1"/>
  <c r="H87" i="1"/>
  <c r="H89" i="1"/>
  <c r="H91" i="1"/>
  <c r="H93" i="1"/>
  <c r="H95" i="1"/>
  <c r="H97" i="1"/>
  <c r="H99" i="1"/>
  <c r="H101" i="1"/>
  <c r="H103" i="1"/>
  <c r="H105" i="1"/>
  <c r="H107" i="1"/>
  <c r="H109" i="1"/>
  <c r="H111" i="1"/>
  <c r="H113" i="1"/>
  <c r="H115" i="1"/>
  <c r="H117" i="1"/>
  <c r="H4" i="1"/>
  <c r="H6" i="1"/>
  <c r="H12" i="1"/>
  <c r="H14" i="1"/>
  <c r="H16" i="1"/>
  <c r="H18" i="1"/>
  <c r="H20" i="1"/>
  <c r="H8" i="1"/>
  <c r="H10" i="1"/>
  <c r="H55" i="1"/>
  <c r="H59" i="1"/>
  <c r="H63" i="1"/>
  <c r="H67" i="1"/>
  <c r="H71" i="1"/>
  <c r="H5" i="1"/>
  <c r="H13" i="1"/>
  <c r="H17" i="1"/>
  <c r="H7" i="1"/>
  <c r="H9" i="1"/>
  <c r="H11" i="1"/>
  <c r="U23" i="23" l="1"/>
  <c r="V23" i="23"/>
  <c r="S23" i="23"/>
  <c r="W23" i="23"/>
  <c r="T23" i="23"/>
  <c r="S19" i="23"/>
  <c r="W19" i="23"/>
  <c r="V19" i="23"/>
  <c r="U19" i="23"/>
  <c r="T19" i="23"/>
  <c r="U31" i="23"/>
  <c r="S31" i="23"/>
  <c r="V31" i="23"/>
  <c r="T31" i="23"/>
  <c r="W31" i="23"/>
  <c r="W26" i="23"/>
  <c r="S26" i="23"/>
  <c r="U26" i="23"/>
  <c r="T26" i="23"/>
  <c r="V26" i="23"/>
  <c r="U28" i="23"/>
  <c r="T28" i="23"/>
  <c r="V28" i="23"/>
  <c r="W28" i="23"/>
  <c r="S28" i="23"/>
  <c r="S30" i="23"/>
  <c r="W30" i="23"/>
  <c r="V30" i="23"/>
  <c r="U30" i="23"/>
  <c r="T30" i="23"/>
  <c r="W21" i="23"/>
  <c r="T21" i="23"/>
  <c r="U21" i="23"/>
  <c r="V21" i="23"/>
  <c r="S21" i="23"/>
  <c r="W18" i="23"/>
  <c r="W17" i="23"/>
  <c r="S29" i="23"/>
  <c r="T29" i="23"/>
  <c r="W29" i="23"/>
  <c r="V29" i="23"/>
  <c r="U29" i="23"/>
  <c r="S24" i="23"/>
  <c r="V24" i="23"/>
  <c r="U24" i="23"/>
  <c r="T24" i="23"/>
  <c r="W24" i="23"/>
  <c r="S32" i="23"/>
  <c r="W32" i="23"/>
  <c r="V32" i="23"/>
  <c r="U32" i="23"/>
  <c r="T32" i="23"/>
  <c r="W22" i="23"/>
  <c r="S22" i="23"/>
  <c r="T22" i="23"/>
  <c r="U22" i="23"/>
  <c r="V22" i="23"/>
  <c r="V25" i="23"/>
  <c r="U25" i="23"/>
  <c r="T25" i="23"/>
  <c r="S25" i="23"/>
  <c r="W25" i="23"/>
  <c r="S33" i="23"/>
  <c r="W33" i="23"/>
  <c r="T33" i="23"/>
  <c r="V33" i="23"/>
  <c r="U33" i="23"/>
  <c r="W27" i="23"/>
  <c r="U27" i="23"/>
  <c r="S27" i="23"/>
  <c r="V27" i="23"/>
  <c r="T27" i="23"/>
  <c r="U20" i="23"/>
  <c r="T20" i="23"/>
  <c r="V20" i="23"/>
  <c r="W20" i="23"/>
  <c r="S20" i="23"/>
  <c r="W34" i="23"/>
  <c r="V34" i="23"/>
  <c r="U34" i="23"/>
  <c r="S34" i="23"/>
  <c r="T34" i="23"/>
  <c r="X29" i="23" l="1"/>
  <c r="X25" i="23"/>
  <c r="X33" i="23"/>
  <c r="X18" i="23"/>
  <c r="X26" i="23"/>
  <c r="X23" i="23"/>
  <c r="X19" i="23"/>
  <c r="X34" i="23"/>
  <c r="X31" i="23"/>
  <c r="X20" i="23"/>
  <c r="X27" i="23"/>
  <c r="X17" i="23"/>
  <c r="X24" i="23"/>
  <c r="X32" i="23"/>
  <c r="X30" i="23"/>
  <c r="X16" i="23"/>
  <c r="X28" i="23"/>
  <c r="X21" i="23"/>
  <c r="X22" i="23"/>
  <c r="P3" i="6" l="1"/>
  <c r="P4" i="6"/>
  <c r="P5" i="6"/>
  <c r="P6" i="6"/>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6" i="6"/>
  <c r="P67" i="6"/>
  <c r="P68" i="6"/>
  <c r="P69" i="6"/>
  <c r="P71" i="6"/>
  <c r="P72" i="6"/>
  <c r="P80" i="6"/>
  <c r="P81" i="6"/>
  <c r="P82" i="6"/>
  <c r="P83" i="6"/>
  <c r="P84" i="6"/>
  <c r="P85" i="6"/>
  <c r="P86" i="6"/>
  <c r="P87" i="6"/>
  <c r="P2" i="6"/>
  <c r="Y2" i="6" s="1"/>
  <c r="O3" i="6"/>
  <c r="O4" i="6"/>
  <c r="O5" i="6"/>
  <c r="O6" i="6"/>
  <c r="O7" i="6"/>
  <c r="O8" i="6"/>
  <c r="O9" i="6"/>
  <c r="O10" i="6"/>
  <c r="O11" i="6"/>
  <c r="O12" i="6"/>
  <c r="O13" i="6"/>
  <c r="O14" i="6"/>
  <c r="O15" i="6"/>
  <c r="O17" i="6"/>
  <c r="O18" i="6"/>
  <c r="O19" i="6"/>
  <c r="O20" i="6"/>
  <c r="O22" i="6"/>
  <c r="O23" i="6"/>
  <c r="O24" i="6"/>
  <c r="O25" i="6"/>
  <c r="O26" i="6"/>
  <c r="O27" i="6"/>
  <c r="O28" i="6"/>
  <c r="O29" i="6"/>
  <c r="O31" i="6"/>
  <c r="O32" i="6"/>
  <c r="O33" i="6"/>
  <c r="O34" i="6"/>
  <c r="O35" i="6"/>
  <c r="O36" i="6"/>
  <c r="O37" i="6"/>
  <c r="O38" i="6"/>
  <c r="O39" i="6"/>
  <c r="O40" i="6"/>
  <c r="O41" i="6"/>
  <c r="O42" i="6"/>
  <c r="O44" i="6"/>
  <c r="O45" i="6"/>
  <c r="O46" i="6"/>
  <c r="O47" i="6"/>
  <c r="O49" i="6"/>
  <c r="O50" i="6"/>
  <c r="O51" i="6"/>
  <c r="O52" i="6"/>
  <c r="O53" i="6"/>
  <c r="O54" i="6"/>
  <c r="O55" i="6"/>
  <c r="O56" i="6"/>
  <c r="O72" i="6"/>
  <c r="O74" i="6"/>
  <c r="O75" i="6"/>
  <c r="O76" i="6"/>
  <c r="O77" i="6"/>
  <c r="O78" i="6"/>
  <c r="O79" i="6"/>
  <c r="O80" i="6"/>
  <c r="O81" i="6"/>
  <c r="O82" i="6"/>
  <c r="O83" i="6"/>
  <c r="O84" i="6"/>
  <c r="O85" i="6"/>
  <c r="O86" i="6"/>
  <c r="O87" i="6"/>
  <c r="O2" i="6"/>
  <c r="X2" i="6" s="1"/>
  <c r="N44"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W87" i="6" l="1"/>
  <c r="W76" i="6"/>
  <c r="W72" i="6"/>
  <c r="W61" i="6"/>
  <c r="X82" i="6"/>
  <c r="X56" i="6"/>
  <c r="X46" i="6"/>
  <c r="X39" i="6"/>
  <c r="X26" i="6"/>
  <c r="X13" i="6"/>
  <c r="Y84" i="6"/>
  <c r="Y68" i="6"/>
  <c r="Y44" i="6"/>
  <c r="Y34" i="6"/>
  <c r="Y26" i="6"/>
  <c r="Y15" i="6"/>
  <c r="Y3" i="6"/>
  <c r="W86" i="6"/>
  <c r="W82" i="6"/>
  <c r="W79" i="6"/>
  <c r="W75" i="6"/>
  <c r="W71" i="6"/>
  <c r="W64" i="6"/>
  <c r="W60" i="6"/>
  <c r="X85" i="6"/>
  <c r="X78" i="6"/>
  <c r="X74" i="6"/>
  <c r="X55" i="6"/>
  <c r="X52" i="6"/>
  <c r="X45" i="6"/>
  <c r="X42" i="6"/>
  <c r="X38" i="6"/>
  <c r="X34" i="6"/>
  <c r="X29" i="6"/>
  <c r="X25" i="6"/>
  <c r="X22" i="6"/>
  <c r="X17" i="6"/>
  <c r="X12" i="6"/>
  <c r="X8" i="6"/>
  <c r="X4" i="6"/>
  <c r="Y87" i="6"/>
  <c r="Y83" i="6"/>
  <c r="Y72" i="6"/>
  <c r="Y63" i="6"/>
  <c r="Y59" i="6"/>
  <c r="Y56" i="6"/>
  <c r="Y53" i="6"/>
  <c r="Y49" i="6"/>
  <c r="Y47" i="6"/>
  <c r="Y41" i="6"/>
  <c r="Y37" i="6"/>
  <c r="Y33" i="6"/>
  <c r="Y29" i="6"/>
  <c r="Y25" i="6"/>
  <c r="Y22" i="6"/>
  <c r="Y18" i="6"/>
  <c r="Y14" i="6"/>
  <c r="Y10" i="6"/>
  <c r="Y6" i="6"/>
  <c r="W80" i="6"/>
  <c r="W68" i="6"/>
  <c r="W57" i="6"/>
  <c r="X86" i="6"/>
  <c r="X75" i="6"/>
  <c r="X53" i="6"/>
  <c r="X31" i="6"/>
  <c r="X18" i="6"/>
  <c r="X5" i="6"/>
  <c r="Y64" i="6"/>
  <c r="Y38" i="6"/>
  <c r="Y19" i="6"/>
  <c r="W85" i="6"/>
  <c r="W78" i="6"/>
  <c r="W74" i="6"/>
  <c r="W70" i="6"/>
  <c r="W67" i="6"/>
  <c r="W63" i="6"/>
  <c r="W59" i="6"/>
  <c r="W56" i="6"/>
  <c r="W44" i="6"/>
  <c r="X84" i="6"/>
  <c r="X81" i="6"/>
  <c r="X77" i="6"/>
  <c r="X72" i="6"/>
  <c r="X54" i="6"/>
  <c r="X51" i="6"/>
  <c r="X44" i="6"/>
  <c r="X41" i="6"/>
  <c r="X37" i="6"/>
  <c r="X33" i="6"/>
  <c r="X28" i="6"/>
  <c r="X20" i="6"/>
  <c r="X15" i="6"/>
  <c r="X11" i="6"/>
  <c r="X7" i="6"/>
  <c r="X3" i="6"/>
  <c r="Y86" i="6"/>
  <c r="Y82" i="6"/>
  <c r="Y71" i="6"/>
  <c r="Y67" i="6"/>
  <c r="Y62" i="6"/>
  <c r="Y58" i="6"/>
  <c r="Y55" i="6"/>
  <c r="Y52" i="6"/>
  <c r="Y46" i="6"/>
  <c r="Y40" i="6"/>
  <c r="Y36" i="6"/>
  <c r="Y32" i="6"/>
  <c r="Y28" i="6"/>
  <c r="Y21" i="6"/>
  <c r="Y17" i="6"/>
  <c r="Y13" i="6"/>
  <c r="Y9" i="6"/>
  <c r="Y5" i="6"/>
  <c r="W83" i="6"/>
  <c r="W65" i="6"/>
  <c r="X79" i="6"/>
  <c r="X49" i="6"/>
  <c r="X35" i="6"/>
  <c r="X23" i="6"/>
  <c r="X9" i="6"/>
  <c r="Y80" i="6"/>
  <c r="Y60" i="6"/>
  <c r="Y50" i="6"/>
  <c r="Y42" i="6"/>
  <c r="Y30" i="6"/>
  <c r="Y23" i="6"/>
  <c r="Y11" i="6"/>
  <c r="Y7" i="6"/>
  <c r="W84" i="6"/>
  <c r="W81" i="6"/>
  <c r="W77" i="6"/>
  <c r="W73" i="6"/>
  <c r="W69" i="6"/>
  <c r="W66" i="6"/>
  <c r="W62" i="6"/>
  <c r="W58" i="6"/>
  <c r="X87" i="6"/>
  <c r="X83" i="6"/>
  <c r="X80" i="6"/>
  <c r="X76" i="6"/>
  <c r="X50" i="6"/>
  <c r="X47" i="6"/>
  <c r="X40" i="6"/>
  <c r="X36" i="6"/>
  <c r="X32" i="6"/>
  <c r="X27" i="6"/>
  <c r="X24" i="6"/>
  <c r="X19" i="6"/>
  <c r="X14" i="6"/>
  <c r="X10" i="6"/>
  <c r="X6" i="6"/>
  <c r="Y85" i="6"/>
  <c r="Y81" i="6"/>
  <c r="Y69" i="6"/>
  <c r="Y66" i="6"/>
  <c r="Y61" i="6"/>
  <c r="Y57" i="6"/>
  <c r="Y54" i="6"/>
  <c r="Y51" i="6"/>
  <c r="Y48" i="6"/>
  <c r="Y45" i="6"/>
  <c r="Y43" i="6"/>
  <c r="Y39" i="6"/>
  <c r="Y35" i="6"/>
  <c r="Y31" i="6"/>
  <c r="Y27" i="6"/>
  <c r="Y24" i="6"/>
  <c r="Y20" i="6"/>
  <c r="Y16" i="6"/>
  <c r="Y12" i="6"/>
  <c r="Y8" i="6"/>
  <c r="Y4" i="6"/>
  <c r="S2" i="6"/>
  <c r="R2" i="6"/>
  <c r="T85" i="6"/>
  <c r="Q85" i="6"/>
  <c r="T78" i="6"/>
  <c r="Q78" i="6"/>
  <c r="T74" i="6"/>
  <c r="Q74" i="6"/>
  <c r="T70" i="6"/>
  <c r="Q70" i="6"/>
  <c r="T67" i="6"/>
  <c r="Q67" i="6"/>
  <c r="T63" i="6"/>
  <c r="Q63" i="6"/>
  <c r="T59" i="6"/>
  <c r="Q59" i="6"/>
  <c r="T56" i="6"/>
  <c r="Q56" i="6"/>
  <c r="T44" i="6"/>
  <c r="Q44" i="6"/>
  <c r="U84" i="6"/>
  <c r="R84" i="6"/>
  <c r="U81" i="6"/>
  <c r="R81" i="6"/>
  <c r="U77" i="6"/>
  <c r="R77" i="6"/>
  <c r="U50" i="6"/>
  <c r="R50" i="6"/>
  <c r="U47" i="6"/>
  <c r="R47" i="6"/>
  <c r="U40" i="6"/>
  <c r="R40" i="6"/>
  <c r="U36" i="6"/>
  <c r="R36" i="6"/>
  <c r="U32" i="6"/>
  <c r="R32" i="6"/>
  <c r="U27" i="6"/>
  <c r="R27" i="6"/>
  <c r="U24" i="6"/>
  <c r="R24" i="6"/>
  <c r="U19" i="6"/>
  <c r="R19" i="6"/>
  <c r="U14" i="6"/>
  <c r="R14" i="6"/>
  <c r="U10" i="6"/>
  <c r="R10" i="6"/>
  <c r="U6" i="6"/>
  <c r="R6" i="6"/>
  <c r="V85" i="6"/>
  <c r="S85" i="6"/>
  <c r="V81" i="6"/>
  <c r="S81" i="6"/>
  <c r="V71" i="6"/>
  <c r="S71" i="6"/>
  <c r="V64" i="6"/>
  <c r="S64" i="6"/>
  <c r="V60" i="6"/>
  <c r="S60" i="6"/>
  <c r="V50" i="6"/>
  <c r="S50" i="6"/>
  <c r="V44" i="6"/>
  <c r="S44" i="6"/>
  <c r="V42" i="6"/>
  <c r="S42" i="6"/>
  <c r="V38" i="6"/>
  <c r="S38" i="6"/>
  <c r="V34" i="6"/>
  <c r="S34" i="6"/>
  <c r="V30" i="6"/>
  <c r="S30" i="6"/>
  <c r="V26" i="6"/>
  <c r="S26" i="6"/>
  <c r="V23" i="6"/>
  <c r="S23" i="6"/>
  <c r="V19" i="6"/>
  <c r="S19" i="6"/>
  <c r="V15" i="6"/>
  <c r="S15" i="6"/>
  <c r="V11" i="6"/>
  <c r="S11" i="6"/>
  <c r="V7" i="6"/>
  <c r="S7" i="6"/>
  <c r="V3" i="6"/>
  <c r="S3" i="6"/>
  <c r="T84" i="6"/>
  <c r="Q84" i="6"/>
  <c r="T81" i="6"/>
  <c r="Q81" i="6"/>
  <c r="T77" i="6"/>
  <c r="Q77" i="6"/>
  <c r="T73" i="6"/>
  <c r="Q73" i="6"/>
  <c r="T69" i="6"/>
  <c r="Q69" i="6"/>
  <c r="T66" i="6"/>
  <c r="Q66" i="6"/>
  <c r="T62" i="6"/>
  <c r="Q62" i="6"/>
  <c r="T58" i="6"/>
  <c r="Q58" i="6"/>
  <c r="U87" i="6"/>
  <c r="R87" i="6"/>
  <c r="U83" i="6"/>
  <c r="R83" i="6"/>
  <c r="U80" i="6"/>
  <c r="R80" i="6"/>
  <c r="U76" i="6"/>
  <c r="R76" i="6"/>
  <c r="U72" i="6"/>
  <c r="R72" i="6"/>
  <c r="U56" i="6"/>
  <c r="R56" i="6"/>
  <c r="U53" i="6"/>
  <c r="R53" i="6"/>
  <c r="U46" i="6"/>
  <c r="R46" i="6"/>
  <c r="U49" i="6"/>
  <c r="R49" i="6"/>
  <c r="U39" i="6"/>
  <c r="R39" i="6"/>
  <c r="U35" i="6"/>
  <c r="R35" i="6"/>
  <c r="U31" i="6"/>
  <c r="R31" i="6"/>
  <c r="U26" i="6"/>
  <c r="R26" i="6"/>
  <c r="U23" i="6"/>
  <c r="R23" i="6"/>
  <c r="U18" i="6"/>
  <c r="R18" i="6"/>
  <c r="U13" i="6"/>
  <c r="R13" i="6"/>
  <c r="U9" i="6"/>
  <c r="R9" i="6"/>
  <c r="U5" i="6"/>
  <c r="R5" i="6"/>
  <c r="V84" i="6"/>
  <c r="S84" i="6"/>
  <c r="V80" i="6"/>
  <c r="S80" i="6"/>
  <c r="V67" i="6"/>
  <c r="S67" i="6"/>
  <c r="V63" i="6"/>
  <c r="S63" i="6"/>
  <c r="V59" i="6"/>
  <c r="S59" i="6"/>
  <c r="V56" i="6"/>
  <c r="S56" i="6"/>
  <c r="V53" i="6"/>
  <c r="S53" i="6"/>
  <c r="V49" i="6"/>
  <c r="S49" i="6"/>
  <c r="V47" i="6"/>
  <c r="S47" i="6"/>
  <c r="V41" i="6"/>
  <c r="S41" i="6"/>
  <c r="V37" i="6"/>
  <c r="S37" i="6"/>
  <c r="V33" i="6"/>
  <c r="S33" i="6"/>
  <c r="V29" i="6"/>
  <c r="S29" i="6"/>
  <c r="V25" i="6"/>
  <c r="S25" i="6"/>
  <c r="V22" i="6"/>
  <c r="S22" i="6"/>
  <c r="V18" i="6"/>
  <c r="S18" i="6"/>
  <c r="V14" i="6"/>
  <c r="S14" i="6"/>
  <c r="V10" i="6"/>
  <c r="S10" i="6"/>
  <c r="V6" i="6"/>
  <c r="S6" i="6"/>
  <c r="T87" i="6"/>
  <c r="Q87" i="6"/>
  <c r="T83" i="6"/>
  <c r="Q83" i="6"/>
  <c r="T80" i="6"/>
  <c r="Q80" i="6"/>
  <c r="T76" i="6"/>
  <c r="Q76" i="6"/>
  <c r="T72" i="6"/>
  <c r="Q72" i="6"/>
  <c r="T68" i="6"/>
  <c r="Q68" i="6"/>
  <c r="T65" i="6"/>
  <c r="Q65" i="6"/>
  <c r="T61" i="6"/>
  <c r="Q61" i="6"/>
  <c r="T57" i="6"/>
  <c r="Q57" i="6"/>
  <c r="U86" i="6"/>
  <c r="R86" i="6"/>
  <c r="U82" i="6"/>
  <c r="R82" i="6"/>
  <c r="U79" i="6"/>
  <c r="R79" i="6"/>
  <c r="U75" i="6"/>
  <c r="R75" i="6"/>
  <c r="U55" i="6"/>
  <c r="R55" i="6"/>
  <c r="U52" i="6"/>
  <c r="R52" i="6"/>
  <c r="U45" i="6"/>
  <c r="R45" i="6"/>
  <c r="U42" i="6"/>
  <c r="R42" i="6"/>
  <c r="U38" i="6"/>
  <c r="R38" i="6"/>
  <c r="U34" i="6"/>
  <c r="R34" i="6"/>
  <c r="U29" i="6"/>
  <c r="R29" i="6"/>
  <c r="U25" i="6"/>
  <c r="R25" i="6"/>
  <c r="U22" i="6"/>
  <c r="R22" i="6"/>
  <c r="U17" i="6"/>
  <c r="R17" i="6"/>
  <c r="U12" i="6"/>
  <c r="R12" i="6"/>
  <c r="U8" i="6"/>
  <c r="R8" i="6"/>
  <c r="U4" i="6"/>
  <c r="R4" i="6"/>
  <c r="V87" i="6"/>
  <c r="S87" i="6"/>
  <c r="V83" i="6"/>
  <c r="S83" i="6"/>
  <c r="V69" i="6"/>
  <c r="S69" i="6"/>
  <c r="V66" i="6"/>
  <c r="S66" i="6"/>
  <c r="V62" i="6"/>
  <c r="S62" i="6"/>
  <c r="V58" i="6"/>
  <c r="S58" i="6"/>
  <c r="V55" i="6"/>
  <c r="S55" i="6"/>
  <c r="V52" i="6"/>
  <c r="S52" i="6"/>
  <c r="V46" i="6"/>
  <c r="S46" i="6"/>
  <c r="V40" i="6"/>
  <c r="S40" i="6"/>
  <c r="V36" i="6"/>
  <c r="S36" i="6"/>
  <c r="V32" i="6"/>
  <c r="S32" i="6"/>
  <c r="V28" i="6"/>
  <c r="S28" i="6"/>
  <c r="V21" i="6"/>
  <c r="S21" i="6"/>
  <c r="V17" i="6"/>
  <c r="S17" i="6"/>
  <c r="V13" i="6"/>
  <c r="S13" i="6"/>
  <c r="V9" i="6"/>
  <c r="S9" i="6"/>
  <c r="V5" i="6"/>
  <c r="S5" i="6"/>
  <c r="T86" i="6"/>
  <c r="Q86" i="6"/>
  <c r="T82" i="6"/>
  <c r="Q82" i="6"/>
  <c r="T79" i="6"/>
  <c r="Q79" i="6"/>
  <c r="T75" i="6"/>
  <c r="Q75" i="6"/>
  <c r="T71" i="6"/>
  <c r="Q71" i="6"/>
  <c r="T64" i="6"/>
  <c r="Q64" i="6"/>
  <c r="T60" i="6"/>
  <c r="Q60" i="6"/>
  <c r="U85" i="6"/>
  <c r="R85" i="6"/>
  <c r="U78" i="6"/>
  <c r="R78" i="6"/>
  <c r="U74" i="6"/>
  <c r="R74" i="6"/>
  <c r="U54" i="6"/>
  <c r="R54" i="6"/>
  <c r="U51" i="6"/>
  <c r="R51" i="6"/>
  <c r="U44" i="6"/>
  <c r="R44" i="6"/>
  <c r="U41" i="6"/>
  <c r="R41" i="6"/>
  <c r="U37" i="6"/>
  <c r="R37" i="6"/>
  <c r="U33" i="6"/>
  <c r="R33" i="6"/>
  <c r="U28" i="6"/>
  <c r="R28" i="6"/>
  <c r="U20" i="6"/>
  <c r="R20" i="6"/>
  <c r="U15" i="6"/>
  <c r="R15" i="6"/>
  <c r="U11" i="6"/>
  <c r="R11" i="6"/>
  <c r="U7" i="6"/>
  <c r="R7" i="6"/>
  <c r="U3" i="6"/>
  <c r="R3" i="6"/>
  <c r="V86" i="6"/>
  <c r="S86" i="6"/>
  <c r="V82" i="6"/>
  <c r="S82" i="6"/>
  <c r="V72" i="6"/>
  <c r="S72" i="6"/>
  <c r="V68" i="6"/>
  <c r="S68" i="6"/>
  <c r="V61" i="6"/>
  <c r="S61" i="6"/>
  <c r="V57" i="6"/>
  <c r="S57" i="6"/>
  <c r="V54" i="6"/>
  <c r="S54" i="6"/>
  <c r="V51" i="6"/>
  <c r="S51" i="6"/>
  <c r="V48" i="6"/>
  <c r="S48" i="6"/>
  <c r="V45" i="6"/>
  <c r="S45" i="6"/>
  <c r="V43" i="6"/>
  <c r="S43" i="6"/>
  <c r="V39" i="6"/>
  <c r="S39" i="6"/>
  <c r="V35" i="6"/>
  <c r="S35" i="6"/>
  <c r="V31" i="6"/>
  <c r="S31" i="6"/>
  <c r="V27" i="6"/>
  <c r="S27" i="6"/>
  <c r="V24" i="6"/>
  <c r="S24" i="6"/>
  <c r="V20" i="6"/>
  <c r="S20" i="6"/>
  <c r="V16" i="6"/>
  <c r="S16" i="6"/>
  <c r="V12" i="6"/>
  <c r="S12" i="6"/>
  <c r="V8" i="6"/>
  <c r="S8" i="6"/>
  <c r="V4" i="6"/>
  <c r="S4" i="6"/>
  <c r="U2" i="6"/>
  <c r="V2" i="6"/>
  <c r="N2" i="6" l="1"/>
  <c r="N3" i="6"/>
  <c r="N4" i="6"/>
  <c r="N5" i="6"/>
  <c r="N6" i="6"/>
  <c r="N7" i="6"/>
  <c r="N8" i="6"/>
  <c r="N9" i="6"/>
  <c r="N10" i="6"/>
  <c r="N11" i="6"/>
  <c r="N12" i="6"/>
  <c r="N13" i="6"/>
  <c r="N14" i="6"/>
  <c r="N15" i="6"/>
  <c r="N17" i="6"/>
  <c r="N18" i="6"/>
  <c r="N19" i="6"/>
  <c r="N20" i="6"/>
  <c r="N22" i="6"/>
  <c r="N23" i="6"/>
  <c r="N24" i="6"/>
  <c r="N25" i="6"/>
  <c r="N26" i="6"/>
  <c r="N27" i="6"/>
  <c r="N28" i="6"/>
  <c r="N29" i="6"/>
  <c r="N31" i="6"/>
  <c r="N32" i="6"/>
  <c r="N33" i="6"/>
  <c r="N34" i="6"/>
  <c r="N35" i="6"/>
  <c r="N36" i="6"/>
  <c r="N37" i="6"/>
  <c r="N38" i="6"/>
  <c r="N39" i="6"/>
  <c r="N40" i="6"/>
  <c r="N41" i="6"/>
  <c r="N42" i="6"/>
  <c r="N45" i="6"/>
  <c r="N46" i="6"/>
  <c r="N47" i="6"/>
  <c r="N49" i="6"/>
  <c r="N50" i="6"/>
  <c r="N51" i="6"/>
  <c r="N52" i="6"/>
  <c r="N53" i="6"/>
  <c r="N54" i="6"/>
  <c r="N55" i="6"/>
  <c r="O57" i="6"/>
  <c r="O58" i="6"/>
  <c r="O59" i="6"/>
  <c r="O60" i="6"/>
  <c r="O61" i="6"/>
  <c r="O62" i="6"/>
  <c r="O63" i="6"/>
  <c r="O64" i="6"/>
  <c r="O66" i="6"/>
  <c r="O67" i="6"/>
  <c r="O68" i="6"/>
  <c r="O69" i="6"/>
  <c r="O71" i="6"/>
  <c r="P74" i="6"/>
  <c r="P75" i="6"/>
  <c r="P76" i="6"/>
  <c r="P77" i="6"/>
  <c r="P78" i="6"/>
  <c r="P79" i="6"/>
  <c r="S79" i="6" l="1"/>
  <c r="S78" i="6"/>
  <c r="S74" i="6"/>
  <c r="R71" i="6"/>
  <c r="R64" i="6"/>
  <c r="R60" i="6"/>
  <c r="Q50" i="6"/>
  <c r="Q42" i="6"/>
  <c r="Q38" i="6"/>
  <c r="Q34" i="6"/>
  <c r="Q26" i="6"/>
  <c r="Q23" i="6"/>
  <c r="Q19" i="6"/>
  <c r="O70" i="6"/>
  <c r="P70" i="6"/>
  <c r="R67" i="6"/>
  <c r="R63" i="6"/>
  <c r="R59" i="6"/>
  <c r="Q53" i="6"/>
  <c r="Q49" i="6"/>
  <c r="Q47" i="6"/>
  <c r="Q41" i="6"/>
  <c r="Q37" i="6"/>
  <c r="Q33" i="6"/>
  <c r="Q29" i="6"/>
  <c r="Q25" i="6"/>
  <c r="Q22" i="6"/>
  <c r="Q18" i="6"/>
  <c r="Q2" i="6"/>
  <c r="P73" i="6"/>
  <c r="O73" i="6"/>
  <c r="R69" i="6"/>
  <c r="R66" i="6"/>
  <c r="R62" i="6"/>
  <c r="R58" i="6"/>
  <c r="Q55" i="6"/>
  <c r="Q52" i="6"/>
  <c r="Q46" i="6"/>
  <c r="Q40" i="6"/>
  <c r="Q36" i="6"/>
  <c r="Q32" i="6"/>
  <c r="Q28" i="6"/>
  <c r="Q17" i="6"/>
  <c r="Q13" i="6"/>
  <c r="Q9" i="6"/>
  <c r="R68" i="6"/>
  <c r="O65" i="6"/>
  <c r="P65" i="6"/>
  <c r="R61" i="6"/>
  <c r="R57" i="6"/>
  <c r="Q54" i="6"/>
  <c r="Q51" i="6"/>
  <c r="Q45" i="6"/>
  <c r="Q39" i="6"/>
  <c r="Q35" i="6"/>
  <c r="Q31" i="6"/>
  <c r="Q27" i="6"/>
  <c r="Q24" i="6"/>
  <c r="Q20" i="6"/>
  <c r="Q12" i="6"/>
  <c r="Q8" i="6"/>
  <c r="T14" i="6"/>
  <c r="Q14" i="6"/>
  <c r="T10" i="6"/>
  <c r="Q10" i="6"/>
  <c r="T6" i="6"/>
  <c r="Q6" i="6"/>
  <c r="S76" i="6"/>
  <c r="T4" i="6"/>
  <c r="Q4" i="6"/>
  <c r="V75" i="6"/>
  <c r="S75" i="6"/>
  <c r="T15" i="6"/>
  <c r="Q15" i="6"/>
  <c r="T11" i="6"/>
  <c r="Q11" i="6"/>
  <c r="T7" i="6"/>
  <c r="Q7" i="6"/>
  <c r="T3" i="6"/>
  <c r="Q3" i="6"/>
  <c r="S77" i="6"/>
  <c r="T5" i="6"/>
  <c r="Q5" i="6"/>
  <c r="T2" i="6"/>
  <c r="T13" i="6"/>
  <c r="T9" i="6"/>
  <c r="T12" i="6"/>
  <c r="T8" i="6"/>
  <c r="O21" i="6"/>
  <c r="N21" i="6"/>
  <c r="O48" i="6"/>
  <c r="N48" i="6"/>
  <c r="O43" i="6"/>
  <c r="N43" i="6"/>
  <c r="O16" i="6"/>
  <c r="N16" i="6"/>
  <c r="O30" i="6"/>
  <c r="N30" i="6"/>
  <c r="V78" i="6" l="1"/>
  <c r="V76" i="6"/>
  <c r="V79" i="6"/>
  <c r="Y70" i="6"/>
  <c r="Y73" i="6"/>
  <c r="V74" i="6"/>
  <c r="Y65" i="6"/>
  <c r="V77" i="6"/>
  <c r="W45" i="6"/>
  <c r="X61" i="6"/>
  <c r="W30" i="6"/>
  <c r="W43" i="6"/>
  <c r="X30" i="6"/>
  <c r="X43" i="6"/>
  <c r="X21" i="6"/>
  <c r="B16" i="23"/>
  <c r="D16" i="23" s="1"/>
  <c r="X70" i="6"/>
  <c r="W5" i="6"/>
  <c r="W40" i="6"/>
  <c r="X58" i="6"/>
  <c r="Y77" i="6"/>
  <c r="W14" i="6"/>
  <c r="W29" i="6"/>
  <c r="W47" i="6"/>
  <c r="X63" i="6"/>
  <c r="Y78" i="6"/>
  <c r="W11" i="6"/>
  <c r="W26" i="6"/>
  <c r="W50" i="6"/>
  <c r="X71" i="6"/>
  <c r="W4" i="6"/>
  <c r="W24" i="6"/>
  <c r="W39" i="6"/>
  <c r="X57" i="6"/>
  <c r="W9" i="6"/>
  <c r="W28" i="6"/>
  <c r="W46" i="6"/>
  <c r="X62" i="6"/>
  <c r="W2" i="6"/>
  <c r="W18" i="6"/>
  <c r="W33" i="6"/>
  <c r="W49" i="6"/>
  <c r="X67" i="6"/>
  <c r="W15" i="6"/>
  <c r="W34" i="6"/>
  <c r="X60" i="6"/>
  <c r="Y75" i="6"/>
  <c r="W8" i="6"/>
  <c r="W27" i="6"/>
  <c r="W21" i="6"/>
  <c r="W16" i="6"/>
  <c r="W48" i="6"/>
  <c r="X16" i="6"/>
  <c r="X48" i="6"/>
  <c r="X65" i="6"/>
  <c r="W13" i="6"/>
  <c r="W32" i="6"/>
  <c r="W52" i="6"/>
  <c r="X66" i="6"/>
  <c r="W6" i="6"/>
  <c r="W22" i="6"/>
  <c r="W37" i="6"/>
  <c r="W53" i="6"/>
  <c r="Y74" i="6"/>
  <c r="W3" i="6"/>
  <c r="W19" i="6"/>
  <c r="W38" i="6"/>
  <c r="X64" i="6"/>
  <c r="Y79" i="6"/>
  <c r="W12" i="6"/>
  <c r="W31" i="6"/>
  <c r="W51" i="6"/>
  <c r="X68" i="6"/>
  <c r="X73" i="6"/>
  <c r="W17" i="6"/>
  <c r="W36" i="6"/>
  <c r="W55" i="6"/>
  <c r="X69" i="6"/>
  <c r="W10" i="6"/>
  <c r="W25" i="6"/>
  <c r="W41" i="6"/>
  <c r="X59" i="6"/>
  <c r="W7" i="6"/>
  <c r="W23" i="6"/>
  <c r="W42" i="6"/>
  <c r="W20" i="6"/>
  <c r="W35" i="6"/>
  <c r="W54" i="6"/>
  <c r="Y76" i="6"/>
  <c r="Q48" i="6"/>
  <c r="R16" i="6"/>
  <c r="R48" i="6"/>
  <c r="R65" i="6"/>
  <c r="U65" i="6"/>
  <c r="S73" i="6"/>
  <c r="V73" i="6"/>
  <c r="V70" i="6"/>
  <c r="S70" i="6"/>
  <c r="U70" i="6"/>
  <c r="R70" i="6"/>
  <c r="Q30" i="6"/>
  <c r="Q43" i="6"/>
  <c r="Q21" i="6"/>
  <c r="R30" i="6"/>
  <c r="R43" i="6"/>
  <c r="R21" i="6"/>
  <c r="V65" i="6"/>
  <c r="S65" i="6"/>
  <c r="U73" i="6"/>
  <c r="R73" i="6"/>
  <c r="T16" i="6"/>
  <c r="Q16" i="6"/>
  <c r="U16" i="6"/>
  <c r="U30" i="6"/>
  <c r="U21" i="6"/>
  <c r="U48" i="6"/>
  <c r="T22" i="6"/>
  <c r="T37" i="6"/>
  <c r="T53" i="6"/>
  <c r="T19" i="6"/>
  <c r="T38" i="6"/>
  <c r="U64" i="6"/>
  <c r="T31" i="6"/>
  <c r="T51" i="6"/>
  <c r="U68" i="6"/>
  <c r="T40" i="6"/>
  <c r="U58" i="6"/>
  <c r="T30" i="6"/>
  <c r="T43" i="6"/>
  <c r="T21" i="6"/>
  <c r="T25" i="6"/>
  <c r="T41" i="6"/>
  <c r="U59" i="6"/>
  <c r="T23" i="6"/>
  <c r="T42" i="6"/>
  <c r="T20" i="6"/>
  <c r="T35" i="6"/>
  <c r="T54" i="6"/>
  <c r="T28" i="6"/>
  <c r="T46" i="6"/>
  <c r="U62" i="6"/>
  <c r="U43" i="6"/>
  <c r="T29" i="6"/>
  <c r="T47" i="6"/>
  <c r="U63" i="6"/>
  <c r="T26" i="6"/>
  <c r="T50" i="6"/>
  <c r="U71" i="6"/>
  <c r="T24" i="6"/>
  <c r="T39" i="6"/>
  <c r="U57" i="6"/>
  <c r="T32" i="6"/>
  <c r="T52" i="6"/>
  <c r="U66" i="6"/>
  <c r="T48" i="6"/>
  <c r="T18" i="6"/>
  <c r="T33" i="6"/>
  <c r="T49" i="6"/>
  <c r="U67" i="6"/>
  <c r="T34" i="6"/>
  <c r="U60" i="6"/>
  <c r="T27" i="6"/>
  <c r="T45" i="6"/>
  <c r="U61" i="6"/>
  <c r="T17" i="6"/>
  <c r="T36" i="6"/>
  <c r="T55" i="6"/>
  <c r="U69" i="6"/>
  <c r="G2" i="6"/>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J16" i="23" l="1"/>
  <c r="O16" i="23" s="1"/>
  <c r="J25" i="23"/>
  <c r="J28" i="23"/>
  <c r="J24" i="23"/>
  <c r="O24" i="23" s="1"/>
  <c r="J20" i="23"/>
  <c r="O20" i="23" s="1"/>
  <c r="J32" i="23"/>
  <c r="J34" i="23"/>
  <c r="J31" i="23"/>
  <c r="J27" i="23"/>
  <c r="J26" i="23"/>
  <c r="J19" i="23"/>
  <c r="O19" i="23" s="1"/>
  <c r="J21" i="23"/>
  <c r="O21" i="23" s="1"/>
  <c r="J18" i="23"/>
  <c r="O18" i="23" s="1"/>
  <c r="J30" i="23"/>
  <c r="J29" i="23"/>
  <c r="J22" i="23"/>
  <c r="O22" i="23" s="1"/>
  <c r="J17" i="23"/>
  <c r="O17" i="23" s="1"/>
  <c r="J23" i="23"/>
  <c r="O23" i="23" s="1"/>
  <c r="J33" i="23"/>
  <c r="B29" i="23"/>
  <c r="B19" i="23"/>
  <c r="B22" i="23"/>
  <c r="B28" i="23"/>
  <c r="B23" i="23"/>
  <c r="B31" i="23"/>
  <c r="G16" i="23"/>
  <c r="B21" i="23"/>
  <c r="B30" i="23"/>
  <c r="B25" i="23"/>
  <c r="B33" i="23"/>
  <c r="B18" i="23"/>
  <c r="D18" i="23" s="1"/>
  <c r="B24" i="23"/>
  <c r="B32" i="23"/>
  <c r="B27" i="23"/>
  <c r="B17" i="23"/>
  <c r="D17" i="23" s="1"/>
  <c r="B20" i="23"/>
  <c r="B26" i="23"/>
  <c r="B34" i="23"/>
  <c r="N33" i="23" l="1"/>
  <c r="K33" i="23"/>
  <c r="L33" i="23"/>
  <c r="M33" i="23"/>
  <c r="O33" i="23"/>
  <c r="O29" i="23"/>
  <c r="L29" i="23"/>
  <c r="N29" i="23"/>
  <c r="M29" i="23"/>
  <c r="K29" i="23"/>
  <c r="L34" i="23"/>
  <c r="O34" i="23"/>
  <c r="M34" i="23"/>
  <c r="K34" i="23"/>
  <c r="N34" i="23"/>
  <c r="K28" i="23"/>
  <c r="M28" i="23"/>
  <c r="N28" i="23"/>
  <c r="L28" i="23"/>
  <c r="O28" i="23"/>
  <c r="O30" i="23"/>
  <c r="M30" i="23"/>
  <c r="L30" i="23"/>
  <c r="K30" i="23"/>
  <c r="N30" i="23"/>
  <c r="N26" i="23"/>
  <c r="K26" i="23"/>
  <c r="M26" i="23"/>
  <c r="L26" i="23"/>
  <c r="O26" i="23"/>
  <c r="M32" i="23"/>
  <c r="K32" i="23"/>
  <c r="N32" i="23"/>
  <c r="L32" i="23"/>
  <c r="O32" i="23"/>
  <c r="M25" i="23"/>
  <c r="O25" i="23"/>
  <c r="N25" i="23"/>
  <c r="K25" i="23"/>
  <c r="L25" i="23"/>
  <c r="M31" i="23"/>
  <c r="O31" i="23"/>
  <c r="K31" i="23"/>
  <c r="L31" i="23"/>
  <c r="N31" i="23"/>
  <c r="K27" i="23"/>
  <c r="L27" i="23"/>
  <c r="N27" i="23"/>
  <c r="M27" i="23"/>
  <c r="O27" i="23"/>
  <c r="G29" i="23"/>
  <c r="G17" i="23"/>
  <c r="G32" i="23"/>
  <c r="E33" i="23"/>
  <c r="C33" i="23"/>
  <c r="G33" i="23"/>
  <c r="D33" i="23"/>
  <c r="F33" i="23"/>
  <c r="G22" i="23"/>
  <c r="G27" i="23"/>
  <c r="G26" i="23"/>
  <c r="G20" i="23"/>
  <c r="G24" i="23"/>
  <c r="G25" i="23"/>
  <c r="G31" i="23"/>
  <c r="G19" i="23"/>
  <c r="G30" i="23"/>
  <c r="G23" i="23"/>
  <c r="G18" i="23"/>
  <c r="C34" i="23"/>
  <c r="E34" i="23"/>
  <c r="F34" i="23"/>
  <c r="G34" i="23"/>
  <c r="D34" i="23"/>
  <c r="G21" i="23"/>
  <c r="G28" i="23"/>
  <c r="P20" i="23" l="1"/>
  <c r="P18" i="23"/>
  <c r="P31" i="23"/>
  <c r="P22" i="23"/>
  <c r="P16" i="23"/>
  <c r="P23" i="23"/>
  <c r="P17" i="23"/>
  <c r="P24" i="23"/>
  <c r="P19" i="23"/>
  <c r="P26" i="23"/>
  <c r="P29" i="23"/>
  <c r="P32" i="23"/>
  <c r="P27" i="23"/>
  <c r="P21" i="23"/>
  <c r="P25" i="23"/>
  <c r="P30" i="23"/>
  <c r="P28" i="23"/>
  <c r="P34" i="23"/>
  <c r="P33" i="23"/>
  <c r="H29" i="23"/>
  <c r="H16" i="23"/>
  <c r="H21" i="23"/>
  <c r="H28" i="23"/>
  <c r="H18" i="23"/>
  <c r="H30" i="23"/>
  <c r="H27" i="23"/>
  <c r="H34" i="23"/>
  <c r="H19" i="23"/>
  <c r="H25" i="23"/>
  <c r="H20" i="23"/>
  <c r="H32" i="23"/>
  <c r="H17" i="23"/>
  <c r="H24" i="23"/>
  <c r="H23" i="23"/>
  <c r="H31" i="23"/>
  <c r="H26" i="23"/>
  <c r="H22" i="23"/>
  <c r="H33" i="23"/>
  <c r="J108" i="1" l="1"/>
  <c r="K108" i="1" l="1"/>
  <c r="I108" i="1"/>
  <c r="L108" i="1"/>
  <c r="L54" i="1"/>
  <c r="L16" i="6" s="1"/>
  <c r="I54" i="1"/>
  <c r="I16" i="6" s="1"/>
  <c r="J54" i="1"/>
  <c r="J16" i="6" s="1"/>
  <c r="K54" i="1"/>
  <c r="K16" i="6" s="1"/>
  <c r="K118" i="1"/>
  <c r="L118" i="1"/>
  <c r="I118" i="1"/>
  <c r="J118" i="1"/>
  <c r="J19" i="1"/>
  <c r="J21" i="6" s="1"/>
  <c r="K19" i="1"/>
  <c r="K21" i="6" s="1"/>
  <c r="I19" i="1"/>
  <c r="I21" i="6" s="1"/>
  <c r="L19" i="1"/>
  <c r="L21" i="6" s="1"/>
  <c r="L83" i="1"/>
  <c r="I83" i="1"/>
  <c r="J83" i="1"/>
  <c r="K83" i="1"/>
  <c r="L65" i="1"/>
  <c r="I65" i="1"/>
  <c r="J65" i="1"/>
  <c r="K65" i="1"/>
  <c r="J28" i="1"/>
  <c r="I28" i="1"/>
  <c r="L28" i="1"/>
  <c r="K28" i="1"/>
  <c r="I92" i="1"/>
  <c r="I81" i="6" s="1"/>
  <c r="J92" i="1"/>
  <c r="J81" i="6" s="1"/>
  <c r="L92" i="1"/>
  <c r="L81" i="6" s="1"/>
  <c r="K92" i="1"/>
  <c r="K81" i="6" s="1"/>
  <c r="L58" i="1"/>
  <c r="L36" i="6" s="1"/>
  <c r="I58" i="1"/>
  <c r="I36" i="6" s="1"/>
  <c r="J58" i="1"/>
  <c r="J36" i="6" s="1"/>
  <c r="K58" i="1"/>
  <c r="K36" i="6" s="1"/>
  <c r="J3" i="1"/>
  <c r="J2" i="6" s="1"/>
  <c r="K3" i="1"/>
  <c r="K2" i="6" s="1"/>
  <c r="I3" i="1"/>
  <c r="I2" i="6" s="1"/>
  <c r="L3" i="1"/>
  <c r="L2" i="6" s="1"/>
  <c r="J23" i="1"/>
  <c r="J48" i="6" s="1"/>
  <c r="K23" i="1"/>
  <c r="K48" i="6" s="1"/>
  <c r="I23" i="1"/>
  <c r="I48" i="6" s="1"/>
  <c r="L23" i="1"/>
  <c r="L48" i="6" s="1"/>
  <c r="L87" i="1"/>
  <c r="L76" i="6" s="1"/>
  <c r="I87" i="1"/>
  <c r="I76" i="6" s="1"/>
  <c r="J87" i="1"/>
  <c r="J76" i="6" s="1"/>
  <c r="K87" i="1"/>
  <c r="K76" i="6" s="1"/>
  <c r="L77" i="1"/>
  <c r="L86" i="6" s="1"/>
  <c r="I77" i="1"/>
  <c r="I86" i="6" s="1"/>
  <c r="J77" i="1"/>
  <c r="J86" i="6" s="1"/>
  <c r="K77" i="1"/>
  <c r="K86" i="6" s="1"/>
  <c r="J32" i="1"/>
  <c r="J27" i="6" s="1"/>
  <c r="I32" i="1"/>
  <c r="I27" i="6" s="1"/>
  <c r="L32" i="1"/>
  <c r="L27" i="6" s="1"/>
  <c r="K32" i="1"/>
  <c r="K27" i="6" s="1"/>
  <c r="J96" i="1"/>
  <c r="J84" i="6" s="1"/>
  <c r="L96" i="1"/>
  <c r="L84" i="6" s="1"/>
  <c r="I96" i="1"/>
  <c r="I84" i="6" s="1"/>
  <c r="K96" i="1"/>
  <c r="K84" i="6" s="1"/>
  <c r="J46" i="1"/>
  <c r="K46" i="1"/>
  <c r="L46" i="1"/>
  <c r="I46" i="1"/>
  <c r="K110" i="1"/>
  <c r="L110" i="1"/>
  <c r="I110" i="1"/>
  <c r="J110" i="1"/>
  <c r="J11" i="1"/>
  <c r="J12" i="6" s="1"/>
  <c r="K11" i="1"/>
  <c r="K12" i="6" s="1"/>
  <c r="I11" i="1"/>
  <c r="I12" i="6" s="1"/>
  <c r="L11" i="1"/>
  <c r="L12" i="6" s="1"/>
  <c r="L75" i="1"/>
  <c r="L63" i="6" s="1"/>
  <c r="I75" i="1"/>
  <c r="I63" i="6" s="1"/>
  <c r="J75" i="1"/>
  <c r="J63" i="6" s="1"/>
  <c r="K75" i="1"/>
  <c r="K63" i="6" s="1"/>
  <c r="L53" i="1"/>
  <c r="L15" i="6" s="1"/>
  <c r="I53" i="1"/>
  <c r="I15" i="6" s="1"/>
  <c r="J53" i="1"/>
  <c r="J15" i="6" s="1"/>
  <c r="K53" i="1"/>
  <c r="K15" i="6" s="1"/>
  <c r="I20" i="1"/>
  <c r="I22" i="6" s="1"/>
  <c r="J20" i="1"/>
  <c r="J22" i="6" s="1"/>
  <c r="K20" i="1"/>
  <c r="K22" i="6" s="1"/>
  <c r="L20" i="1"/>
  <c r="L22" i="6" s="1"/>
  <c r="L84" i="1"/>
  <c r="L87" i="6" s="1"/>
  <c r="I84" i="1"/>
  <c r="I87" i="6" s="1"/>
  <c r="J84" i="1"/>
  <c r="J87" i="6" s="1"/>
  <c r="K84" i="1"/>
  <c r="K87" i="6" s="1"/>
  <c r="J34" i="1"/>
  <c r="J28" i="6" s="1"/>
  <c r="K34" i="1"/>
  <c r="K28" i="6" s="1"/>
  <c r="I34" i="1"/>
  <c r="I28" i="6" s="1"/>
  <c r="L34" i="1"/>
  <c r="L28" i="6" s="1"/>
  <c r="J98" i="1"/>
  <c r="I98" i="1"/>
  <c r="K98" i="1"/>
  <c r="L98" i="1"/>
  <c r="L85" i="1"/>
  <c r="L74" i="6" s="1"/>
  <c r="I85" i="1"/>
  <c r="I74" i="6" s="1"/>
  <c r="J85" i="1"/>
  <c r="J74" i="6" s="1"/>
  <c r="K85" i="1"/>
  <c r="K74" i="6" s="1"/>
  <c r="L63" i="1"/>
  <c r="I63" i="1"/>
  <c r="J63" i="1"/>
  <c r="K63" i="1"/>
  <c r="J21" i="1"/>
  <c r="K21" i="1"/>
  <c r="I21" i="1"/>
  <c r="L21" i="1"/>
  <c r="I8" i="1"/>
  <c r="I45" i="6" s="1"/>
  <c r="J8" i="1"/>
  <c r="J45" i="6" s="1"/>
  <c r="K8" i="1"/>
  <c r="K45" i="6" s="1"/>
  <c r="L8" i="1"/>
  <c r="L45" i="6" s="1"/>
  <c r="L72" i="1"/>
  <c r="I72" i="1"/>
  <c r="J72" i="1"/>
  <c r="K72" i="1"/>
  <c r="L70" i="1"/>
  <c r="I70" i="1"/>
  <c r="J70" i="1"/>
  <c r="K70" i="1"/>
  <c r="J35" i="1"/>
  <c r="J43" i="6" s="1"/>
  <c r="K35" i="1"/>
  <c r="K43" i="6" s="1"/>
  <c r="I35" i="1"/>
  <c r="I43" i="6" s="1"/>
  <c r="L35" i="1"/>
  <c r="L43" i="6" s="1"/>
  <c r="J99" i="1"/>
  <c r="K99" i="1"/>
  <c r="L99" i="1"/>
  <c r="I99" i="1"/>
  <c r="J97" i="1"/>
  <c r="I97" i="1"/>
  <c r="K97" i="1"/>
  <c r="L97" i="1"/>
  <c r="J44" i="1"/>
  <c r="J20" i="6" s="1"/>
  <c r="I44" i="1"/>
  <c r="I20" i="6" s="1"/>
  <c r="L44" i="1"/>
  <c r="L20" i="6" s="1"/>
  <c r="K44" i="1"/>
  <c r="K20" i="6" s="1"/>
  <c r="I10" i="1"/>
  <c r="I44" i="6" s="1"/>
  <c r="J10" i="1"/>
  <c r="J44" i="6" s="1"/>
  <c r="K10" i="1"/>
  <c r="K44" i="6" s="1"/>
  <c r="L10" i="1"/>
  <c r="L44" i="6" s="1"/>
  <c r="L74" i="1"/>
  <c r="L62" i="6" s="1"/>
  <c r="I74" i="1"/>
  <c r="I62" i="6" s="1"/>
  <c r="J74" i="1"/>
  <c r="J62" i="6" s="1"/>
  <c r="K74" i="1"/>
  <c r="K62" i="6" s="1"/>
  <c r="J33" i="1"/>
  <c r="I33" i="1"/>
  <c r="K33" i="1"/>
  <c r="L33" i="1"/>
  <c r="J39" i="1"/>
  <c r="J30" i="6" s="1"/>
  <c r="K39" i="1"/>
  <c r="K30" i="6" s="1"/>
  <c r="I39" i="1"/>
  <c r="I30" i="6" s="1"/>
  <c r="L39" i="1"/>
  <c r="L30" i="6" s="1"/>
  <c r="K103" i="1"/>
  <c r="L103" i="1"/>
  <c r="I103" i="1"/>
  <c r="J103" i="1"/>
  <c r="K101" i="1"/>
  <c r="L101" i="1"/>
  <c r="I101" i="1"/>
  <c r="J101" i="1"/>
  <c r="J48" i="1"/>
  <c r="L48" i="1"/>
  <c r="I48" i="1"/>
  <c r="K48" i="1"/>
  <c r="K112" i="1"/>
  <c r="L112" i="1"/>
  <c r="I112" i="1"/>
  <c r="J112" i="1"/>
  <c r="L62" i="1"/>
  <c r="L9" i="6" s="1"/>
  <c r="I62" i="1"/>
  <c r="I9" i="6" s="1"/>
  <c r="J62" i="1"/>
  <c r="J9" i="6" s="1"/>
  <c r="K62" i="1"/>
  <c r="K9" i="6" s="1"/>
  <c r="L5" i="1"/>
  <c r="L3" i="6" s="1"/>
  <c r="I5" i="1"/>
  <c r="I3" i="6" s="1"/>
  <c r="J5" i="1"/>
  <c r="J3" i="6" s="1"/>
  <c r="K5" i="1"/>
  <c r="K3" i="6" s="1"/>
  <c r="J27" i="1"/>
  <c r="J25" i="6" s="1"/>
  <c r="K27" i="1"/>
  <c r="K25" i="6" s="1"/>
  <c r="I27" i="1"/>
  <c r="I25" i="6" s="1"/>
  <c r="L27" i="1"/>
  <c r="L25" i="6" s="1"/>
  <c r="I91" i="1"/>
  <c r="I79" i="6" s="1"/>
  <c r="J91" i="1"/>
  <c r="J79" i="6" s="1"/>
  <c r="K91" i="1"/>
  <c r="K79" i="6" s="1"/>
  <c r="L91" i="1"/>
  <c r="L79" i="6" s="1"/>
  <c r="L81" i="1"/>
  <c r="L80" i="6" s="1"/>
  <c r="I81" i="1"/>
  <c r="I80" i="6" s="1"/>
  <c r="J81" i="1"/>
  <c r="J80" i="6" s="1"/>
  <c r="K81" i="1"/>
  <c r="K80" i="6" s="1"/>
  <c r="J36" i="1"/>
  <c r="J8" i="6" s="1"/>
  <c r="I36" i="1"/>
  <c r="I8" i="6" s="1"/>
  <c r="L36" i="1"/>
  <c r="L8" i="6" s="1"/>
  <c r="K36" i="1"/>
  <c r="K8" i="6" s="1"/>
  <c r="K100" i="1"/>
  <c r="L100" i="1"/>
  <c r="I100" i="1"/>
  <c r="J100" i="1"/>
  <c r="L50" i="1"/>
  <c r="L34" i="6" s="1"/>
  <c r="I50" i="1"/>
  <c r="I34" i="6" s="1"/>
  <c r="J50" i="1"/>
  <c r="J34" i="6" s="1"/>
  <c r="K50" i="1"/>
  <c r="K34" i="6" s="1"/>
  <c r="K114" i="1"/>
  <c r="L114" i="1"/>
  <c r="I114" i="1"/>
  <c r="J114" i="1"/>
  <c r="J15" i="1"/>
  <c r="J4" i="6" s="1"/>
  <c r="K15" i="1"/>
  <c r="K4" i="6" s="1"/>
  <c r="I15" i="1"/>
  <c r="I4" i="6" s="1"/>
  <c r="L15" i="1"/>
  <c r="L4" i="6" s="1"/>
  <c r="L79" i="1"/>
  <c r="I79" i="1"/>
  <c r="J79" i="1"/>
  <c r="K79" i="1"/>
  <c r="L61" i="1"/>
  <c r="I61" i="1"/>
  <c r="J61" i="1"/>
  <c r="K61" i="1"/>
  <c r="I24" i="1"/>
  <c r="I17" i="6" s="1"/>
  <c r="J24" i="1"/>
  <c r="J17" i="6" s="1"/>
  <c r="K24" i="1"/>
  <c r="K17" i="6" s="1"/>
  <c r="L24" i="1"/>
  <c r="L17" i="6" s="1"/>
  <c r="L88" i="1"/>
  <c r="L77" i="6" s="1"/>
  <c r="I88" i="1"/>
  <c r="I77" i="6" s="1"/>
  <c r="J88" i="1"/>
  <c r="J77" i="6" s="1"/>
  <c r="K88" i="1"/>
  <c r="K77" i="6" s="1"/>
  <c r="L6" i="1"/>
  <c r="I6" i="1"/>
  <c r="J6" i="1"/>
  <c r="K6" i="1"/>
  <c r="I25" i="1"/>
  <c r="J25" i="1"/>
  <c r="K25" i="1"/>
  <c r="L25" i="1"/>
  <c r="I22" i="1"/>
  <c r="J22" i="1"/>
  <c r="K22" i="1"/>
  <c r="L22" i="1"/>
  <c r="L86" i="1"/>
  <c r="L75" i="6" s="1"/>
  <c r="I86" i="1"/>
  <c r="I75" i="6" s="1"/>
  <c r="J86" i="1"/>
  <c r="J75" i="6" s="1"/>
  <c r="K86" i="1"/>
  <c r="K75" i="6" s="1"/>
  <c r="L57" i="1"/>
  <c r="L35" i="6" s="1"/>
  <c r="I57" i="1"/>
  <c r="I35" i="6" s="1"/>
  <c r="J57" i="1"/>
  <c r="J35" i="6" s="1"/>
  <c r="K57" i="1"/>
  <c r="K35" i="6" s="1"/>
  <c r="L51" i="1"/>
  <c r="I51" i="1"/>
  <c r="J51" i="1"/>
  <c r="K51" i="1"/>
  <c r="K115" i="1"/>
  <c r="L115" i="1"/>
  <c r="I115" i="1"/>
  <c r="J115" i="1"/>
  <c r="K113" i="1"/>
  <c r="L113" i="1"/>
  <c r="I113" i="1"/>
  <c r="J113" i="1"/>
  <c r="L60" i="1"/>
  <c r="I60" i="1"/>
  <c r="J60" i="1"/>
  <c r="K60" i="1"/>
  <c r="J26" i="1"/>
  <c r="I26" i="1"/>
  <c r="L26" i="1"/>
  <c r="K26" i="1"/>
  <c r="L90" i="1"/>
  <c r="I90" i="1"/>
  <c r="J90" i="1"/>
  <c r="K90" i="1"/>
  <c r="L69" i="1"/>
  <c r="L59" i="6" s="1"/>
  <c r="I69" i="1"/>
  <c r="I59" i="6" s="1"/>
  <c r="J69" i="1"/>
  <c r="J59" i="6" s="1"/>
  <c r="K69" i="1"/>
  <c r="K59" i="6" s="1"/>
  <c r="L55" i="1"/>
  <c r="I55" i="1"/>
  <c r="J55" i="1"/>
  <c r="K55" i="1"/>
  <c r="J9" i="1"/>
  <c r="J46" i="6" s="1"/>
  <c r="K9" i="1"/>
  <c r="K46" i="6" s="1"/>
  <c r="I9" i="1"/>
  <c r="I46" i="6" s="1"/>
  <c r="L9" i="1"/>
  <c r="L46" i="6" s="1"/>
  <c r="K117" i="1"/>
  <c r="L117" i="1"/>
  <c r="I117" i="1"/>
  <c r="J117" i="1"/>
  <c r="L64" i="1"/>
  <c r="I64" i="1"/>
  <c r="J64" i="1"/>
  <c r="K64" i="1"/>
  <c r="I14" i="1"/>
  <c r="I19" i="6" s="1"/>
  <c r="J14" i="1"/>
  <c r="J19" i="6" s="1"/>
  <c r="K14" i="1"/>
  <c r="K19" i="6" s="1"/>
  <c r="L14" i="1"/>
  <c r="L19" i="6" s="1"/>
  <c r="L78" i="1"/>
  <c r="L65" i="6" s="1"/>
  <c r="I78" i="1"/>
  <c r="I65" i="6" s="1"/>
  <c r="J78" i="1"/>
  <c r="J65" i="6" s="1"/>
  <c r="K78" i="1"/>
  <c r="K65" i="6" s="1"/>
  <c r="J45" i="1"/>
  <c r="J32" i="6" s="1"/>
  <c r="I45" i="1"/>
  <c r="I32" i="6" s="1"/>
  <c r="K45" i="1"/>
  <c r="K32" i="6" s="1"/>
  <c r="L45" i="1"/>
  <c r="L32" i="6" s="1"/>
  <c r="J43" i="1"/>
  <c r="J51" i="6" s="1"/>
  <c r="K43" i="1"/>
  <c r="K51" i="6" s="1"/>
  <c r="I43" i="1"/>
  <c r="I51" i="6" s="1"/>
  <c r="L43" i="1"/>
  <c r="L51" i="6" s="1"/>
  <c r="K107" i="1"/>
  <c r="L107" i="1"/>
  <c r="I107" i="1"/>
  <c r="J107" i="1"/>
  <c r="K105" i="1"/>
  <c r="L105" i="1"/>
  <c r="I105" i="1"/>
  <c r="J105" i="1"/>
  <c r="L52" i="1"/>
  <c r="L11" i="6" s="1"/>
  <c r="I52" i="1"/>
  <c r="I11" i="6" s="1"/>
  <c r="J52" i="1"/>
  <c r="J11" i="6" s="1"/>
  <c r="K52" i="1"/>
  <c r="K11" i="6" s="1"/>
  <c r="K116" i="1"/>
  <c r="L116" i="1"/>
  <c r="I116" i="1"/>
  <c r="J116" i="1"/>
  <c r="L66" i="1"/>
  <c r="L57" i="6" s="1"/>
  <c r="I66" i="1"/>
  <c r="I57" i="6" s="1"/>
  <c r="J66" i="1"/>
  <c r="J57" i="6" s="1"/>
  <c r="K66" i="1"/>
  <c r="K57" i="6" s="1"/>
  <c r="J13" i="1"/>
  <c r="J18" i="6" s="1"/>
  <c r="K13" i="1"/>
  <c r="K18" i="6" s="1"/>
  <c r="I13" i="1"/>
  <c r="I18" i="6" s="1"/>
  <c r="L13" i="1"/>
  <c r="L18" i="6" s="1"/>
  <c r="J31" i="1"/>
  <c r="K31" i="1"/>
  <c r="I31" i="1"/>
  <c r="L31" i="1"/>
  <c r="J95" i="1"/>
  <c r="K95" i="1"/>
  <c r="L95" i="1"/>
  <c r="I95" i="1"/>
  <c r="J93" i="1"/>
  <c r="J82" i="6" s="1"/>
  <c r="I93" i="1"/>
  <c r="I82" i="6" s="1"/>
  <c r="K93" i="1"/>
  <c r="K82" i="6" s="1"/>
  <c r="L93" i="1"/>
  <c r="L82" i="6" s="1"/>
  <c r="J40" i="1"/>
  <c r="J50" i="6" s="1"/>
  <c r="L40" i="1"/>
  <c r="L50" i="6" s="1"/>
  <c r="I40" i="1"/>
  <c r="I50" i="6" s="1"/>
  <c r="K40" i="1"/>
  <c r="K50" i="6" s="1"/>
  <c r="K104" i="1"/>
  <c r="L104" i="1"/>
  <c r="I104" i="1"/>
  <c r="J104" i="1"/>
  <c r="J38" i="1"/>
  <c r="J29" i="6" s="1"/>
  <c r="K38" i="1"/>
  <c r="K29" i="6" s="1"/>
  <c r="I38" i="1"/>
  <c r="I29" i="6" s="1"/>
  <c r="L38" i="1"/>
  <c r="L29" i="6" s="1"/>
  <c r="K102" i="1"/>
  <c r="L102" i="1"/>
  <c r="I102" i="1"/>
  <c r="J102" i="1"/>
  <c r="L89" i="1"/>
  <c r="L78" i="6" s="1"/>
  <c r="I89" i="1"/>
  <c r="I78" i="6" s="1"/>
  <c r="J89" i="1"/>
  <c r="J78" i="6" s="1"/>
  <c r="K89" i="1"/>
  <c r="K78" i="6" s="1"/>
  <c r="L67" i="1"/>
  <c r="L67" i="6" s="1"/>
  <c r="I67" i="1"/>
  <c r="I67" i="6" s="1"/>
  <c r="J67" i="1"/>
  <c r="J67" i="6" s="1"/>
  <c r="K67" i="1"/>
  <c r="K67" i="6" s="1"/>
  <c r="J29" i="1"/>
  <c r="J26" i="6" s="1"/>
  <c r="I29" i="1"/>
  <c r="I26" i="6" s="1"/>
  <c r="K29" i="1"/>
  <c r="K26" i="6" s="1"/>
  <c r="L29" i="1"/>
  <c r="L26" i="6" s="1"/>
  <c r="I12" i="1"/>
  <c r="I47" i="6" s="1"/>
  <c r="J12" i="1"/>
  <c r="J47" i="6" s="1"/>
  <c r="K12" i="1"/>
  <c r="K47" i="6" s="1"/>
  <c r="L12" i="1"/>
  <c r="L47" i="6" s="1"/>
  <c r="L76" i="1"/>
  <c r="L64" i="6" s="1"/>
  <c r="I76" i="1"/>
  <c r="I64" i="6" s="1"/>
  <c r="J76" i="1"/>
  <c r="J64" i="6" s="1"/>
  <c r="K76" i="1"/>
  <c r="K64" i="6" s="1"/>
  <c r="J42" i="1"/>
  <c r="J10" i="6" s="1"/>
  <c r="K42" i="1"/>
  <c r="K10" i="6" s="1"/>
  <c r="L42" i="1"/>
  <c r="L10" i="6" s="1"/>
  <c r="I42" i="1"/>
  <c r="I10" i="6" s="1"/>
  <c r="K106" i="1"/>
  <c r="L106" i="1"/>
  <c r="I106" i="1"/>
  <c r="J106" i="1"/>
  <c r="J7" i="1"/>
  <c r="J14" i="6" s="1"/>
  <c r="K7" i="1"/>
  <c r="K14" i="6" s="1"/>
  <c r="I7" i="1"/>
  <c r="I14" i="6" s="1"/>
  <c r="L7" i="1"/>
  <c r="L14" i="6" s="1"/>
  <c r="L71" i="1"/>
  <c r="L60" i="6" s="1"/>
  <c r="I71" i="1"/>
  <c r="I60" i="6" s="1"/>
  <c r="J71" i="1"/>
  <c r="J60" i="6" s="1"/>
  <c r="K71" i="1"/>
  <c r="K60" i="6" s="1"/>
  <c r="J41" i="1"/>
  <c r="J31" i="6" s="1"/>
  <c r="I41" i="1"/>
  <c r="I31" i="6" s="1"/>
  <c r="K41" i="1"/>
  <c r="K31" i="6" s="1"/>
  <c r="L41" i="1"/>
  <c r="L31" i="6" s="1"/>
  <c r="I16" i="1"/>
  <c r="I5" i="6" s="1"/>
  <c r="J16" i="1"/>
  <c r="J5" i="6" s="1"/>
  <c r="K16" i="1"/>
  <c r="K5" i="6" s="1"/>
  <c r="L16" i="1"/>
  <c r="L5" i="6" s="1"/>
  <c r="L80" i="1"/>
  <c r="L66" i="6" s="1"/>
  <c r="I80" i="1"/>
  <c r="I66" i="6" s="1"/>
  <c r="J80" i="1"/>
  <c r="J66" i="6" s="1"/>
  <c r="K80" i="1"/>
  <c r="K66" i="6" s="1"/>
  <c r="J30" i="1"/>
  <c r="K30" i="1"/>
  <c r="L30" i="1"/>
  <c r="I30" i="1"/>
  <c r="J94" i="1"/>
  <c r="I94" i="1"/>
  <c r="K94" i="1"/>
  <c r="L94" i="1"/>
  <c r="L73" i="1"/>
  <c r="L61" i="6" s="1"/>
  <c r="I73" i="1"/>
  <c r="I61" i="6" s="1"/>
  <c r="J73" i="1"/>
  <c r="J61" i="6" s="1"/>
  <c r="K73" i="1"/>
  <c r="K61" i="6" s="1"/>
  <c r="L59" i="1"/>
  <c r="L53" i="6" s="1"/>
  <c r="I59" i="1"/>
  <c r="I53" i="6" s="1"/>
  <c r="J59" i="1"/>
  <c r="J53" i="6" s="1"/>
  <c r="K59" i="1"/>
  <c r="K53" i="6" s="1"/>
  <c r="J17" i="1"/>
  <c r="K17" i="1"/>
  <c r="I17" i="1"/>
  <c r="L17" i="1"/>
  <c r="K4" i="1"/>
  <c r="K13" i="6" s="1"/>
  <c r="I4" i="1"/>
  <c r="I13" i="6" s="1"/>
  <c r="J4" i="1"/>
  <c r="J13" i="6" s="1"/>
  <c r="L4" i="1"/>
  <c r="L13" i="6" s="1"/>
  <c r="L68" i="1"/>
  <c r="L58" i="6" s="1"/>
  <c r="I68" i="1"/>
  <c r="I58" i="6" s="1"/>
  <c r="J68" i="1"/>
  <c r="J58" i="6" s="1"/>
  <c r="K68" i="1"/>
  <c r="K58" i="6" s="1"/>
  <c r="I18" i="1"/>
  <c r="J18" i="1"/>
  <c r="K18" i="1"/>
  <c r="L18" i="1"/>
  <c r="L82" i="1"/>
  <c r="L71" i="6" s="1"/>
  <c r="I82" i="1"/>
  <c r="I71" i="6" s="1"/>
  <c r="J82" i="1"/>
  <c r="J71" i="6" s="1"/>
  <c r="K82" i="1"/>
  <c r="K71" i="6" s="1"/>
  <c r="J49" i="1"/>
  <c r="I49" i="1"/>
  <c r="K49" i="1"/>
  <c r="L49" i="1"/>
  <c r="J47" i="1"/>
  <c r="J33" i="6" s="1"/>
  <c r="K47" i="1"/>
  <c r="K33" i="6" s="1"/>
  <c r="I47" i="1"/>
  <c r="I33" i="6" s="1"/>
  <c r="L47" i="1"/>
  <c r="L33" i="6" s="1"/>
  <c r="K111" i="1"/>
  <c r="L111" i="1"/>
  <c r="I111" i="1"/>
  <c r="J111" i="1"/>
  <c r="K109" i="1"/>
  <c r="L109" i="1"/>
  <c r="I109" i="1"/>
  <c r="J109" i="1"/>
  <c r="L56" i="1"/>
  <c r="L7" i="6" s="1"/>
  <c r="I56" i="1"/>
  <c r="I7" i="6" s="1"/>
  <c r="J56" i="1"/>
  <c r="J7" i="6" s="1"/>
  <c r="K56" i="1"/>
  <c r="K7" i="6" s="1"/>
  <c r="J37" i="1"/>
  <c r="J49" i="6" s="1"/>
  <c r="I37" i="1"/>
  <c r="I49" i="6" s="1"/>
  <c r="K37" i="1"/>
  <c r="K49" i="6" s="1"/>
  <c r="L37" i="1"/>
  <c r="L49" i="6" s="1"/>
  <c r="J23" i="6" l="1"/>
  <c r="J6" i="6"/>
  <c r="K72" i="6"/>
  <c r="K83" i="6"/>
  <c r="L41" i="6"/>
  <c r="L52" i="6"/>
  <c r="I24" i="6"/>
  <c r="I42" i="6"/>
  <c r="L56" i="6"/>
  <c r="L85" i="6"/>
  <c r="J37" i="6"/>
  <c r="J39" i="6"/>
  <c r="J38" i="6"/>
  <c r="J40" i="6"/>
  <c r="L69" i="6"/>
  <c r="L73" i="6"/>
  <c r="L68" i="6"/>
  <c r="L70" i="6"/>
  <c r="L54" i="6"/>
  <c r="L55" i="6"/>
  <c r="I23" i="6"/>
  <c r="I6" i="6"/>
  <c r="J72" i="6"/>
  <c r="J83" i="6"/>
  <c r="K41" i="6"/>
  <c r="K52" i="6"/>
  <c r="L24" i="6"/>
  <c r="L42" i="6"/>
  <c r="K56" i="6"/>
  <c r="K85" i="6"/>
  <c r="K37" i="6"/>
  <c r="K39" i="6"/>
  <c r="L38" i="6"/>
  <c r="L40" i="6"/>
  <c r="K69" i="6"/>
  <c r="K73" i="6"/>
  <c r="K68" i="6"/>
  <c r="K70" i="6"/>
  <c r="K54" i="6"/>
  <c r="K55" i="6"/>
  <c r="L23" i="6"/>
  <c r="L6" i="6"/>
  <c r="I72" i="6"/>
  <c r="I83" i="6"/>
  <c r="J41" i="6"/>
  <c r="J52" i="6"/>
  <c r="K24" i="6"/>
  <c r="K42" i="6"/>
  <c r="J56" i="6"/>
  <c r="J85" i="6"/>
  <c r="I37" i="6"/>
  <c r="I39" i="6"/>
  <c r="K38" i="6"/>
  <c r="K40" i="6"/>
  <c r="J69" i="6"/>
  <c r="J73" i="6"/>
  <c r="J68" i="6"/>
  <c r="J70" i="6"/>
  <c r="J54" i="6"/>
  <c r="J55" i="6"/>
  <c r="K23" i="6"/>
  <c r="K6" i="6"/>
  <c r="L72" i="6"/>
  <c r="L83" i="6"/>
  <c r="I41" i="6"/>
  <c r="I52" i="6"/>
  <c r="J24" i="6"/>
  <c r="J42" i="6"/>
  <c r="I56" i="6"/>
  <c r="I85" i="6"/>
  <c r="L37" i="6"/>
  <c r="L39" i="6"/>
  <c r="I38" i="6"/>
  <c r="I40" i="6"/>
  <c r="I69" i="6"/>
  <c r="I73" i="6"/>
  <c r="I68" i="6"/>
  <c r="I70" i="6"/>
  <c r="I54" i="6"/>
  <c r="I55" i="6"/>
  <c r="D27" i="23"/>
  <c r="N20" i="23"/>
  <c r="D26" i="23"/>
  <c r="D19" i="23"/>
  <c r="V18" i="23"/>
  <c r="D25" i="23"/>
  <c r="F22" i="23"/>
  <c r="F27" i="23"/>
  <c r="M20" i="23"/>
  <c r="E16" i="23"/>
  <c r="F26" i="23"/>
  <c r="F19" i="23"/>
  <c r="U18" i="23"/>
  <c r="F25" i="23"/>
  <c r="E22" i="23"/>
  <c r="C27" i="23"/>
  <c r="L20" i="23"/>
  <c r="C26" i="23"/>
  <c r="C19" i="23"/>
  <c r="T18" i="23"/>
  <c r="C25" i="23"/>
  <c r="D22" i="23"/>
  <c r="E27" i="23"/>
  <c r="K20" i="23"/>
  <c r="C16" i="23"/>
  <c r="E26" i="23"/>
  <c r="E19" i="23"/>
  <c r="S18" i="23"/>
  <c r="E25" i="23"/>
  <c r="C22" i="23"/>
  <c r="K16" i="23"/>
  <c r="L16" i="23"/>
  <c r="N16" i="23"/>
  <c r="M16" i="23"/>
  <c r="M18" i="23"/>
  <c r="L18" i="23"/>
  <c r="K18" i="23"/>
  <c r="N18" i="23"/>
  <c r="S16" i="23"/>
  <c r="E18" i="23"/>
  <c r="V16" i="23"/>
  <c r="U16" i="23"/>
  <c r="T16" i="23"/>
  <c r="F16" i="23"/>
  <c r="F18" i="23"/>
  <c r="C18" i="23"/>
  <c r="E23" i="23"/>
  <c r="E17" i="23"/>
  <c r="K21" i="23"/>
  <c r="K22" i="23"/>
  <c r="C30" i="23"/>
  <c r="C32" i="23"/>
  <c r="D24" i="23"/>
  <c r="D31" i="23"/>
  <c r="F28" i="23"/>
  <c r="F29" i="23"/>
  <c r="K17" i="23"/>
  <c r="K19" i="23"/>
  <c r="K23" i="23"/>
  <c r="C20" i="23"/>
  <c r="C21" i="23"/>
  <c r="D23" i="23"/>
  <c r="N21" i="23"/>
  <c r="N22" i="23"/>
  <c r="F30" i="23"/>
  <c r="F32" i="23"/>
  <c r="C31" i="23"/>
  <c r="C24" i="23"/>
  <c r="D28" i="23"/>
  <c r="D29" i="23"/>
  <c r="N17" i="23"/>
  <c r="N19" i="23"/>
  <c r="N23" i="23"/>
  <c r="F20" i="23"/>
  <c r="F21" i="23"/>
  <c r="C23" i="23"/>
  <c r="C17" i="23"/>
  <c r="M21" i="23"/>
  <c r="M22" i="23"/>
  <c r="E30" i="23"/>
  <c r="E32" i="23"/>
  <c r="F24" i="23"/>
  <c r="F31" i="23"/>
  <c r="E28" i="23"/>
  <c r="E29" i="23"/>
  <c r="M17" i="23"/>
  <c r="M19" i="23"/>
  <c r="M23" i="23"/>
  <c r="E20" i="23"/>
  <c r="E21" i="23"/>
  <c r="F17" i="23"/>
  <c r="F23" i="23"/>
  <c r="L21" i="23"/>
  <c r="L22" i="23"/>
  <c r="D4" i="28"/>
  <c r="D30" i="23"/>
  <c r="D32" i="23"/>
  <c r="E24" i="23"/>
  <c r="E31" i="23"/>
  <c r="C28" i="23"/>
  <c r="C29" i="23"/>
  <c r="L17" i="23"/>
  <c r="L19" i="23"/>
  <c r="L23" i="23"/>
  <c r="D20" i="23"/>
  <c r="D21" i="23"/>
  <c r="V17" i="23" l="1"/>
  <c r="N24" i="23"/>
  <c r="S17" i="23"/>
  <c r="K24" i="23"/>
  <c r="T17" i="23"/>
  <c r="T36" i="23" s="1"/>
  <c r="T38" i="23" s="1"/>
  <c r="M5" i="23" s="1"/>
  <c r="L24" i="23"/>
  <c r="L36" i="23" s="1"/>
  <c r="L38" i="23" s="1"/>
  <c r="M4" i="23" s="1"/>
  <c r="U17" i="23"/>
  <c r="U36" i="23" s="1"/>
  <c r="U38" i="23" s="1"/>
  <c r="N5" i="23" s="1"/>
  <c r="M24" i="23"/>
  <c r="M36" i="23" s="1"/>
  <c r="M38" i="23" s="1"/>
  <c r="N4" i="23" s="1"/>
  <c r="D36" i="23"/>
  <c r="D38" i="23" s="1"/>
  <c r="M3" i="23" s="1"/>
  <c r="D7" i="28"/>
  <c r="D6" i="28"/>
  <c r="E36" i="23"/>
  <c r="E38" i="23" s="1"/>
  <c r="N3" i="23" s="1"/>
  <c r="C36" i="23"/>
  <c r="C38" i="23" s="1"/>
  <c r="L3" i="23" s="1"/>
  <c r="D3" i="28"/>
  <c r="D8" i="28"/>
  <c r="G5" i="27" s="1"/>
  <c r="K5" i="27" s="1"/>
  <c r="F36" i="23"/>
  <c r="D20" i="28"/>
  <c r="G14" i="27" s="1"/>
  <c r="K14" i="27" s="1"/>
  <c r="D5" i="28"/>
  <c r="D10" i="28"/>
  <c r="G11" i="27" s="1"/>
  <c r="K11" i="27" s="1"/>
  <c r="D14" i="28"/>
  <c r="D19" i="28"/>
  <c r="G7" i="27" s="1"/>
  <c r="K7" i="27" s="1"/>
  <c r="E6" i="26" s="1"/>
  <c r="M6" i="26" s="1"/>
  <c r="D17" i="28"/>
  <c r="G12" i="27" s="1"/>
  <c r="K12" i="27" s="1"/>
  <c r="D13" i="28"/>
  <c r="G9" i="27" s="1"/>
  <c r="K9" i="27" s="1"/>
  <c r="G19" i="28"/>
  <c r="J7" i="27" s="1"/>
  <c r="E19" i="28"/>
  <c r="H7" i="27" s="1"/>
  <c r="L7" i="27" s="1"/>
  <c r="F6" i="26" s="1"/>
  <c r="N6" i="26" s="1"/>
  <c r="D11" i="28"/>
  <c r="G19" i="27" s="1"/>
  <c r="K19" i="27" s="1"/>
  <c r="D15" i="28"/>
  <c r="G16" i="27" s="1"/>
  <c r="K16" i="27" s="1"/>
  <c r="D22" i="28"/>
  <c r="F21" i="28"/>
  <c r="D12" i="28"/>
  <c r="E20" i="28"/>
  <c r="H14" i="27" s="1"/>
  <c r="L14" i="27" s="1"/>
  <c r="G3" i="28"/>
  <c r="G6" i="28"/>
  <c r="G11" i="28"/>
  <c r="J19" i="27" s="1"/>
  <c r="G15" i="28"/>
  <c r="G20" i="28"/>
  <c r="J14" i="27" s="1"/>
  <c r="E3" i="28"/>
  <c r="E7" i="28"/>
  <c r="E12" i="28"/>
  <c r="E17" i="28"/>
  <c r="H12" i="27" s="1"/>
  <c r="L12" i="27" s="1"/>
  <c r="E21" i="28"/>
  <c r="F4" i="28"/>
  <c r="F8" i="28"/>
  <c r="I5" i="27" s="1"/>
  <c r="M5" i="27" s="1"/>
  <c r="F13" i="28"/>
  <c r="F18" i="28"/>
  <c r="I17" i="27" s="1"/>
  <c r="M17" i="27" s="1"/>
  <c r="G12" i="26" s="1"/>
  <c r="O12" i="26" s="1"/>
  <c r="F22" i="28"/>
  <c r="G8" i="27"/>
  <c r="K8" i="27" s="1"/>
  <c r="G3" i="27"/>
  <c r="K3" i="27" s="1"/>
  <c r="E3" i="26" s="1"/>
  <c r="M3" i="26" s="1"/>
  <c r="G7" i="28"/>
  <c r="G12" i="28"/>
  <c r="G17" i="28"/>
  <c r="J12" i="27" s="1"/>
  <c r="G21" i="28"/>
  <c r="E4" i="28"/>
  <c r="E8" i="28"/>
  <c r="H5" i="27" s="1"/>
  <c r="L5" i="27" s="1"/>
  <c r="E13" i="28"/>
  <c r="E18" i="28"/>
  <c r="H17" i="27" s="1"/>
  <c r="L17" i="27" s="1"/>
  <c r="F12" i="26" s="1"/>
  <c r="N12" i="26" s="1"/>
  <c r="E22" i="28"/>
  <c r="F5" i="28"/>
  <c r="F10" i="28"/>
  <c r="I11" i="27" s="1"/>
  <c r="M11" i="27" s="1"/>
  <c r="F14" i="28"/>
  <c r="F19" i="28"/>
  <c r="I7" i="27" s="1"/>
  <c r="M7" i="27" s="1"/>
  <c r="G6" i="26" s="1"/>
  <c r="O6" i="26" s="1"/>
  <c r="D21" i="28"/>
  <c r="G4" i="28"/>
  <c r="G8" i="28"/>
  <c r="J5" i="27" s="1"/>
  <c r="G13" i="28"/>
  <c r="G18" i="28"/>
  <c r="J17" i="27" s="1"/>
  <c r="G22" i="28"/>
  <c r="E5" i="28"/>
  <c r="E10" i="28"/>
  <c r="H11" i="27" s="1"/>
  <c r="L11" i="27" s="1"/>
  <c r="F9" i="26" s="1"/>
  <c r="N9" i="26" s="1"/>
  <c r="E14" i="28"/>
  <c r="F6" i="28"/>
  <c r="F11" i="28"/>
  <c r="I19" i="27" s="1"/>
  <c r="M19" i="27" s="1"/>
  <c r="F15" i="28"/>
  <c r="F20" i="28"/>
  <c r="I14" i="27" s="1"/>
  <c r="M14" i="27" s="1"/>
  <c r="G18" i="27"/>
  <c r="K18" i="27" s="1"/>
  <c r="G15" i="27"/>
  <c r="K15" i="27" s="1"/>
  <c r="G10" i="27"/>
  <c r="K10" i="27" s="1"/>
  <c r="E8" i="26" s="1"/>
  <c r="M8" i="26" s="1"/>
  <c r="D18" i="28"/>
  <c r="G17" i="27" s="1"/>
  <c r="K17" i="27" s="1"/>
  <c r="E12" i="26" s="1"/>
  <c r="M12" i="26" s="1"/>
  <c r="G5" i="28"/>
  <c r="G10" i="28"/>
  <c r="J11" i="27" s="1"/>
  <c r="G14" i="28"/>
  <c r="E6" i="28"/>
  <c r="E11" i="28"/>
  <c r="H19" i="27" s="1"/>
  <c r="L19" i="27" s="1"/>
  <c r="E15" i="28"/>
  <c r="H4" i="27" s="1"/>
  <c r="F3" i="28"/>
  <c r="F7" i="28"/>
  <c r="F12" i="28"/>
  <c r="F17" i="28"/>
  <c r="I12" i="27" s="1"/>
  <c r="M12" i="27" s="1"/>
  <c r="G13" i="27" l="1"/>
  <c r="K13" i="27" s="1"/>
  <c r="E10" i="26" s="1"/>
  <c r="M10" i="26" s="1"/>
  <c r="N12" i="27"/>
  <c r="E11" i="26"/>
  <c r="M11" i="26" s="1"/>
  <c r="G4" i="27"/>
  <c r="K4" i="27" s="1"/>
  <c r="E4" i="26" s="1"/>
  <c r="M4" i="26" s="1"/>
  <c r="E13" i="26"/>
  <c r="M13" i="26" s="1"/>
  <c r="E7" i="26"/>
  <c r="M7" i="26" s="1"/>
  <c r="E9" i="26"/>
  <c r="M9" i="26" s="1"/>
  <c r="G9" i="26"/>
  <c r="O9" i="26" s="1"/>
  <c r="M6" i="23"/>
  <c r="M9" i="23" s="1"/>
  <c r="M10" i="23" s="1"/>
  <c r="N6" i="23"/>
  <c r="N9" i="23" s="1"/>
  <c r="N10" i="23" s="1"/>
  <c r="G6" i="27"/>
  <c r="K6" i="27" s="1"/>
  <c r="E5" i="26" s="1"/>
  <c r="M5" i="26" s="1"/>
  <c r="N5" i="27"/>
  <c r="F38" i="23"/>
  <c r="O3" i="23" s="1"/>
  <c r="N14" i="27"/>
  <c r="N19" i="27"/>
  <c r="N17" i="27"/>
  <c r="H12" i="26" s="1"/>
  <c r="H18" i="27"/>
  <c r="L18" i="27" s="1"/>
  <c r="F13" i="26" s="1"/>
  <c r="N13" i="26" s="1"/>
  <c r="H15" i="27"/>
  <c r="L15" i="27" s="1"/>
  <c r="H10" i="27"/>
  <c r="L10" i="27" s="1"/>
  <c r="F8" i="26" s="1"/>
  <c r="N8" i="26" s="1"/>
  <c r="I13" i="27"/>
  <c r="M13" i="27" s="1"/>
  <c r="G10" i="26" s="1"/>
  <c r="O10" i="26" s="1"/>
  <c r="I9" i="27"/>
  <c r="M9" i="27" s="1"/>
  <c r="N7" i="27"/>
  <c r="H6" i="26" s="1"/>
  <c r="H8" i="27"/>
  <c r="L8" i="27" s="1"/>
  <c r="H3" i="27"/>
  <c r="L3" i="27" s="1"/>
  <c r="F3" i="26" s="1"/>
  <c r="N3" i="26" s="1"/>
  <c r="I8" i="27"/>
  <c r="M8" i="27" s="1"/>
  <c r="G7" i="26" s="1"/>
  <c r="O7" i="26" s="1"/>
  <c r="I3" i="27"/>
  <c r="J18" i="27"/>
  <c r="J15" i="27"/>
  <c r="J10" i="27"/>
  <c r="J16" i="27"/>
  <c r="J6" i="27"/>
  <c r="J4" i="27"/>
  <c r="H16" i="27"/>
  <c r="L16" i="27" s="1"/>
  <c r="H6" i="27"/>
  <c r="L6" i="27" s="1"/>
  <c r="F5" i="26" s="1"/>
  <c r="N5" i="26" s="1"/>
  <c r="L4" i="27"/>
  <c r="F4" i="26" s="1"/>
  <c r="N4" i="26" s="1"/>
  <c r="H13" i="27"/>
  <c r="L13" i="27" s="1"/>
  <c r="F10" i="26" s="1"/>
  <c r="N10" i="26" s="1"/>
  <c r="H9" i="27"/>
  <c r="L9" i="27" s="1"/>
  <c r="N9" i="27" s="1"/>
  <c r="I18" i="27"/>
  <c r="M18" i="27" s="1"/>
  <c r="G13" i="26" s="1"/>
  <c r="O13" i="26" s="1"/>
  <c r="I15" i="27"/>
  <c r="M15" i="27" s="1"/>
  <c r="I10" i="27"/>
  <c r="M10" i="27" s="1"/>
  <c r="G8" i="26" s="1"/>
  <c r="O8" i="26" s="1"/>
  <c r="N11" i="27"/>
  <c r="I16" i="27"/>
  <c r="M16" i="27" s="1"/>
  <c r="I6" i="27"/>
  <c r="M6" i="27" s="1"/>
  <c r="G5" i="26" s="1"/>
  <c r="O5" i="26" s="1"/>
  <c r="I4" i="27"/>
  <c r="M4" i="27" s="1"/>
  <c r="G4" i="26" s="1"/>
  <c r="O4" i="26" s="1"/>
  <c r="J13" i="27"/>
  <c r="J9" i="27"/>
  <c r="J8" i="27"/>
  <c r="J3" i="27"/>
  <c r="H9" i="26" l="1"/>
  <c r="G11" i="26"/>
  <c r="O11" i="26" s="1"/>
  <c r="F7" i="26"/>
  <c r="N7" i="26" s="1"/>
  <c r="F11" i="26"/>
  <c r="N11" i="26" s="1"/>
  <c r="P9" i="26"/>
  <c r="P6" i="26"/>
  <c r="P12" i="26"/>
  <c r="M3" i="27"/>
  <c r="G3" i="26" s="1"/>
  <c r="O3" i="26" s="1"/>
  <c r="N15" i="27"/>
  <c r="N18" i="27"/>
  <c r="H13" i="26" s="1"/>
  <c r="N8" i="27"/>
  <c r="H7" i="26" s="1"/>
  <c r="N16" i="27"/>
  <c r="N6" i="27"/>
  <c r="H5" i="26" s="1"/>
  <c r="N4" i="27"/>
  <c r="H4" i="26" s="1"/>
  <c r="N13" i="27"/>
  <c r="H10" i="26" s="1"/>
  <c r="N10" i="27"/>
  <c r="H8" i="26" s="1"/>
  <c r="H11" i="26" l="1"/>
  <c r="P5" i="26"/>
  <c r="P8" i="26"/>
  <c r="P7" i="26"/>
  <c r="P10" i="26"/>
  <c r="N3" i="27"/>
  <c r="H3" i="26" s="1"/>
  <c r="P13" i="26"/>
  <c r="P4" i="26"/>
  <c r="S36" i="23"/>
  <c r="S38" i="23" s="1"/>
  <c r="L5" i="23" s="1"/>
  <c r="K36" i="23"/>
  <c r="K38" i="23" s="1"/>
  <c r="V36" i="23"/>
  <c r="V38" i="23" s="1"/>
  <c r="O5" i="23" s="1"/>
  <c r="P11" i="26" l="1"/>
  <c r="P3" i="26"/>
  <c r="N38" i="23"/>
  <c r="O4" i="23" s="1"/>
  <c r="O6" i="23" s="1"/>
  <c r="O9" i="23" s="1"/>
  <c r="O10" i="23" s="1"/>
  <c r="L4" i="23"/>
  <c r="L6" i="23" s="1"/>
  <c r="L9" i="23" s="1"/>
  <c r="L10" i="23" s="1"/>
  <c r="N36"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J6" authorId="0" shapeId="0" xr:uid="{3AED2682-D033-A44B-B3DC-4CB0D4F28F93}">
      <text>
        <r>
          <rPr>
            <b/>
            <sz val="10"/>
            <color rgb="FF000000"/>
            <rFont val="Tahoma"/>
            <family val="2"/>
          </rPr>
          <t>Microsoft Office User:</t>
        </r>
        <r>
          <rPr>
            <sz val="10"/>
            <color rgb="FF000000"/>
            <rFont val="Tahoma"/>
            <family val="2"/>
          </rPr>
          <t xml:space="preserve">
</t>
        </r>
        <r>
          <rPr>
            <sz val="10"/>
            <color rgb="FF000000"/>
            <rFont val="Tahoma"/>
            <family val="2"/>
          </rPr>
          <t>1,728 sqft added to account for two specialized rooms; data for the majority of Lakeview was not included in Jacobs data</t>
        </r>
      </text>
    </comment>
  </commentList>
</comments>
</file>

<file path=xl/sharedStrings.xml><?xml version="1.0" encoding="utf-8"?>
<sst xmlns="http://schemas.openxmlformats.org/spreadsheetml/2006/main" count="30783" uniqueCount="1484">
  <si>
    <t>Site ID</t>
  </si>
  <si>
    <t>Site Name</t>
  </si>
  <si>
    <t>Allendale</t>
  </si>
  <si>
    <t>Bella Vista</t>
  </si>
  <si>
    <t>Brookfield</t>
  </si>
  <si>
    <t>Burbank</t>
  </si>
  <si>
    <t>Burckhalter</t>
  </si>
  <si>
    <t>Anthony Chabot</t>
  </si>
  <si>
    <t>Cleveland</t>
  </si>
  <si>
    <t>Cole</t>
  </si>
  <si>
    <t>E. Morris Cox</t>
  </si>
  <si>
    <t>Crocker Highlands</t>
  </si>
  <si>
    <t>Emerson</t>
  </si>
  <si>
    <t>Franklin</t>
  </si>
  <si>
    <t>Fruitvale</t>
  </si>
  <si>
    <t>Garfield</t>
  </si>
  <si>
    <t>Glenview</t>
  </si>
  <si>
    <t>Golden Gate</t>
  </si>
  <si>
    <t>Downtown Education Complex</t>
  </si>
  <si>
    <t>Grass Valley</t>
  </si>
  <si>
    <t>Hawthorne</t>
  </si>
  <si>
    <t>Highland</t>
  </si>
  <si>
    <t>Hillcrest</t>
  </si>
  <si>
    <t>Jefferson</t>
  </si>
  <si>
    <t>Lafayette</t>
  </si>
  <si>
    <t>Lakeview</t>
  </si>
  <si>
    <t>Laurel</t>
  </si>
  <si>
    <t>Lazear</t>
  </si>
  <si>
    <t>Lincoln</t>
  </si>
  <si>
    <t>Lockwood</t>
  </si>
  <si>
    <t>Longfellow</t>
  </si>
  <si>
    <t>Horace Mann</t>
  </si>
  <si>
    <t>Manzanita</t>
  </si>
  <si>
    <t>Markham</t>
  </si>
  <si>
    <t>Maxwell Park</t>
  </si>
  <si>
    <t>Melrose</t>
  </si>
  <si>
    <t>Joaquin Miller</t>
  </si>
  <si>
    <t>Montclair</t>
  </si>
  <si>
    <t>Parker</t>
  </si>
  <si>
    <t>Peralta</t>
  </si>
  <si>
    <t>Piedmont</t>
  </si>
  <si>
    <t>Prescott</t>
  </si>
  <si>
    <t>Redwood Heights</t>
  </si>
  <si>
    <t>Santa Fe</t>
  </si>
  <si>
    <t>Sequoia</t>
  </si>
  <si>
    <t>Sherman</t>
  </si>
  <si>
    <t>Sobrante Park</t>
  </si>
  <si>
    <t>Stonehurst</t>
  </si>
  <si>
    <t>John Swett</t>
  </si>
  <si>
    <t>Thornhill</t>
  </si>
  <si>
    <t>Toler Heights</t>
  </si>
  <si>
    <t>Washington</t>
  </si>
  <si>
    <t>Webster</t>
  </si>
  <si>
    <t>Whittier</t>
  </si>
  <si>
    <t>Woodland</t>
  </si>
  <si>
    <t>Howard</t>
  </si>
  <si>
    <t>Carl Munck</t>
  </si>
  <si>
    <t>Hoover</t>
  </si>
  <si>
    <t>Henry Kaiser</t>
  </si>
  <si>
    <t>Thurgood Marshall</t>
  </si>
  <si>
    <t>Tilden</t>
  </si>
  <si>
    <t>Martin Luther King Jr</t>
  </si>
  <si>
    <t>Foster</t>
  </si>
  <si>
    <t>Ascend</t>
  </si>
  <si>
    <t>Cesar Chavez</t>
  </si>
  <si>
    <t>Claremont</t>
  </si>
  <si>
    <t>Elmhurst</t>
  </si>
  <si>
    <t>Frick</t>
  </si>
  <si>
    <t>Lowell</t>
  </si>
  <si>
    <t>Calvin Simmons</t>
  </si>
  <si>
    <t>Bret Harte</t>
  </si>
  <si>
    <t>Havenscourt</t>
  </si>
  <si>
    <t>Edna Brewer</t>
  </si>
  <si>
    <t>Montera</t>
  </si>
  <si>
    <t>Roosevelt</t>
  </si>
  <si>
    <t>Westlake</t>
  </si>
  <si>
    <t>Verdese Carter</t>
  </si>
  <si>
    <t>James Madison</t>
  </si>
  <si>
    <t>King Estates</t>
  </si>
  <si>
    <t>Rudsdale</t>
  </si>
  <si>
    <t>Ralph Bunche</t>
  </si>
  <si>
    <t>Urban Promise</t>
  </si>
  <si>
    <t>Neighborhood Centers AEC</t>
  </si>
  <si>
    <t>Hillside</t>
  </si>
  <si>
    <t>Castlemont</t>
  </si>
  <si>
    <t>Fremont</t>
  </si>
  <si>
    <t>McClymonds</t>
  </si>
  <si>
    <t>Oakland Senior</t>
  </si>
  <si>
    <t>Oakland Technical</t>
  </si>
  <si>
    <t>4351 Broadway</t>
  </si>
  <si>
    <t>Skyline</t>
  </si>
  <si>
    <t>Dewey</t>
  </si>
  <si>
    <t>Street Academy</t>
  </si>
  <si>
    <t>Far West</t>
  </si>
  <si>
    <t>5263 Broadway Terrace</t>
  </si>
  <si>
    <t>2111 International Boulevard</t>
  </si>
  <si>
    <t>MetWest</t>
  </si>
  <si>
    <t>Edward Shands AEC</t>
  </si>
  <si>
    <t>Bond Street AEC</t>
  </si>
  <si>
    <t>Arroyo Viejo CDC</t>
  </si>
  <si>
    <t>Bella Vista CDC</t>
  </si>
  <si>
    <t>Stonehurst CDC</t>
  </si>
  <si>
    <t>Highland CDC</t>
  </si>
  <si>
    <t>Laurel CDC</t>
  </si>
  <si>
    <t>Lockwood CDC</t>
  </si>
  <si>
    <t>Manzanita CDC</t>
  </si>
  <si>
    <t>Piedmont CDC</t>
  </si>
  <si>
    <t>Webster CDC</t>
  </si>
  <si>
    <t>Martin Luther King Jr CDC</t>
  </si>
  <si>
    <t>Golden Gate CDC</t>
  </si>
  <si>
    <t>Jefferson CDC</t>
  </si>
  <si>
    <t>Yuk Yau CDC</t>
  </si>
  <si>
    <t>Harriet Tubman CDC</t>
  </si>
  <si>
    <t>Pleasant Valley AEC</t>
  </si>
  <si>
    <t>Centro Infantil CDC</t>
  </si>
  <si>
    <t>900 High Street</t>
  </si>
  <si>
    <t>1025 2nd Avenue</t>
  </si>
  <si>
    <t>Community Day</t>
  </si>
  <si>
    <t>955 High Street</t>
  </si>
  <si>
    <t>Tech</t>
  </si>
  <si>
    <t>Roots</t>
  </si>
  <si>
    <t>Sankofa</t>
  </si>
  <si>
    <t>Global Family</t>
  </si>
  <si>
    <t>Esperanza</t>
  </si>
  <si>
    <t>Chabot</t>
  </si>
  <si>
    <t>Bridges</t>
  </si>
  <si>
    <t>School ID</t>
  </si>
  <si>
    <t>Y</t>
  </si>
  <si>
    <t>K-8</t>
  </si>
  <si>
    <t>Elementary</t>
  </si>
  <si>
    <t>Senior</t>
  </si>
  <si>
    <t>Envision</t>
  </si>
  <si>
    <t>Envision Academy of Arts and Technology</t>
  </si>
  <si>
    <t>American Indian Public High School</t>
  </si>
  <si>
    <t>Middle</t>
  </si>
  <si>
    <t>American Indian Public Charter School</t>
  </si>
  <si>
    <t>Francophone Charter School of Oakland</t>
  </si>
  <si>
    <t>Aspire ERES</t>
  </si>
  <si>
    <t>Aspire ERES Academy</t>
  </si>
  <si>
    <t>American Indian Public Charter School II</t>
  </si>
  <si>
    <t>Senior-Alt</t>
  </si>
  <si>
    <t>EBIA</t>
  </si>
  <si>
    <t>East Bay Innovation Academy</t>
  </si>
  <si>
    <t>Community School for Creative Education</t>
  </si>
  <si>
    <t>Urban Montessori</t>
  </si>
  <si>
    <t>Urban Montessori Charter School</t>
  </si>
  <si>
    <t>DR</t>
  </si>
  <si>
    <t>Rudsdale (Newcomer)</t>
  </si>
  <si>
    <t>Rudsdale Continuation</t>
  </si>
  <si>
    <t>Oakland Int'l</t>
  </si>
  <si>
    <t>Oakland International HS</t>
  </si>
  <si>
    <t>MetWest High School</t>
  </si>
  <si>
    <t>Met West</t>
  </si>
  <si>
    <t>Life 6-12</t>
  </si>
  <si>
    <t>Life Academy</t>
  </si>
  <si>
    <t>Community Day High</t>
  </si>
  <si>
    <t>Oakland Community Day HS</t>
  </si>
  <si>
    <t>Indep Study</t>
  </si>
  <si>
    <t>Sojourner Truth Independent Study</t>
  </si>
  <si>
    <t>Sojourner Truth</t>
  </si>
  <si>
    <t>Dewey Academy</t>
  </si>
  <si>
    <t>Bunche</t>
  </si>
  <si>
    <t>Ralph J Bunche High School</t>
  </si>
  <si>
    <t>Skyline High School</t>
  </si>
  <si>
    <t>Oakland Tech</t>
  </si>
  <si>
    <t>Oakland Technical High School</t>
  </si>
  <si>
    <t>Oakland High</t>
  </si>
  <si>
    <t>Oakland High School</t>
  </si>
  <si>
    <t>McClymonds HS</t>
  </si>
  <si>
    <t>Fremont High School</t>
  </si>
  <si>
    <t>Castlemont High School</t>
  </si>
  <si>
    <t>Middle-Alt</t>
  </si>
  <si>
    <t>Community Day Middle</t>
  </si>
  <si>
    <t>Oakland Community Day Middle</t>
  </si>
  <si>
    <t>Urban Promise Academy</t>
  </si>
  <si>
    <t>Melrose Leadership Academy</t>
  </si>
  <si>
    <t>Melrose Leadership K-8</t>
  </si>
  <si>
    <t>Coliseum College Prep Academy</t>
  </si>
  <si>
    <t>Coliseum College Prep 6-12</t>
  </si>
  <si>
    <t>United for Success Academy</t>
  </si>
  <si>
    <t>United for Success</t>
  </si>
  <si>
    <t>Roots International Academy</t>
  </si>
  <si>
    <t>Elmhurst Community Prep</t>
  </si>
  <si>
    <t>Oakland SOL</t>
  </si>
  <si>
    <t>Oakland School of Language</t>
  </si>
  <si>
    <t>Madison Park Academy 6-12</t>
  </si>
  <si>
    <t>Madison Upper 6-12</t>
  </si>
  <si>
    <t>Westlake Middle School</t>
  </si>
  <si>
    <t>Roosevelt Middle School</t>
  </si>
  <si>
    <t>Montera Middle School</t>
  </si>
  <si>
    <t>Edna M Brewer Middle School</t>
  </si>
  <si>
    <t>Bret Harte Middle School</t>
  </si>
  <si>
    <t>West Oakland Middle School</t>
  </si>
  <si>
    <t>West Oakland Middle</t>
  </si>
  <si>
    <t>Frick Impact</t>
  </si>
  <si>
    <t>Frick Impact Academy</t>
  </si>
  <si>
    <t>Claremont Middle School</t>
  </si>
  <si>
    <t>Reach Academy</t>
  </si>
  <si>
    <t>Reach</t>
  </si>
  <si>
    <t>TK-5</t>
  </si>
  <si>
    <t>RISE Community</t>
  </si>
  <si>
    <t>RISE Community School</t>
  </si>
  <si>
    <t>Sankofa Academy</t>
  </si>
  <si>
    <t>Think College Now</t>
  </si>
  <si>
    <t>International Community School</t>
  </si>
  <si>
    <t>Int'l Community</t>
  </si>
  <si>
    <t>Prescott School</t>
  </si>
  <si>
    <t>Martin Luther King</t>
  </si>
  <si>
    <t>Martin Luther King Jr Elementary</t>
  </si>
  <si>
    <t>EnCompass Academy</t>
  </si>
  <si>
    <t>EnCompass</t>
  </si>
  <si>
    <t>Manzanita Community School</t>
  </si>
  <si>
    <t>Bridges Academy</t>
  </si>
  <si>
    <t>Esperanza Elementary</t>
  </si>
  <si>
    <t>Manzanita SEED Elementary</t>
  </si>
  <si>
    <t>SEED</t>
  </si>
  <si>
    <t>Fred T. Korematsu Discovery Academy</t>
  </si>
  <si>
    <t>Fred Korematsu Discovery</t>
  </si>
  <si>
    <t>Kaiser Elementary</t>
  </si>
  <si>
    <t>Kaiser</t>
  </si>
  <si>
    <t>Hoover Elementary</t>
  </si>
  <si>
    <t>Carl Munck Elementary</t>
  </si>
  <si>
    <t>Howard Elementary</t>
  </si>
  <si>
    <t>ACORN Woodland</t>
  </si>
  <si>
    <t>ACORN Woodland Elementary</t>
  </si>
  <si>
    <t>Thornhill Elementary</t>
  </si>
  <si>
    <t>Madison Park Academy TK-5</t>
  </si>
  <si>
    <t>Madison Lower K-5</t>
  </si>
  <si>
    <t>Sequoia Elementary</t>
  </si>
  <si>
    <t>Community United</t>
  </si>
  <si>
    <t>Community United Elementary School</t>
  </si>
  <si>
    <t>Redwood Heights Elementary</t>
  </si>
  <si>
    <t>Redwood Hts</t>
  </si>
  <si>
    <t>Piedmont Avenue Elementary</t>
  </si>
  <si>
    <t>Peralta Elementary</t>
  </si>
  <si>
    <t>Parker Elementary</t>
  </si>
  <si>
    <t>Parker K-8</t>
  </si>
  <si>
    <t>Montclair Elementary</t>
  </si>
  <si>
    <t>Joaquin Miller Elementary</t>
  </si>
  <si>
    <t>Markham Elementary</t>
  </si>
  <si>
    <t>Horace Mann Elementary</t>
  </si>
  <si>
    <t>Lincoln Elementary</t>
  </si>
  <si>
    <t>Laurel Elementary</t>
  </si>
  <si>
    <t>Hillcrest K-8</t>
  </si>
  <si>
    <t>Hillcrest School</t>
  </si>
  <si>
    <t>New Highland Academy</t>
  </si>
  <si>
    <t>New Highland</t>
  </si>
  <si>
    <t>Futures Elementary</t>
  </si>
  <si>
    <t>Futures</t>
  </si>
  <si>
    <t>Grass Valley Elementary</t>
  </si>
  <si>
    <t>La Escuelita Elementary</t>
  </si>
  <si>
    <t>La Escuelita K-8</t>
  </si>
  <si>
    <t>Glenview Elementary @ Sante Fe</t>
  </si>
  <si>
    <t>Garfield Elementary</t>
  </si>
  <si>
    <t>Fruitvale Elementary</t>
  </si>
  <si>
    <t>Franklin Elementary</t>
  </si>
  <si>
    <t>Emerson Elementary</t>
  </si>
  <si>
    <t>Global Family School</t>
  </si>
  <si>
    <t>Greenleaf Elementary</t>
  </si>
  <si>
    <t>Greenleaf K-8</t>
  </si>
  <si>
    <t>Crocker Highlands Elementary</t>
  </si>
  <si>
    <t>Cleveland Elementary</t>
  </si>
  <si>
    <t>East Oakland PRIDE Elementary</t>
  </si>
  <si>
    <t>East Oakland PRIDE</t>
  </si>
  <si>
    <t>Chabot Elementary</t>
  </si>
  <si>
    <t>Burckhalter Elementary</t>
  </si>
  <si>
    <t>Brookfield Village Elementary</t>
  </si>
  <si>
    <t>Bella Vista Elementary</t>
  </si>
  <si>
    <t>Allendale Elementary</t>
  </si>
  <si>
    <t>PEC</t>
  </si>
  <si>
    <t>Home &amp; Hospital</t>
  </si>
  <si>
    <t>PEC Home and Hospital</t>
  </si>
  <si>
    <t>SiteType</t>
  </si>
  <si>
    <t>LEA_Type</t>
  </si>
  <si>
    <t>-</t>
  </si>
  <si>
    <t>OPS School ID</t>
  </si>
  <si>
    <t>SchoolName</t>
  </si>
  <si>
    <t>SchoolNameMid</t>
  </si>
  <si>
    <t>1180 70th Ave</t>
  </si>
  <si>
    <t>N</t>
  </si>
  <si>
    <t>K</t>
  </si>
  <si>
    <t>TK</t>
  </si>
  <si>
    <t>Total</t>
  </si>
  <si>
    <t>Jacobs Site ID</t>
  </si>
  <si>
    <t>School Site Unique Identifier</t>
  </si>
  <si>
    <t>Site ID (Primary)</t>
  </si>
  <si>
    <t>MCCLYMONDS</t>
  </si>
  <si>
    <t>6-8</t>
  </si>
  <si>
    <t>9-12</t>
  </si>
  <si>
    <t>School Name</t>
  </si>
  <si>
    <t>305/314</t>
  </si>
  <si>
    <t>110/46</t>
  </si>
  <si>
    <t>Oakland Technical/Far West</t>
  </si>
  <si>
    <t>CASTLEMONT/CCPA/MADISON</t>
  </si>
  <si>
    <t>OAKLAND TECH</t>
  </si>
  <si>
    <t>OAKLAND HIGH</t>
  </si>
  <si>
    <t>FREMONT</t>
  </si>
  <si>
    <t>SKYLINE</t>
  </si>
  <si>
    <t>HSAA</t>
  </si>
  <si>
    <t>Grade Span</t>
  </si>
  <si>
    <t>Achieve Academy</t>
  </si>
  <si>
    <t>Cox Academy</t>
  </si>
  <si>
    <t>LPS Oakland R &amp; D</t>
  </si>
  <si>
    <t>Grade Level</t>
  </si>
  <si>
    <t>Achieve</t>
  </si>
  <si>
    <t>AIPCS</t>
  </si>
  <si>
    <t>AIPCS II</t>
  </si>
  <si>
    <t>AIPHS</t>
  </si>
  <si>
    <t>Cox</t>
  </si>
  <si>
    <t>Francophone</t>
  </si>
  <si>
    <t>LPS</t>
  </si>
  <si>
    <t>19-20 Classoom-Based In-District ADA Projection</t>
  </si>
  <si>
    <t>TK-12 TOTAL</t>
  </si>
  <si>
    <t>High School Attendance Area</t>
  </si>
  <si>
    <t>ADA (In-District)</t>
  </si>
  <si>
    <t>Charter Applicant Name</t>
  </si>
  <si>
    <t>School Gradespan Helper Column</t>
  </si>
  <si>
    <t>Proportion of Total Comparison Group ADA</t>
  </si>
  <si>
    <t>Prop 39 TK-5 Comparison HSAA</t>
  </si>
  <si>
    <t>Prop 39 6-8 Comparison HSAA</t>
  </si>
  <si>
    <t>Prop 39 9-12 Comparison HSAA</t>
  </si>
  <si>
    <t>TK-5 HSAA &amp; Grade Range Helper Column</t>
  </si>
  <si>
    <t>6-8 HSAA &amp; Grade Range Helper Column</t>
  </si>
  <si>
    <t>9-12 HSAA &amp; Grade Range Helper Column</t>
  </si>
  <si>
    <t>TK-5 HSAA &amp; Grade Range Unique Identifier Helper Column</t>
  </si>
  <si>
    <t>6-8 HSAA &amp; Grade Range Unique Identifier Helper Column</t>
  </si>
  <si>
    <t>9-12 HSAA &amp; Grade Range Unique Identifier Helper Column</t>
  </si>
  <si>
    <t>6-12</t>
  </si>
  <si>
    <t>Projected ADA to be Used for Offers</t>
  </si>
  <si>
    <t>Projection to be Used for Offers</t>
  </si>
  <si>
    <t>Charter Projection</t>
  </si>
  <si>
    <t>OUSD Counterprojection</t>
  </si>
  <si>
    <t>Weighted Average ADA per Classroom</t>
  </si>
  <si>
    <t>Arts</t>
  </si>
  <si>
    <t>Science</t>
  </si>
  <si>
    <t>SCS Entitlement</t>
  </si>
  <si>
    <t>SCS (sqft)/ADA</t>
  </si>
  <si>
    <t>Projected Total ADA</t>
  </si>
  <si>
    <t>Art</t>
  </si>
  <si>
    <t>SqFt SCS Entitlement</t>
  </si>
  <si>
    <t>Total ADA</t>
  </si>
  <si>
    <r>
      <t xml:space="preserve">Art SCS/ADA at Site </t>
    </r>
    <r>
      <rPr>
        <sz val="11"/>
        <color theme="1"/>
        <rFont val="Calibri"/>
        <family val="2"/>
        <scheme val="minor"/>
      </rPr>
      <t xml:space="preserve"> (occupied by District-run TK-12 program)</t>
    </r>
  </si>
  <si>
    <r>
      <t xml:space="preserve">Science SCS/ADA at Site </t>
    </r>
    <r>
      <rPr>
        <sz val="11"/>
        <color theme="1"/>
        <rFont val="Calibri"/>
        <family val="2"/>
        <scheme val="minor"/>
      </rPr>
      <t>(occupied by District-run TK-12 program)</t>
    </r>
  </si>
  <si>
    <r>
      <t xml:space="preserve">Tech SCS/ADA at Site </t>
    </r>
    <r>
      <rPr>
        <sz val="11"/>
        <color theme="1"/>
        <rFont val="Calibri"/>
        <family val="2"/>
        <scheme val="minor"/>
      </rPr>
      <t>(occupied by District-run TK-12 program)</t>
    </r>
  </si>
  <si>
    <r>
      <t xml:space="preserve">Total SCS/ADA at Site </t>
    </r>
    <r>
      <rPr>
        <sz val="11"/>
        <color theme="1"/>
        <rFont val="Calibri"/>
        <family val="2"/>
        <scheme val="minor"/>
      </rPr>
      <t>(occupied by District-run TK-12 program)</t>
    </r>
  </si>
  <si>
    <t>SQFT NOT OCCUPIED BY CHARTER</t>
  </si>
  <si>
    <t>TOTAL SQFT</t>
  </si>
  <si>
    <t>District TK-12 ADA at site</t>
  </si>
  <si>
    <r>
      <t xml:space="preserve">Art SCS at Site </t>
    </r>
    <r>
      <rPr>
        <sz val="11"/>
        <color theme="1"/>
        <rFont val="Calibri"/>
        <family val="2"/>
        <scheme val="minor"/>
      </rPr>
      <t xml:space="preserve"> (occupied by District-run TK-12 program)</t>
    </r>
  </si>
  <si>
    <r>
      <t xml:space="preserve">Science SCS at Site </t>
    </r>
    <r>
      <rPr>
        <sz val="11"/>
        <color theme="1"/>
        <rFont val="Calibri"/>
        <family val="2"/>
        <scheme val="minor"/>
      </rPr>
      <t>(occupied by District-run TK-12 program)</t>
    </r>
  </si>
  <si>
    <r>
      <t xml:space="preserve">Tech SCS at Site </t>
    </r>
    <r>
      <rPr>
        <sz val="11"/>
        <color theme="1"/>
        <rFont val="Calibri"/>
        <family val="2"/>
        <scheme val="minor"/>
      </rPr>
      <t>(occupied by District-run TK-12 program)</t>
    </r>
  </si>
  <si>
    <r>
      <t xml:space="preserve">Total SCS at Site </t>
    </r>
    <r>
      <rPr>
        <sz val="11"/>
        <color theme="1"/>
        <rFont val="Calibri"/>
        <family val="2"/>
        <scheme val="minor"/>
      </rPr>
      <t>(occupied by District-run TK-12 program)</t>
    </r>
  </si>
  <si>
    <r>
      <t xml:space="preserve">Art SCS/ADA at Site </t>
    </r>
    <r>
      <rPr>
        <sz val="11"/>
        <color theme="1"/>
        <rFont val="Calibri"/>
        <family val="2"/>
        <scheme val="minor"/>
      </rPr>
      <t>(occupied by District-run TK-12 program)</t>
    </r>
  </si>
  <si>
    <t xml:space="preserve">Drama Classroom </t>
  </si>
  <si>
    <t>Art Classroom ES</t>
  </si>
  <si>
    <t>Art Classroom HS</t>
  </si>
  <si>
    <t>Art Classroom MS</t>
  </si>
  <si>
    <t>Art Technology Lab</t>
  </si>
  <si>
    <t>Music Room ES</t>
  </si>
  <si>
    <t>Music Room, Band HS</t>
  </si>
  <si>
    <t>Music Room, Band MS</t>
  </si>
  <si>
    <t>Music Room, Choir HS</t>
  </si>
  <si>
    <t>Music Room, Choir MS</t>
  </si>
  <si>
    <t>ES Science Classroom</t>
  </si>
  <si>
    <t>Science Classroom HS</t>
  </si>
  <si>
    <t>Science Classroom MS</t>
  </si>
  <si>
    <t>Science Laboratory, Chemistry</t>
  </si>
  <si>
    <t>Science Laboratory, General HS</t>
  </si>
  <si>
    <t>Science Laboratory, General MS</t>
  </si>
  <si>
    <t>CTE Family/Consumer Science Multipurpose Lab</t>
  </si>
  <si>
    <t>CTE Industrial Education Laboratory</t>
  </si>
  <si>
    <t>CTE Laboratory, MS</t>
  </si>
  <si>
    <t>CTE Technology Education Laboratory</t>
  </si>
  <si>
    <t>CTE Vocational General Laboratory</t>
  </si>
  <si>
    <t>Computer Laboratory ES</t>
  </si>
  <si>
    <t>Computer Laboratory HS</t>
  </si>
  <si>
    <t>Computer Laboratory MS</t>
  </si>
  <si>
    <t>Occupant (if not district TK-12 program)</t>
  </si>
  <si>
    <t>19-20 Projected Charter Occupant</t>
  </si>
  <si>
    <t>19-20 Projected Charter Occupant ID</t>
  </si>
  <si>
    <t>Site_Id</t>
  </si>
  <si>
    <t>Site_Name_Long</t>
  </si>
  <si>
    <t>Street_Address</t>
  </si>
  <si>
    <t>Building_Id</t>
  </si>
  <si>
    <t>Building_Number</t>
  </si>
  <si>
    <t>Building_Name_Short</t>
  </si>
  <si>
    <t>Building_Type</t>
  </si>
  <si>
    <t>Floor_Id</t>
  </si>
  <si>
    <t>Floor_Number</t>
  </si>
  <si>
    <t>Floor_Name_Short</t>
  </si>
  <si>
    <t>Room_Id</t>
  </si>
  <si>
    <t>Room_Number</t>
  </si>
  <si>
    <t>DesignDescription</t>
  </si>
  <si>
    <t>Category1</t>
  </si>
  <si>
    <t>Current alt use</t>
  </si>
  <si>
    <t>Room_Area</t>
  </si>
  <si>
    <t>Charter</t>
  </si>
  <si>
    <t>Achieve Acad (Hawthorne)</t>
  </si>
  <si>
    <t>1700 28th Avenue</t>
  </si>
  <si>
    <t>A</t>
  </si>
  <si>
    <t>Bldg. A</t>
  </si>
  <si>
    <t>Permanent</t>
  </si>
  <si>
    <t>1st Floor</t>
  </si>
  <si>
    <t>Classroom, Primary (1-2)</t>
  </si>
  <si>
    <t>Classroom</t>
  </si>
  <si>
    <t/>
  </si>
  <si>
    <t xml:space="preserve">Classroom, Kindergarten </t>
  </si>
  <si>
    <t>Art room on 17-18 school site map</t>
  </si>
  <si>
    <t>Resource Room ES</t>
  </si>
  <si>
    <t>Instructional Support</t>
  </si>
  <si>
    <t>Storage</t>
  </si>
  <si>
    <t xml:space="preserve">Cafe </t>
  </si>
  <si>
    <t>Dining Area</t>
  </si>
  <si>
    <t>Student Dining</t>
  </si>
  <si>
    <t>Library</t>
  </si>
  <si>
    <t>Library/Media Center</t>
  </si>
  <si>
    <t>Media Center</t>
  </si>
  <si>
    <t>Z</t>
  </si>
  <si>
    <t>Bldg. Z</t>
  </si>
  <si>
    <t>Classroom, Intermediate (3-5)</t>
  </si>
  <si>
    <t>Science room on 17-18 school site map</t>
  </si>
  <si>
    <t>2nd</t>
  </si>
  <si>
    <t>P01</t>
  </si>
  <si>
    <t>Portable 01</t>
  </si>
  <si>
    <t>Portable</t>
  </si>
  <si>
    <t>P02</t>
  </si>
  <si>
    <t>Portable 02</t>
  </si>
  <si>
    <t>P03</t>
  </si>
  <si>
    <t>Portable 03</t>
  </si>
  <si>
    <t>P04</t>
  </si>
  <si>
    <t>Portable 04</t>
  </si>
  <si>
    <t>P05</t>
  </si>
  <si>
    <t>Portable 05</t>
  </si>
  <si>
    <t>P06</t>
  </si>
  <si>
    <t>Portable 06</t>
  </si>
  <si>
    <t>P07</t>
  </si>
  <si>
    <t>Portable 07</t>
  </si>
  <si>
    <t>P08</t>
  </si>
  <si>
    <t>Portable 08</t>
  </si>
  <si>
    <t>P09</t>
  </si>
  <si>
    <t>Portable 09</t>
  </si>
  <si>
    <t>Restroom, Student - Both Sexes</t>
  </si>
  <si>
    <t>Public Restrooms</t>
  </si>
  <si>
    <t>Music room on 17-18 school site map</t>
  </si>
  <si>
    <t>PQ</t>
  </si>
  <si>
    <t>Portable Q</t>
  </si>
  <si>
    <t>PR</t>
  </si>
  <si>
    <t>Portable R</t>
  </si>
  <si>
    <t>PS</t>
  </si>
  <si>
    <t>Portable S</t>
  </si>
  <si>
    <t>PT</t>
  </si>
  <si>
    <t>Portable T</t>
  </si>
  <si>
    <t>Acorn Woodland ES/ EnCompass Acad</t>
  </si>
  <si>
    <t>1025 81st Avenue</t>
  </si>
  <si>
    <t>B</t>
  </si>
  <si>
    <t>Bldg. B</t>
  </si>
  <si>
    <t xml:space="preserve">B11 </t>
  </si>
  <si>
    <t>B13</t>
  </si>
  <si>
    <t xml:space="preserve">B14 </t>
  </si>
  <si>
    <t>B15</t>
  </si>
  <si>
    <t xml:space="preserve">B16 </t>
  </si>
  <si>
    <t>B17</t>
  </si>
  <si>
    <t xml:space="preserve">B18 </t>
  </si>
  <si>
    <t>2nd Floor</t>
  </si>
  <si>
    <t>B21</t>
  </si>
  <si>
    <t>B22</t>
  </si>
  <si>
    <t xml:space="preserve">B23 </t>
  </si>
  <si>
    <t xml:space="preserve">B24 </t>
  </si>
  <si>
    <t>B25</t>
  </si>
  <si>
    <t>B26</t>
  </si>
  <si>
    <t xml:space="preserve">B27 </t>
  </si>
  <si>
    <t>C</t>
  </si>
  <si>
    <t>Bldg. C</t>
  </si>
  <si>
    <t xml:space="preserve">C12 </t>
  </si>
  <si>
    <t xml:space="preserve">C13 </t>
  </si>
  <si>
    <t xml:space="preserve">C14 </t>
  </si>
  <si>
    <t xml:space="preserve">C15 </t>
  </si>
  <si>
    <t>C16</t>
  </si>
  <si>
    <t xml:space="preserve">C17 </t>
  </si>
  <si>
    <t xml:space="preserve">C18 </t>
  </si>
  <si>
    <t xml:space="preserve">C21 </t>
  </si>
  <si>
    <t>C22</t>
  </si>
  <si>
    <t xml:space="preserve">C23 </t>
  </si>
  <si>
    <t>C24</t>
  </si>
  <si>
    <t>C25</t>
  </si>
  <si>
    <t xml:space="preserve">C26 </t>
  </si>
  <si>
    <t xml:space="preserve">C27 </t>
  </si>
  <si>
    <t>E</t>
  </si>
  <si>
    <t>Bldg. E</t>
  </si>
  <si>
    <t>E11</t>
  </si>
  <si>
    <t>Multi-Use/Community Room</t>
  </si>
  <si>
    <t>Administration</t>
  </si>
  <si>
    <t>ECE</t>
  </si>
  <si>
    <t xml:space="preserve">E12 </t>
  </si>
  <si>
    <t>Classroom, Pre-K/TK</t>
  </si>
  <si>
    <t xml:space="preserve">E13 </t>
  </si>
  <si>
    <t>M</t>
  </si>
  <si>
    <t>Bldg. M</t>
  </si>
  <si>
    <t>M105</t>
  </si>
  <si>
    <t>M116</t>
  </si>
  <si>
    <t>Laboratory</t>
  </si>
  <si>
    <t>L</t>
  </si>
  <si>
    <t>D</t>
  </si>
  <si>
    <t>Portable D</t>
  </si>
  <si>
    <t>Allendale ES</t>
  </si>
  <si>
    <t>3670 Penniman Avenue</t>
  </si>
  <si>
    <t>SpEd Special Day Classroom (OUSD)</t>
  </si>
  <si>
    <t>Cafeteria</t>
  </si>
  <si>
    <t>Bldg. K</t>
  </si>
  <si>
    <t>2nd floor</t>
  </si>
  <si>
    <t>PJ</t>
  </si>
  <si>
    <t>Portable J</t>
  </si>
  <si>
    <t>J</t>
  </si>
  <si>
    <t>Ascend ES</t>
  </si>
  <si>
    <t>3709 East 12th Street</t>
  </si>
  <si>
    <t>Classroom, MS/JHS (6-8)</t>
  </si>
  <si>
    <t>SpEd Resource Room (OUSD)</t>
  </si>
  <si>
    <t>Aspire Berkley Maynard (Golden Gate)</t>
  </si>
  <si>
    <t>6200 San Pablo Avenue</t>
  </si>
  <si>
    <t>A-C</t>
  </si>
  <si>
    <t>Bldgs A - C</t>
  </si>
  <si>
    <t>Auditorium</t>
  </si>
  <si>
    <t>Portable 93 (H)</t>
  </si>
  <si>
    <t>Portable 95 (I)</t>
  </si>
  <si>
    <t>Portable 98 (J)</t>
  </si>
  <si>
    <t>PD</t>
  </si>
  <si>
    <t>D1</t>
  </si>
  <si>
    <t>Office, Speech/Diagnostician/Psychologist</t>
  </si>
  <si>
    <t>PE</t>
  </si>
  <si>
    <t>Portable E</t>
  </si>
  <si>
    <t>E1</t>
  </si>
  <si>
    <t>Storage, General</t>
  </si>
  <si>
    <t>Building Support</t>
  </si>
  <si>
    <t>PF</t>
  </si>
  <si>
    <t>Portable F</t>
  </si>
  <si>
    <t>F1</t>
  </si>
  <si>
    <t>PG</t>
  </si>
  <si>
    <t>Portable G</t>
  </si>
  <si>
    <t>G1</t>
  </si>
  <si>
    <t>Bella Vista ES</t>
  </si>
  <si>
    <t>1025 East 28th Street</t>
  </si>
  <si>
    <t>Second Floor</t>
  </si>
  <si>
    <t>Multipurpose</t>
  </si>
  <si>
    <t>Multipurpose/P.E.</t>
  </si>
  <si>
    <t>Music</t>
  </si>
  <si>
    <t>Third Floor</t>
  </si>
  <si>
    <t>Resource</t>
  </si>
  <si>
    <t>PK</t>
  </si>
  <si>
    <t>Portable K</t>
  </si>
  <si>
    <t>PL</t>
  </si>
  <si>
    <t>Portable L</t>
  </si>
  <si>
    <t>PM</t>
  </si>
  <si>
    <t>Portable M</t>
  </si>
  <si>
    <t>PN</t>
  </si>
  <si>
    <t>Portable N</t>
  </si>
  <si>
    <t>PO</t>
  </si>
  <si>
    <t>Portable O</t>
  </si>
  <si>
    <t>O</t>
  </si>
  <si>
    <t>Brewer MS</t>
  </si>
  <si>
    <t>3748 13th Avenue</t>
  </si>
  <si>
    <t>16A</t>
  </si>
  <si>
    <t>16B</t>
  </si>
  <si>
    <t>Resource Room MS</t>
  </si>
  <si>
    <t>Auditorium / Assembly</t>
  </si>
  <si>
    <t>Assembly</t>
  </si>
  <si>
    <t>Bldg. D</t>
  </si>
  <si>
    <t>Gym</t>
  </si>
  <si>
    <t>Gymnasium, MS</t>
  </si>
  <si>
    <t>Physical Education</t>
  </si>
  <si>
    <t>PE1</t>
  </si>
  <si>
    <t>Wrestling/Gymnastics</t>
  </si>
  <si>
    <t>PE2</t>
  </si>
  <si>
    <t>PE3</t>
  </si>
  <si>
    <t>Bridges Acad (Melrose)</t>
  </si>
  <si>
    <t>1325 53rd Avenue</t>
  </si>
  <si>
    <t xml:space="preserve">Library </t>
  </si>
  <si>
    <t>PA</t>
  </si>
  <si>
    <t>Portable A</t>
  </si>
  <si>
    <t>PA1</t>
  </si>
  <si>
    <t>PB</t>
  </si>
  <si>
    <t>Portable B</t>
  </si>
  <si>
    <t>PB1</t>
  </si>
  <si>
    <t>PC</t>
  </si>
  <si>
    <t>Portable C</t>
  </si>
  <si>
    <t>PC1</t>
  </si>
  <si>
    <t>PD1</t>
  </si>
  <si>
    <t>PF1</t>
  </si>
  <si>
    <t>PG1</t>
  </si>
  <si>
    <t>PH</t>
  </si>
  <si>
    <t>Portable H</t>
  </si>
  <si>
    <t>PH1</t>
  </si>
  <si>
    <t>PL1</t>
  </si>
  <si>
    <t>Brookfield ES</t>
  </si>
  <si>
    <t>401 Jones Avenue</t>
  </si>
  <si>
    <t>Cafe</t>
  </si>
  <si>
    <t>ADEF</t>
  </si>
  <si>
    <t>Bldgs A, D, E &amp; F</t>
  </si>
  <si>
    <t>P27</t>
  </si>
  <si>
    <t>Portable 27</t>
  </si>
  <si>
    <t>P28</t>
  </si>
  <si>
    <t>Portable 28</t>
  </si>
  <si>
    <t>P29</t>
  </si>
  <si>
    <t>Portable 29</t>
  </si>
  <si>
    <t>P30</t>
  </si>
  <si>
    <t>Portable 30</t>
  </si>
  <si>
    <t>Bunche HS</t>
  </si>
  <si>
    <t>1240 18th Street</t>
  </si>
  <si>
    <t>P Admin 1</t>
  </si>
  <si>
    <t>Admin 1 Portable</t>
  </si>
  <si>
    <t>Admin 1</t>
  </si>
  <si>
    <t>Office, Administration/Staff</t>
  </si>
  <si>
    <t>P Admin 2</t>
  </si>
  <si>
    <t>Admin 2 Portable</t>
  </si>
  <si>
    <t>Admin 2</t>
  </si>
  <si>
    <t xml:space="preserve">P Admin 3 </t>
  </si>
  <si>
    <t>Admin 3 Portable</t>
  </si>
  <si>
    <t>Admin 3</t>
  </si>
  <si>
    <t>Gymnasium, HS</t>
  </si>
  <si>
    <t>P1</t>
  </si>
  <si>
    <t>Portable 1</t>
  </si>
  <si>
    <t>P10</t>
  </si>
  <si>
    <t>Portable 10</t>
  </si>
  <si>
    <t>P11</t>
  </si>
  <si>
    <t>Portable 11</t>
  </si>
  <si>
    <t>P12</t>
  </si>
  <si>
    <t>Portable 12</t>
  </si>
  <si>
    <t>Classroom, HS (9-12)</t>
  </si>
  <si>
    <t>P13</t>
  </si>
  <si>
    <t>Portable 13</t>
  </si>
  <si>
    <t>P14</t>
  </si>
  <si>
    <t>Portable 14</t>
  </si>
  <si>
    <t>P15</t>
  </si>
  <si>
    <t>Portable 15</t>
  </si>
  <si>
    <t>P16</t>
  </si>
  <si>
    <t>Portable 16</t>
  </si>
  <si>
    <t>P17</t>
  </si>
  <si>
    <t>Portable 17</t>
  </si>
  <si>
    <t>P18</t>
  </si>
  <si>
    <t>Portable 18</t>
  </si>
  <si>
    <t>P19</t>
  </si>
  <si>
    <t>Portable 19</t>
  </si>
  <si>
    <t>P2</t>
  </si>
  <si>
    <t>Portable 2</t>
  </si>
  <si>
    <t>P20</t>
  </si>
  <si>
    <t>Portable 20</t>
  </si>
  <si>
    <t>P3</t>
  </si>
  <si>
    <t>Portable 3</t>
  </si>
  <si>
    <t>P4</t>
  </si>
  <si>
    <t>Portable 4</t>
  </si>
  <si>
    <t>P5</t>
  </si>
  <si>
    <t>Portable 5</t>
  </si>
  <si>
    <t>P6</t>
  </si>
  <si>
    <t>Portable 6</t>
  </si>
  <si>
    <t>P7</t>
  </si>
  <si>
    <t>Portable 7</t>
  </si>
  <si>
    <t>P8</t>
  </si>
  <si>
    <t>Portable 8</t>
  </si>
  <si>
    <t>P9</t>
  </si>
  <si>
    <t>Portable 9</t>
  </si>
  <si>
    <t>P Cafeteria</t>
  </si>
  <si>
    <t>Portable Cafeteria</t>
  </si>
  <si>
    <t>P Home Living</t>
  </si>
  <si>
    <t>Portable Home Living</t>
  </si>
  <si>
    <t>Home Living</t>
  </si>
  <si>
    <t>Clinic</t>
  </si>
  <si>
    <t>PMP</t>
  </si>
  <si>
    <t>Portable MP</t>
  </si>
  <si>
    <t>MP</t>
  </si>
  <si>
    <t>PVP</t>
  </si>
  <si>
    <t>Portable VP</t>
  </si>
  <si>
    <t>VP</t>
  </si>
  <si>
    <t>Office, Assistant Principal</t>
  </si>
  <si>
    <t>Burbank ES</t>
  </si>
  <si>
    <t>3550 64th Avenue</t>
  </si>
  <si>
    <t xml:space="preserve">Deaf </t>
  </si>
  <si>
    <t>Burckhalter ES</t>
  </si>
  <si>
    <t>3994 Burckhalter Avenue</t>
  </si>
  <si>
    <t>Portable PA</t>
  </si>
  <si>
    <t>Portable PB</t>
  </si>
  <si>
    <t>Portable PC</t>
  </si>
  <si>
    <t>Portable PD</t>
  </si>
  <si>
    <t>PD2</t>
  </si>
  <si>
    <t>Main Distribution Frame Room</t>
  </si>
  <si>
    <t>RR</t>
  </si>
  <si>
    <t>Restroom</t>
  </si>
  <si>
    <t>Castlemont HS / LPS Oakland</t>
  </si>
  <si>
    <t>8601 MacArthur Boulevard</t>
  </si>
  <si>
    <t xml:space="preserve">Weight Room </t>
  </si>
  <si>
    <t>Weight/Fitness Room</t>
  </si>
  <si>
    <t>Wrestling</t>
  </si>
  <si>
    <t>Resource Room HS</t>
  </si>
  <si>
    <t xml:space="preserve">2nd Floor </t>
  </si>
  <si>
    <t>204B</t>
  </si>
  <si>
    <t>207A</t>
  </si>
  <si>
    <t>207B</t>
  </si>
  <si>
    <t xml:space="preserve">224A </t>
  </si>
  <si>
    <t>109B</t>
  </si>
  <si>
    <t xml:space="preserve">120A </t>
  </si>
  <si>
    <t xml:space="preserve">122A </t>
  </si>
  <si>
    <t>124B</t>
  </si>
  <si>
    <t xml:space="preserve">125A </t>
  </si>
  <si>
    <t>126B</t>
  </si>
  <si>
    <t xml:space="preserve">Auditorium </t>
  </si>
  <si>
    <t>Band</t>
  </si>
  <si>
    <t>Choir</t>
  </si>
  <si>
    <t>MT</t>
  </si>
  <si>
    <t xml:space="preserve">Piano </t>
  </si>
  <si>
    <t>F</t>
  </si>
  <si>
    <t>Bldg. F</t>
  </si>
  <si>
    <t>G</t>
  </si>
  <si>
    <t>Bldg. G</t>
  </si>
  <si>
    <t>LMC C R</t>
  </si>
  <si>
    <t>Library Instruction Room</t>
  </si>
  <si>
    <t>Bldg. J</t>
  </si>
  <si>
    <t>N1</t>
  </si>
  <si>
    <t>N2</t>
  </si>
  <si>
    <t xml:space="preserve">N3 </t>
  </si>
  <si>
    <t xml:space="preserve">N4 </t>
  </si>
  <si>
    <t xml:space="preserve">E2 </t>
  </si>
  <si>
    <t xml:space="preserve">E3 </t>
  </si>
  <si>
    <t xml:space="preserve">El </t>
  </si>
  <si>
    <t xml:space="preserve">S1 </t>
  </si>
  <si>
    <t xml:space="preserve">S2 </t>
  </si>
  <si>
    <t>S3</t>
  </si>
  <si>
    <t>SpEd Life Skills Lab</t>
  </si>
  <si>
    <t xml:space="preserve">S4 </t>
  </si>
  <si>
    <t xml:space="preserve">S5 </t>
  </si>
  <si>
    <t>W1</t>
  </si>
  <si>
    <t>W2</t>
  </si>
  <si>
    <t>W3</t>
  </si>
  <si>
    <t>Kidango</t>
  </si>
  <si>
    <t>H-I</t>
  </si>
  <si>
    <t>Bldgs H - I</t>
  </si>
  <si>
    <t>Chabot ES</t>
  </si>
  <si>
    <t>6686 Chabot Road</t>
  </si>
  <si>
    <t>A1</t>
  </si>
  <si>
    <t>A2</t>
  </si>
  <si>
    <t>A3</t>
  </si>
  <si>
    <t>A4</t>
  </si>
  <si>
    <t>A5</t>
  </si>
  <si>
    <t>A6</t>
  </si>
  <si>
    <t>A7</t>
  </si>
  <si>
    <t xml:space="preserve">Basement </t>
  </si>
  <si>
    <t>Computer</t>
  </si>
  <si>
    <t>Lib</t>
  </si>
  <si>
    <t>D2</t>
  </si>
  <si>
    <t>D3</t>
  </si>
  <si>
    <t>D4</t>
  </si>
  <si>
    <t>D5</t>
  </si>
  <si>
    <t>D6</t>
  </si>
  <si>
    <t>D11</t>
  </si>
  <si>
    <t>D12</t>
  </si>
  <si>
    <t>D13</t>
  </si>
  <si>
    <t>D14</t>
  </si>
  <si>
    <t>D15</t>
  </si>
  <si>
    <t>D16</t>
  </si>
  <si>
    <t>D17</t>
  </si>
  <si>
    <t>Claremont MS</t>
  </si>
  <si>
    <t>5750 College Avenue</t>
  </si>
  <si>
    <t>Staff workroom</t>
  </si>
  <si>
    <t>016A</t>
  </si>
  <si>
    <t>016B</t>
  </si>
  <si>
    <t>40A</t>
  </si>
  <si>
    <t>40B</t>
  </si>
  <si>
    <t>41A</t>
  </si>
  <si>
    <t>Cleveland ES</t>
  </si>
  <si>
    <t>745 Cleveland Street</t>
  </si>
  <si>
    <t>Primary Library</t>
  </si>
  <si>
    <t>Coliseum College Prep / ROOTS Intl (Havenscourt)</t>
  </si>
  <si>
    <t>1390 66th Avenue</t>
  </si>
  <si>
    <t xml:space="preserve">A2 </t>
  </si>
  <si>
    <t xml:space="preserve">A3 </t>
  </si>
  <si>
    <t xml:space="preserve">A4 </t>
  </si>
  <si>
    <t xml:space="preserve">A5 </t>
  </si>
  <si>
    <t xml:space="preserve">A6 </t>
  </si>
  <si>
    <t>B113</t>
  </si>
  <si>
    <t xml:space="preserve">M1 </t>
  </si>
  <si>
    <t>M2</t>
  </si>
  <si>
    <t xml:space="preserve">D21 </t>
  </si>
  <si>
    <t>D22</t>
  </si>
  <si>
    <t xml:space="preserve">D23 </t>
  </si>
  <si>
    <t>D24</t>
  </si>
  <si>
    <t>D25</t>
  </si>
  <si>
    <t>D26</t>
  </si>
  <si>
    <t>M109</t>
  </si>
  <si>
    <t>M110</t>
  </si>
  <si>
    <t>M111</t>
  </si>
  <si>
    <t>M113</t>
  </si>
  <si>
    <t>M115</t>
  </si>
  <si>
    <t>M121</t>
  </si>
  <si>
    <t>M122</t>
  </si>
  <si>
    <t>M200</t>
  </si>
  <si>
    <t>M201</t>
  </si>
  <si>
    <t>M202</t>
  </si>
  <si>
    <t>M203</t>
  </si>
  <si>
    <t>M204</t>
  </si>
  <si>
    <t>M205</t>
  </si>
  <si>
    <t>M206</t>
  </si>
  <si>
    <t>M207</t>
  </si>
  <si>
    <t>M208</t>
  </si>
  <si>
    <t>M209</t>
  </si>
  <si>
    <t>M215</t>
  </si>
  <si>
    <t>M216</t>
  </si>
  <si>
    <t>M217</t>
  </si>
  <si>
    <t>4917 Mountain Boulevard</t>
  </si>
  <si>
    <t>Bldg. 100</t>
  </si>
  <si>
    <t>Bldg. 200</t>
  </si>
  <si>
    <t>Group/Cluster Space MS</t>
  </si>
  <si>
    <t>Bldg. 500</t>
  </si>
  <si>
    <t>Weight Room 1</t>
  </si>
  <si>
    <t>Weight Room 2</t>
  </si>
  <si>
    <t>Community United / Futures (Lockwood)</t>
  </si>
  <si>
    <t>6701 International Boulevard</t>
  </si>
  <si>
    <t>Cox ES / REACH Acad</t>
  </si>
  <si>
    <t>9860 Sunnyside Street</t>
  </si>
  <si>
    <t>B103</t>
  </si>
  <si>
    <t>B104</t>
  </si>
  <si>
    <t xml:space="preserve">B105 </t>
  </si>
  <si>
    <t>B106</t>
  </si>
  <si>
    <t>B107</t>
  </si>
  <si>
    <t>B108</t>
  </si>
  <si>
    <t>B109</t>
  </si>
  <si>
    <t>B110</t>
  </si>
  <si>
    <t xml:space="preserve">B111 </t>
  </si>
  <si>
    <t>B112</t>
  </si>
  <si>
    <t>E113</t>
  </si>
  <si>
    <t>E120</t>
  </si>
  <si>
    <t>E122</t>
  </si>
  <si>
    <t>E124</t>
  </si>
  <si>
    <t xml:space="preserve">E126 </t>
  </si>
  <si>
    <t>E202</t>
  </si>
  <si>
    <t>E204</t>
  </si>
  <si>
    <t>E206</t>
  </si>
  <si>
    <t>E208</t>
  </si>
  <si>
    <t xml:space="preserve">E210 </t>
  </si>
  <si>
    <t>E212</t>
  </si>
  <si>
    <t>A/C</t>
  </si>
  <si>
    <t>Bldgs A &amp; C</t>
  </si>
  <si>
    <t>A 122</t>
  </si>
  <si>
    <t>A110</t>
  </si>
  <si>
    <t xml:space="preserve">A112 </t>
  </si>
  <si>
    <t>A114</t>
  </si>
  <si>
    <t>A116</t>
  </si>
  <si>
    <t>A118</t>
  </si>
  <si>
    <t>A119</t>
  </si>
  <si>
    <t>A120</t>
  </si>
  <si>
    <t xml:space="preserve">A121 </t>
  </si>
  <si>
    <t>A123</t>
  </si>
  <si>
    <t xml:space="preserve">A125 </t>
  </si>
  <si>
    <t>C101</t>
  </si>
  <si>
    <t>P31</t>
  </si>
  <si>
    <t>Portable 31</t>
  </si>
  <si>
    <t>P42</t>
  </si>
  <si>
    <t>Portable 42</t>
  </si>
  <si>
    <t>P43</t>
  </si>
  <si>
    <t>Portable 43</t>
  </si>
  <si>
    <t>P45</t>
  </si>
  <si>
    <t>Portable 45</t>
  </si>
  <si>
    <t>P46</t>
  </si>
  <si>
    <t>Portable 46</t>
  </si>
  <si>
    <t>P47</t>
  </si>
  <si>
    <t>Portable 47</t>
  </si>
  <si>
    <t>P48</t>
  </si>
  <si>
    <t>Portable 48</t>
  </si>
  <si>
    <t>P49</t>
  </si>
  <si>
    <t>Portable 49</t>
  </si>
  <si>
    <t>P50</t>
  </si>
  <si>
    <t>Portable 50</t>
  </si>
  <si>
    <t>P51</t>
  </si>
  <si>
    <t>Portable 51</t>
  </si>
  <si>
    <t>P52</t>
  </si>
  <si>
    <t>Portable 52</t>
  </si>
  <si>
    <t>P55</t>
  </si>
  <si>
    <t>Portable 55</t>
  </si>
  <si>
    <t>Crocker Highlands ES</t>
  </si>
  <si>
    <t>525 Midcrest Road</t>
  </si>
  <si>
    <t>Lower</t>
  </si>
  <si>
    <t>Dewey HS</t>
  </si>
  <si>
    <t>1111 Second Avenue</t>
  </si>
  <si>
    <t>Bldg. P08</t>
  </si>
  <si>
    <t>Computer Lab</t>
  </si>
  <si>
    <t>13A</t>
  </si>
  <si>
    <t>13B</t>
  </si>
  <si>
    <t>P01-04</t>
  </si>
  <si>
    <t>Portables P01-04</t>
  </si>
  <si>
    <t>P05-07</t>
  </si>
  <si>
    <t>Portables P05-07</t>
  </si>
  <si>
    <t>East Bay Innovation Acad (Marshall)</t>
  </si>
  <si>
    <t>3400 Malcolm Avenue</t>
  </si>
  <si>
    <t>East Oakland Pride (Webster)</t>
  </si>
  <si>
    <t>8000 Birch Street</t>
  </si>
  <si>
    <t>1st</t>
  </si>
  <si>
    <t>P32</t>
  </si>
  <si>
    <t>Portable 32</t>
  </si>
  <si>
    <t>P33</t>
  </si>
  <si>
    <t>Portable 33</t>
  </si>
  <si>
    <t>P34</t>
  </si>
  <si>
    <t>Portable 34</t>
  </si>
  <si>
    <t>P35</t>
  </si>
  <si>
    <t>Portable 35</t>
  </si>
  <si>
    <t>P36</t>
  </si>
  <si>
    <t>Portable 36</t>
  </si>
  <si>
    <t>P37</t>
  </si>
  <si>
    <t>Portable 37</t>
  </si>
  <si>
    <t>P38</t>
  </si>
  <si>
    <t>Portable 38</t>
  </si>
  <si>
    <t>P39</t>
  </si>
  <si>
    <t>Portable 39</t>
  </si>
  <si>
    <t>P40</t>
  </si>
  <si>
    <t>Portable 40</t>
  </si>
  <si>
    <t>Elmhurst Community Prep / Alliance Acad</t>
  </si>
  <si>
    <t>1800 98th Street</t>
  </si>
  <si>
    <t xml:space="preserve">2nd floor </t>
  </si>
  <si>
    <t xml:space="preserve">Dance </t>
  </si>
  <si>
    <t xml:space="preserve">Dance2 </t>
  </si>
  <si>
    <t>Office, Counselor</t>
  </si>
  <si>
    <t>PT1</t>
  </si>
  <si>
    <t>Emerson ES</t>
  </si>
  <si>
    <t>4803 Lawton Avenue</t>
  </si>
  <si>
    <t>B1</t>
  </si>
  <si>
    <t>B2</t>
  </si>
  <si>
    <t>B3</t>
  </si>
  <si>
    <t>C1</t>
  </si>
  <si>
    <t>C2</t>
  </si>
  <si>
    <t>Kindergarten A</t>
  </si>
  <si>
    <t>Kindergarten B</t>
  </si>
  <si>
    <t>Resource C</t>
  </si>
  <si>
    <t>B8</t>
  </si>
  <si>
    <t>Cafetorium</t>
  </si>
  <si>
    <t>F.T.K. Discovery/ Esperanza (Stonehurst)</t>
  </si>
  <si>
    <t>10315 E Street</t>
  </si>
  <si>
    <t xml:space="preserve">Comp Lab </t>
  </si>
  <si>
    <t xml:space="preserve">D2 </t>
  </si>
  <si>
    <t xml:space="preserve">D3 </t>
  </si>
  <si>
    <t>D7</t>
  </si>
  <si>
    <t xml:space="preserve">DI </t>
  </si>
  <si>
    <t>A04</t>
  </si>
  <si>
    <t>B01</t>
  </si>
  <si>
    <t>B02</t>
  </si>
  <si>
    <t>B03</t>
  </si>
  <si>
    <t>B04</t>
  </si>
  <si>
    <t>B05</t>
  </si>
  <si>
    <t>B06</t>
  </si>
  <si>
    <t>E01</t>
  </si>
  <si>
    <t>C3</t>
  </si>
  <si>
    <t>C4</t>
  </si>
  <si>
    <t>C5</t>
  </si>
  <si>
    <t>C6</t>
  </si>
  <si>
    <t>Francophone Charter (Toler Heights)</t>
  </si>
  <si>
    <t>9736 Lawlor Street</t>
  </si>
  <si>
    <t>Franklin ES</t>
  </si>
  <si>
    <t>915 Foothill Boulevard</t>
  </si>
  <si>
    <t>24A</t>
  </si>
  <si>
    <t>PI</t>
  </si>
  <si>
    <t>Portable I</t>
  </si>
  <si>
    <t>Fremont HS</t>
  </si>
  <si>
    <t>4610 Foothill Boulevard</t>
  </si>
  <si>
    <t xml:space="preserve">4202 A </t>
  </si>
  <si>
    <t>CTE Classroom (Related to Lab Instruction)</t>
  </si>
  <si>
    <t>Portable Y</t>
  </si>
  <si>
    <t>YY</t>
  </si>
  <si>
    <t>Portable YY</t>
  </si>
  <si>
    <t>Portable Z</t>
  </si>
  <si>
    <t>ZZ</t>
  </si>
  <si>
    <t>Portable ZZ</t>
  </si>
  <si>
    <t>Frick MS</t>
  </si>
  <si>
    <t>2845 64th Avenue</t>
  </si>
  <si>
    <t>MI</t>
  </si>
  <si>
    <t>Health</t>
  </si>
  <si>
    <t>S1</t>
  </si>
  <si>
    <t>S2</t>
  </si>
  <si>
    <t>A-B</t>
  </si>
  <si>
    <t>Bldgs A - B</t>
  </si>
  <si>
    <t>Fruitvale ES</t>
  </si>
  <si>
    <t>3200 Boston Avenue</t>
  </si>
  <si>
    <t>Basement</t>
  </si>
  <si>
    <t>PK1</t>
  </si>
  <si>
    <t>PM1</t>
  </si>
  <si>
    <t>PN1</t>
  </si>
  <si>
    <t>Garfield ES</t>
  </si>
  <si>
    <t>1640 22nd Avenue</t>
  </si>
  <si>
    <t>Glenview ES Temp (Santa Fe)</t>
  </si>
  <si>
    <t>915 54th Street</t>
  </si>
  <si>
    <t>08A</t>
  </si>
  <si>
    <t>08B</t>
  </si>
  <si>
    <t>Calmness room</t>
  </si>
  <si>
    <t>Global Family ES / Lrng w/o Limits (Jefferson)</t>
  </si>
  <si>
    <t>2035 40th Avenue</t>
  </si>
  <si>
    <t>Bldg. L</t>
  </si>
  <si>
    <t>Grass Valley ES</t>
  </si>
  <si>
    <t>4720 Dunkirk Avenue</t>
  </si>
  <si>
    <t>PI1</t>
  </si>
  <si>
    <t>PJ1</t>
  </si>
  <si>
    <t>RR1</t>
  </si>
  <si>
    <t>Greenleaf ES (Whittier)</t>
  </si>
  <si>
    <t>6328 East 17th Street</t>
  </si>
  <si>
    <t>Harte MS</t>
  </si>
  <si>
    <t>3700 Coolidge Avenue</t>
  </si>
  <si>
    <t>Dance</t>
  </si>
  <si>
    <t>P304</t>
  </si>
  <si>
    <t>Portable 304</t>
  </si>
  <si>
    <t>P305</t>
  </si>
  <si>
    <t>Portable 305</t>
  </si>
  <si>
    <t>P306</t>
  </si>
  <si>
    <t>Portable 306</t>
  </si>
  <si>
    <t>P307</t>
  </si>
  <si>
    <t>Portable 307</t>
  </si>
  <si>
    <t>P308</t>
  </si>
  <si>
    <t>Portable 308</t>
  </si>
  <si>
    <t>P309</t>
  </si>
  <si>
    <t>Portable 309</t>
  </si>
  <si>
    <t>Hillcrest ES</t>
  </si>
  <si>
    <t>30 Marguerite Drive</t>
  </si>
  <si>
    <t>Media Room</t>
  </si>
  <si>
    <t>Home and Hospital Program (Cole)</t>
  </si>
  <si>
    <t>1011 Union Street</t>
  </si>
  <si>
    <t>A202</t>
  </si>
  <si>
    <t>A203</t>
  </si>
  <si>
    <t>A204</t>
  </si>
  <si>
    <t>A205</t>
  </si>
  <si>
    <t>SS02</t>
  </si>
  <si>
    <t>SS03</t>
  </si>
  <si>
    <t>SS06</t>
  </si>
  <si>
    <t>SS07</t>
  </si>
  <si>
    <t>SS08</t>
  </si>
  <si>
    <t>Hoover ES</t>
  </si>
  <si>
    <t>890 Brockhurst Street</t>
  </si>
  <si>
    <t>K2</t>
  </si>
  <si>
    <t>K3</t>
  </si>
  <si>
    <t>Work area outside of CR</t>
  </si>
  <si>
    <t>P Child Care</t>
  </si>
  <si>
    <t>Portable Child Care</t>
  </si>
  <si>
    <t>Child Care</t>
  </si>
  <si>
    <t>Howard ES</t>
  </si>
  <si>
    <t>8755 Fontaine Street</t>
  </si>
  <si>
    <t>CDC</t>
  </si>
  <si>
    <t>Portable CDC</t>
  </si>
  <si>
    <t>Kaiser ES</t>
  </si>
  <si>
    <t>25 South Hill Court</t>
  </si>
  <si>
    <t>King / LaFayette ES</t>
  </si>
  <si>
    <t>960 10th Street</t>
  </si>
  <si>
    <t>A8</t>
  </si>
  <si>
    <t>B4</t>
  </si>
  <si>
    <t>B5</t>
  </si>
  <si>
    <t>B6</t>
  </si>
  <si>
    <t>B7</t>
  </si>
  <si>
    <t>CDC-1</t>
  </si>
  <si>
    <t>Portable CDC-1</t>
  </si>
  <si>
    <t>CDC-2</t>
  </si>
  <si>
    <t>Portable CDC-2</t>
  </si>
  <si>
    <t>KIPP Bridge Acad</t>
  </si>
  <si>
    <t>1700 Market Street</t>
  </si>
  <si>
    <t>1s</t>
  </si>
  <si>
    <t>La Escuelita ES</t>
  </si>
  <si>
    <t>1050 2nd Avenue</t>
  </si>
  <si>
    <t>Laurel ES</t>
  </si>
  <si>
    <t>3750 Brown Avenue</t>
  </si>
  <si>
    <t>P21</t>
  </si>
  <si>
    <t>Portable 21</t>
  </si>
  <si>
    <t>P22</t>
  </si>
  <si>
    <t>Portable 22</t>
  </si>
  <si>
    <t>P23</t>
  </si>
  <si>
    <t>Portable 23</t>
  </si>
  <si>
    <t>P24</t>
  </si>
  <si>
    <t>Portable 24</t>
  </si>
  <si>
    <t>P25</t>
  </si>
  <si>
    <t>Portable 25</t>
  </si>
  <si>
    <t>Lazear Charter Acad</t>
  </si>
  <si>
    <t>824 29th Avenue</t>
  </si>
  <si>
    <t>Lincoln ES</t>
  </si>
  <si>
    <t>225 11th Street</t>
  </si>
  <si>
    <t>131 Cafetorium</t>
  </si>
  <si>
    <t>Madison Park Acad 6-12 (Business &amp; Art)</t>
  </si>
  <si>
    <t>400 Capistrano Drive</t>
  </si>
  <si>
    <t>Exercise</t>
  </si>
  <si>
    <t>Mus</t>
  </si>
  <si>
    <t>Bldgs C &amp; C1</t>
  </si>
  <si>
    <t>Madison Park Acad TK-5 (Sobrante Park)</t>
  </si>
  <si>
    <t>470 El Paseo Drive</t>
  </si>
  <si>
    <t>Mann ES</t>
  </si>
  <si>
    <t>5222 Ygnacio Avenue</t>
  </si>
  <si>
    <t>Manzanita Community / Manzanita SEED ES</t>
  </si>
  <si>
    <t>2409 East 27th Street</t>
  </si>
  <si>
    <t>B10</t>
  </si>
  <si>
    <t>B14</t>
  </si>
  <si>
    <t>B16</t>
  </si>
  <si>
    <t>Community</t>
  </si>
  <si>
    <t>Math Lab 1</t>
  </si>
  <si>
    <t>Math Lab 2</t>
  </si>
  <si>
    <t>D02</t>
  </si>
  <si>
    <t>D03</t>
  </si>
  <si>
    <t>D04</t>
  </si>
  <si>
    <t>D05</t>
  </si>
  <si>
    <t>D06</t>
  </si>
  <si>
    <t>D07</t>
  </si>
  <si>
    <t>D08</t>
  </si>
  <si>
    <t>D09</t>
  </si>
  <si>
    <t>D10</t>
  </si>
  <si>
    <t>Office(S)</t>
  </si>
  <si>
    <t>Office Portable</t>
  </si>
  <si>
    <t>S03</t>
  </si>
  <si>
    <t>Portable 03(S)</t>
  </si>
  <si>
    <t>S04</t>
  </si>
  <si>
    <t>Portable 04(S)</t>
  </si>
  <si>
    <t>S05</t>
  </si>
  <si>
    <t>Portable 05(S)</t>
  </si>
  <si>
    <t>S06</t>
  </si>
  <si>
    <t>Portable 06(S)</t>
  </si>
  <si>
    <t>S07</t>
  </si>
  <si>
    <t>Portable 07(S)</t>
  </si>
  <si>
    <t>Portable RR1(S)</t>
  </si>
  <si>
    <t>RR2</t>
  </si>
  <si>
    <t>Portable RR2(S)</t>
  </si>
  <si>
    <t>Markham ES</t>
  </si>
  <si>
    <t>7220 Krause Avenue</t>
  </si>
  <si>
    <t>Comp Lab</t>
  </si>
  <si>
    <t>PP</t>
  </si>
  <si>
    <t>Portable P</t>
  </si>
  <si>
    <t>PU</t>
  </si>
  <si>
    <t>Portable U</t>
  </si>
  <si>
    <t>2607 Myrtle Street</t>
  </si>
  <si>
    <t>Music Ensemble</t>
  </si>
  <si>
    <t>Second floor</t>
  </si>
  <si>
    <t>Shop</t>
  </si>
  <si>
    <t>Shop Class</t>
  </si>
  <si>
    <t>Tech Center</t>
  </si>
  <si>
    <t>Aerobic</t>
  </si>
  <si>
    <t>Weight</t>
  </si>
  <si>
    <t>H</t>
  </si>
  <si>
    <t>Bldg. H</t>
  </si>
  <si>
    <t>In School Suspension (ISS)</t>
  </si>
  <si>
    <t>Melrose Leadership Acad (Maxwell Park)</t>
  </si>
  <si>
    <t>4730 Fleming Avenue</t>
  </si>
  <si>
    <t>Met West HS</t>
  </si>
  <si>
    <t>314 East 10th Street</t>
  </si>
  <si>
    <t>Miller ES</t>
  </si>
  <si>
    <t>5525 Ascot Drive</t>
  </si>
  <si>
    <t>ASIP</t>
  </si>
  <si>
    <t>Bldgs A-B</t>
  </si>
  <si>
    <t>Bookroom</t>
  </si>
  <si>
    <t>Storage, Classroom/Instructional</t>
  </si>
  <si>
    <t>Portable P15</t>
  </si>
  <si>
    <t>Portable P16</t>
  </si>
  <si>
    <t>Portable P17</t>
  </si>
  <si>
    <t>Portable P18</t>
  </si>
  <si>
    <t>Montclair ES</t>
  </si>
  <si>
    <t>1757 Mountain Boulevard</t>
  </si>
  <si>
    <t>14A</t>
  </si>
  <si>
    <t>I</t>
  </si>
  <si>
    <t>Montera MS</t>
  </si>
  <si>
    <t>5555 Ascot Drive</t>
  </si>
  <si>
    <t>105 Multipurpose</t>
  </si>
  <si>
    <t>Bldg. 300</t>
  </si>
  <si>
    <t>Bldg. 400</t>
  </si>
  <si>
    <t>Classroom, Health</t>
  </si>
  <si>
    <t>Munck ES</t>
  </si>
  <si>
    <t>11900 Campus Drive</t>
  </si>
  <si>
    <t>RSP</t>
  </si>
  <si>
    <t>Kindergarten</t>
  </si>
  <si>
    <t>Preschool</t>
  </si>
  <si>
    <t>New Highland Acad / RISE Community (Highland)</t>
  </si>
  <si>
    <t>8521 A Street</t>
  </si>
  <si>
    <t>Oakland HS</t>
  </si>
  <si>
    <t>1023 MacArthur Boulevard</t>
  </si>
  <si>
    <t>A-D</t>
  </si>
  <si>
    <t>Bldgs A - D</t>
  </si>
  <si>
    <t xml:space="preserve">Gym </t>
  </si>
  <si>
    <t xml:space="preserve">Weight </t>
  </si>
  <si>
    <t>Oakland International HS (Carter)</t>
  </si>
  <si>
    <t>4521 Webster Street</t>
  </si>
  <si>
    <t>17A</t>
  </si>
  <si>
    <t>17B</t>
  </si>
  <si>
    <t>19A</t>
  </si>
  <si>
    <t>19B</t>
  </si>
  <si>
    <t>Parent Center</t>
  </si>
  <si>
    <t>Oakland Military Institute (Longfellow)</t>
  </si>
  <si>
    <t>3877 Lusk Street</t>
  </si>
  <si>
    <t>A3 Cadet Services</t>
  </si>
  <si>
    <t>P26</t>
  </si>
  <si>
    <t>Portable 26</t>
  </si>
  <si>
    <t>P28A</t>
  </si>
  <si>
    <t>Portable 28A</t>
  </si>
  <si>
    <t>Oakland Technical HS</t>
  </si>
  <si>
    <t>010 Quicklunch</t>
  </si>
  <si>
    <t>017 Faculty</t>
  </si>
  <si>
    <t>123F</t>
  </si>
  <si>
    <t>Teacher Planning/Workroom</t>
  </si>
  <si>
    <t>G22</t>
  </si>
  <si>
    <t>Gymnasium, Auxilary</t>
  </si>
  <si>
    <t>G5</t>
  </si>
  <si>
    <t>B-C</t>
  </si>
  <si>
    <t>Bldgs B - C</t>
  </si>
  <si>
    <t>S01</t>
  </si>
  <si>
    <t>S02</t>
  </si>
  <si>
    <t>S07A</t>
  </si>
  <si>
    <t>S07B</t>
  </si>
  <si>
    <t>S08A</t>
  </si>
  <si>
    <t>S10</t>
  </si>
  <si>
    <t>S11</t>
  </si>
  <si>
    <t>S12</t>
  </si>
  <si>
    <t>S13</t>
  </si>
  <si>
    <t>TP3</t>
  </si>
  <si>
    <t>Portable TP3</t>
  </si>
  <si>
    <t>TP4</t>
  </si>
  <si>
    <t>Portable TP4</t>
  </si>
  <si>
    <t>TP7</t>
  </si>
  <si>
    <t>Portable TP7</t>
  </si>
  <si>
    <t>TP8</t>
  </si>
  <si>
    <t>Portable TP8</t>
  </si>
  <si>
    <t>Oakland Technical HS Upper Campus (Far West)</t>
  </si>
  <si>
    <t>Fashion</t>
  </si>
  <si>
    <t>Fashion Studio</t>
  </si>
  <si>
    <t>OUSD Administration Building</t>
  </si>
  <si>
    <t>Board meeting room</t>
  </si>
  <si>
    <t>Computer Room (raised floor)</t>
  </si>
  <si>
    <t>Director's Office</t>
  </si>
  <si>
    <t>Parker ES</t>
  </si>
  <si>
    <t>7929 Ney Avenue</t>
  </si>
  <si>
    <t xml:space="preserve">1st </t>
  </si>
  <si>
    <t>Gymnasium, ES</t>
  </si>
  <si>
    <t>2B</t>
  </si>
  <si>
    <t>Peralta ES</t>
  </si>
  <si>
    <t>460 63rd Street</t>
  </si>
  <si>
    <t>Teacher Lounge/Dining</t>
  </si>
  <si>
    <t>Piedmont Ave ES</t>
  </si>
  <si>
    <t>4314 Piedmont Avenue</t>
  </si>
  <si>
    <t>PLACE @ Prescott ES</t>
  </si>
  <si>
    <t>920 Campbell Street</t>
  </si>
  <si>
    <t>A05</t>
  </si>
  <si>
    <t>A06</t>
  </si>
  <si>
    <t>K1</t>
  </si>
  <si>
    <t>M1</t>
  </si>
  <si>
    <t>M10</t>
  </si>
  <si>
    <t>M11</t>
  </si>
  <si>
    <t>M12</t>
  </si>
  <si>
    <t>M13</t>
  </si>
  <si>
    <t>M3</t>
  </si>
  <si>
    <t>M4</t>
  </si>
  <si>
    <t>M5</t>
  </si>
  <si>
    <t>M6</t>
  </si>
  <si>
    <t>M7</t>
  </si>
  <si>
    <t>M8</t>
  </si>
  <si>
    <t>M9</t>
  </si>
  <si>
    <t>Redwood Heights ES</t>
  </si>
  <si>
    <t>4401 39th Avenue</t>
  </si>
  <si>
    <t>Restroom, Student - Male</t>
  </si>
  <si>
    <t>Restroom, Student - Female</t>
  </si>
  <si>
    <t>P05(B)</t>
  </si>
  <si>
    <t>Portable 05(B)</t>
  </si>
  <si>
    <t>Kitchen And Serving Area</t>
  </si>
  <si>
    <t>P06(B)</t>
  </si>
  <si>
    <t>Portable 06(B)</t>
  </si>
  <si>
    <t>P07(B)</t>
  </si>
  <si>
    <t>Portable 07(B)</t>
  </si>
  <si>
    <t>Roosevelt MS</t>
  </si>
  <si>
    <t>1926 19th Avenue</t>
  </si>
  <si>
    <t>103A</t>
  </si>
  <si>
    <t>Design Lab</t>
  </si>
  <si>
    <t>Design Studio</t>
  </si>
  <si>
    <t>Gymnasium</t>
  </si>
  <si>
    <t>Weight Room</t>
  </si>
  <si>
    <t>Roses in Concrete (Swett)</t>
  </si>
  <si>
    <t>4551 Steele Street</t>
  </si>
  <si>
    <t>PPA</t>
  </si>
  <si>
    <t>PPB</t>
  </si>
  <si>
    <t>PPC</t>
  </si>
  <si>
    <t>PPD</t>
  </si>
  <si>
    <t>PPE</t>
  </si>
  <si>
    <t>Portable PE</t>
  </si>
  <si>
    <t>PPF</t>
  </si>
  <si>
    <t>Portable PF</t>
  </si>
  <si>
    <t>PPG</t>
  </si>
  <si>
    <t>Portable PG</t>
  </si>
  <si>
    <t>PPH</t>
  </si>
  <si>
    <t>Portable PH</t>
  </si>
  <si>
    <t>PPI</t>
  </si>
  <si>
    <t>Portable PI</t>
  </si>
  <si>
    <t>PPJ</t>
  </si>
  <si>
    <t>Portable PJ</t>
  </si>
  <si>
    <t>PPK</t>
  </si>
  <si>
    <t>Portable PK</t>
  </si>
  <si>
    <t>Sankofa Acad (Washington)</t>
  </si>
  <si>
    <t>581 61st Street</t>
  </si>
  <si>
    <t>119E</t>
  </si>
  <si>
    <t>School of Language</t>
  </si>
  <si>
    <t>Clasroom Bldg</t>
  </si>
  <si>
    <t>Gym-Cafe</t>
  </si>
  <si>
    <t>Main</t>
  </si>
  <si>
    <t>Sequoia ES</t>
  </si>
  <si>
    <t>3730 Lincoln Avenue</t>
  </si>
  <si>
    <t>Resource Specialist</t>
  </si>
  <si>
    <t>Skyline HS</t>
  </si>
  <si>
    <t>12250 Skyline Boulevard</t>
  </si>
  <si>
    <t>20A</t>
  </si>
  <si>
    <t>Bldg. I</t>
  </si>
  <si>
    <t>10A</t>
  </si>
  <si>
    <t>10B</t>
  </si>
  <si>
    <t>10C</t>
  </si>
  <si>
    <t>11A</t>
  </si>
  <si>
    <t>11B</t>
  </si>
  <si>
    <t>11C</t>
  </si>
  <si>
    <t>12A</t>
  </si>
  <si>
    <t>12B</t>
  </si>
  <si>
    <t>12C</t>
  </si>
  <si>
    <t>13C</t>
  </si>
  <si>
    <t>M01</t>
  </si>
  <si>
    <t>P100</t>
  </si>
  <si>
    <t>Portable 100</t>
  </si>
  <si>
    <t>P101</t>
  </si>
  <si>
    <t>Portable 101</t>
  </si>
  <si>
    <t>P102</t>
  </si>
  <si>
    <t>Portable 102</t>
  </si>
  <si>
    <t>P103</t>
  </si>
  <si>
    <t>Portable 103</t>
  </si>
  <si>
    <t>P104</t>
  </si>
  <si>
    <t>Portable 104</t>
  </si>
  <si>
    <t>P110</t>
  </si>
  <si>
    <t>Portable 110</t>
  </si>
  <si>
    <t>P111</t>
  </si>
  <si>
    <t>Portable 111</t>
  </si>
  <si>
    <t>P112</t>
  </si>
  <si>
    <t>Portable 112</t>
  </si>
  <si>
    <t>P113</t>
  </si>
  <si>
    <t>Portable 113</t>
  </si>
  <si>
    <t>P130</t>
  </si>
  <si>
    <t>Portable 130</t>
  </si>
  <si>
    <t>P131</t>
  </si>
  <si>
    <t>Portable 131</t>
  </si>
  <si>
    <t>P132</t>
  </si>
  <si>
    <t>Portable 132</t>
  </si>
  <si>
    <t>P80</t>
  </si>
  <si>
    <t>Portable 80</t>
  </si>
  <si>
    <t>P81</t>
  </si>
  <si>
    <t>Portable 81</t>
  </si>
  <si>
    <t>P82</t>
  </si>
  <si>
    <t>Portable 82</t>
  </si>
  <si>
    <t>P83</t>
  </si>
  <si>
    <t>Portable 83</t>
  </si>
  <si>
    <t>P84</t>
  </si>
  <si>
    <t>Portable 84</t>
  </si>
  <si>
    <t>P85</t>
  </si>
  <si>
    <t>Portable 85</t>
  </si>
  <si>
    <t>P90</t>
  </si>
  <si>
    <t>Portable 90</t>
  </si>
  <si>
    <t>P91</t>
  </si>
  <si>
    <t>Portable 91</t>
  </si>
  <si>
    <t>P92</t>
  </si>
  <si>
    <t>Portable 92</t>
  </si>
  <si>
    <t>P93</t>
  </si>
  <si>
    <t>Portable 93</t>
  </si>
  <si>
    <t>P94</t>
  </si>
  <si>
    <t>Portable 94</t>
  </si>
  <si>
    <t>P95</t>
  </si>
  <si>
    <t>Portable 95</t>
  </si>
  <si>
    <t>Portable Health Center</t>
  </si>
  <si>
    <t>S</t>
  </si>
  <si>
    <t>T</t>
  </si>
  <si>
    <t>Portable Youth Center</t>
  </si>
  <si>
    <t>Sojourner Truth / Bay Area Tech / Rudsdale</t>
  </si>
  <si>
    <t>8251 Fontaine Street</t>
  </si>
  <si>
    <t>Piano</t>
  </si>
  <si>
    <t>Vacant (Decommissioned Space)</t>
  </si>
  <si>
    <t>Unassigned Space</t>
  </si>
  <si>
    <t>Street Acad</t>
  </si>
  <si>
    <t>417 29th Street</t>
  </si>
  <si>
    <t>03A</t>
  </si>
  <si>
    <t>Think College Now/ Intl Community (Chavez)</t>
  </si>
  <si>
    <t>2825 International Boulevard</t>
  </si>
  <si>
    <t>A111</t>
  </si>
  <si>
    <t>A115</t>
  </si>
  <si>
    <t>B102</t>
  </si>
  <si>
    <t>B105</t>
  </si>
  <si>
    <t>B201</t>
  </si>
  <si>
    <t>B202</t>
  </si>
  <si>
    <t>B203</t>
  </si>
  <si>
    <t>B205</t>
  </si>
  <si>
    <t>B207</t>
  </si>
  <si>
    <t>B208</t>
  </si>
  <si>
    <t>C117</t>
  </si>
  <si>
    <t>C118</t>
  </si>
  <si>
    <t>C119</t>
  </si>
  <si>
    <t>C120</t>
  </si>
  <si>
    <t>C121</t>
  </si>
  <si>
    <t>C122</t>
  </si>
  <si>
    <t>C123</t>
  </si>
  <si>
    <t>C124</t>
  </si>
  <si>
    <t>C206</t>
  </si>
  <si>
    <t>C217</t>
  </si>
  <si>
    <t>C218</t>
  </si>
  <si>
    <t>C219</t>
  </si>
  <si>
    <t>C221</t>
  </si>
  <si>
    <t>C223</t>
  </si>
  <si>
    <t>C224</t>
  </si>
  <si>
    <t>COMP LAB</t>
  </si>
  <si>
    <t>E101</t>
  </si>
  <si>
    <t>E104</t>
  </si>
  <si>
    <t>E106</t>
  </si>
  <si>
    <t>E107</t>
  </si>
  <si>
    <t>Thornhill ES</t>
  </si>
  <si>
    <t>5880 Thornhill Drive</t>
  </si>
  <si>
    <t>United for Success / LIFE Acad (Simmons)</t>
  </si>
  <si>
    <t>2101 35th Avenue</t>
  </si>
  <si>
    <t xml:space="preserve">2nd </t>
  </si>
  <si>
    <t>F-H</t>
  </si>
  <si>
    <t>Bldgs F - H</t>
  </si>
  <si>
    <t>Urban Montessori Charter (Sherman)</t>
  </si>
  <si>
    <t>5328 Brann Street</t>
  </si>
  <si>
    <t xml:space="preserve">Calf poppy </t>
  </si>
  <si>
    <t>Dolphin</t>
  </si>
  <si>
    <t xml:space="preserve">Hummingbird </t>
  </si>
  <si>
    <t>Juniper</t>
  </si>
  <si>
    <t>Leopard</t>
  </si>
  <si>
    <t>LMC</t>
  </si>
  <si>
    <t>Lupine</t>
  </si>
  <si>
    <t>Sage</t>
  </si>
  <si>
    <t xml:space="preserve">Sunflower </t>
  </si>
  <si>
    <t xml:space="preserve">Tidy Tips </t>
  </si>
  <si>
    <t>B-D</t>
  </si>
  <si>
    <t>Bldgs B - D</t>
  </si>
  <si>
    <t>2920 E. 18th Street</t>
  </si>
  <si>
    <t>West Oakland MS (Lowell)</t>
  </si>
  <si>
    <t>991 14th Street</t>
  </si>
  <si>
    <t>Westlake MS</t>
  </si>
  <si>
    <t>2629 Harrison Street</t>
  </si>
  <si>
    <t>305AB</t>
  </si>
  <si>
    <t>305CD</t>
  </si>
  <si>
    <t>Specialized Category</t>
  </si>
  <si>
    <t>Specialized Category (if SCS)</t>
  </si>
  <si>
    <t>Proportion of TK-5 HSAA Group Total ADA</t>
  </si>
  <si>
    <t>Proportion of 6-8 HSAA Group Total ADA</t>
  </si>
  <si>
    <t>Proportion of 9-12 HSAA Group Total ADA</t>
  </si>
  <si>
    <t>SCS/ADA Weighted Average for HSAA Gradespan Group</t>
  </si>
  <si>
    <t>Gradespan Specialized Classroom Space (sqft) Entitlement</t>
  </si>
  <si>
    <t>School_Name</t>
  </si>
  <si>
    <r>
      <t xml:space="preserve">SCS Underallocation </t>
    </r>
    <r>
      <rPr>
        <sz val="11"/>
        <color theme="1"/>
        <rFont val="Calibri"/>
        <family val="2"/>
        <scheme val="minor"/>
      </rPr>
      <t>(Total = 0 if &lt;0)</t>
    </r>
  </si>
  <si>
    <t>SCS/ADA Weighted Average</t>
  </si>
  <si>
    <t>Gradespan</t>
  </si>
  <si>
    <t>HSAA Gradespan</t>
  </si>
  <si>
    <t>Projected In-District ADA</t>
  </si>
  <si>
    <t>Notes re rooms</t>
  </si>
  <si>
    <t>Counter installed/converted into an admin space</t>
  </si>
  <si>
    <t>SDC PK classroom</t>
  </si>
  <si>
    <r>
      <t xml:space="preserve">Prop 39 Applicant </t>
    </r>
    <r>
      <rPr>
        <b/>
        <sz val="11"/>
        <color rgb="FFFF0000"/>
        <rFont val="Calibri"/>
        <family val="2"/>
        <scheme val="minor"/>
      </rPr>
      <t>(select)</t>
    </r>
  </si>
  <si>
    <t>SCS Allocation Included in Classrooms Offered</t>
  </si>
  <si>
    <t>Total SCS Entitlement</t>
  </si>
  <si>
    <t>Under(-)/ Over(+) Allocation of SCS Entitlement (sqft)*</t>
  </si>
  <si>
    <t xml:space="preserve">Art SCS at Site </t>
  </si>
  <si>
    <t>Science SCS at Site</t>
  </si>
  <si>
    <t>Tech SCS at Site</t>
  </si>
  <si>
    <t xml:space="preserve">Total SCS at Site </t>
  </si>
  <si>
    <t>OUSD tech services</t>
  </si>
  <si>
    <t>Arts SCS Included in Offer at Site</t>
  </si>
  <si>
    <t>Science SCS Included in Offer at Site</t>
  </si>
  <si>
    <t>Tech SCS Included in Offer at Site</t>
  </si>
  <si>
    <t>Total SCS Included in Offer at Site</t>
  </si>
  <si>
    <t>Overall SCS sqft/ADA</t>
  </si>
  <si>
    <t>Scheduled to be Removed in 19-20</t>
  </si>
  <si>
    <t>SCSOverview</t>
  </si>
  <si>
    <t>Includes full calculation of SCS entitlement, including comparison school-specific data for the selected charter applicant</t>
  </si>
  <si>
    <t>SCSbySchool</t>
  </si>
  <si>
    <t>Provides the total entitlement, allocation, and over/underallocation for each charter applicant</t>
  </si>
  <si>
    <t>SCSAllocationbySite</t>
  </si>
  <si>
    <t>Provides the total SCS allocation for each charter applicant by offer site</t>
  </si>
  <si>
    <t>SCSEntitlementbySpan</t>
  </si>
  <si>
    <t>Provides a breakdown of the SCS entitlement for each charter applicant by grade span</t>
  </si>
  <si>
    <t>Jrooms</t>
  </si>
  <si>
    <t>JRoomSCS</t>
  </si>
  <si>
    <t>Exhibit E -- Calculation of Specialized Classroom Space (SCS) Entitlement</t>
  </si>
  <si>
    <t>SchoolList</t>
  </si>
  <si>
    <t>SCSbySite</t>
  </si>
  <si>
    <t>ChADAProjections</t>
  </si>
  <si>
    <t>Site-specific SCS-related data</t>
  </si>
  <si>
    <t>School-specific data for OUSD-operated schools</t>
  </si>
  <si>
    <t>Indicates which Jacobs data room descriptions correspond with each category of SCS</t>
  </si>
  <si>
    <t>Selected columns from the room-level data provided by Jacobs and columns added by District staff to facilitate SCS calculations</t>
  </si>
  <si>
    <t>Sheet Name</t>
  </si>
  <si>
    <t>Description/Purpose</t>
  </si>
  <si>
    <t>Grade level-specific ADA projections for charter school applicants</t>
  </si>
  <si>
    <t>SCS Allocation</t>
  </si>
  <si>
    <t>Notes regarding discrepancies between SCS Entitlement/Allocation sqft and corresponding sqft in prelim offer letters</t>
  </si>
  <si>
    <t xml:space="preserve">The approximate sqft of the 2 allocated SCS classrooms (1,985sqft per Jacobs data) was replaced by the precise  allocated square footage (2,332 sqft from MKThink data) in the preliminary offer letter. </t>
  </si>
  <si>
    <t>After Francophone's preliminary offer letter was prepared, a science classroom at Brookfield that was previously projected to be occupied by Brookfield Elementary was allocated to another charter school in its Prop 39 preliminary offer. This reduced Brookfield's Science SCS/ADA ratio (from 5.61 to 0), which reduced Castlemont's comparison group Weighted Average ADA per Classroom for science from 1.44 to 1.21 and Francophone's overall SCS sqft entitlement from 803 to 757.</t>
  </si>
  <si>
    <t>After Cox's preliminary offer letter was prepared, a science classroom at Brookfield that was previously projected to be occupied by Brookfield Elementary was allocated to another charter school in its Prop 39 preliminary offer. This reduced Brookfield's Science SCS/ADA ratio (from 5.61 to 0), which reduced Castlemont's comparison group Weighted Average ADA per Classroom for science from 1.44 to 1.21 and Cox's overall SCS sqft entitlement from 787 to 662.</t>
  </si>
  <si>
    <t>After UMCS's preliminary offer letter was prepared, a science classroom at Brookfield that was previously projected to be occupied by Brookfield Elementary was allocated to another charter school in its Prop 39 preliminary offer. This reduced Brookfield's Science SCS/ADA ratio (from 5.61 to 0), which reduced the Weighted Average ADA per Classroom for science SCS for the Castlemont K-5 comparison group from 1.44 to 1.21 and UMCS's overall SCS sqft entitlement from 2,030 to 1,944.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</si>
</sst>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0.0"/>
  </numFmts>
  <fonts count="23"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0"/>
      <color rgb="FF000000"/>
      <name val="Arial"/>
      <family val="2"/>
    </font>
    <font>
      <sz val="10"/>
      <name val="Arial"/>
      <family val="2"/>
    </font>
    <font>
      <sz val="11"/>
      <color theme="1"/>
      <name val="Calibri"/>
      <family val="2"/>
      <scheme val="minor"/>
    </font>
    <font>
      <sz val="11"/>
      <color rgb="FF000000"/>
      <name val="Calibri"/>
      <family val="2"/>
    </font>
    <font>
      <b/>
      <sz val="12"/>
      <color theme="1"/>
      <name val="Calibri"/>
      <family val="2"/>
      <scheme val="minor"/>
    </font>
    <font>
      <sz val="11"/>
      <name val="Calibri"/>
      <family val="2"/>
      <scheme val="minor"/>
    </font>
    <font>
      <b/>
      <sz val="10"/>
      <name val="Arial"/>
      <family val="2"/>
    </font>
    <font>
      <sz val="8"/>
      <color theme="1"/>
      <name val="Calibri"/>
      <family val="2"/>
      <scheme val="minor"/>
    </font>
    <font>
      <sz val="8"/>
      <color theme="0"/>
      <name val="Calibri"/>
      <family val="2"/>
      <scheme val="minor"/>
    </font>
    <font>
      <b/>
      <sz val="10"/>
      <color rgb="FF000000"/>
      <name val="Tahoma"/>
      <family val="2"/>
    </font>
    <font>
      <sz val="10"/>
      <color rgb="FF000000"/>
      <name val="Tahoma"/>
      <family val="2"/>
    </font>
    <font>
      <b/>
      <sz val="11"/>
      <color rgb="FFFF0000"/>
      <name val="Calibri"/>
      <family val="2"/>
      <scheme val="minor"/>
    </font>
    <font>
      <b/>
      <sz val="11"/>
      <color theme="0"/>
      <name val="Calibri"/>
      <family val="2"/>
      <scheme val="minor"/>
    </font>
    <font>
      <b/>
      <sz val="16"/>
      <color theme="1"/>
      <name val="Calibri"/>
      <family val="2"/>
      <scheme val="minor"/>
    </font>
    <font>
      <i/>
      <sz val="11"/>
      <color rgb="FFFF0000"/>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7" tint="0.79998168889431442"/>
        <bgColor indexed="64"/>
      </patternFill>
    </fill>
  </fills>
  <borders count="18">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indexed="64"/>
      </right>
      <top/>
      <bottom style="thin">
        <color auto="1"/>
      </bottom>
      <diagonal/>
    </border>
    <border>
      <left style="thin">
        <color auto="1"/>
      </left>
      <right/>
      <top style="thin">
        <color auto="1"/>
      </top>
      <bottom/>
      <diagonal/>
    </border>
    <border>
      <left style="thin">
        <color auto="1"/>
      </left>
      <right style="thin">
        <color auto="1"/>
      </right>
      <top style="thin">
        <color indexed="64"/>
      </top>
      <bottom style="double">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s>
  <cellStyleXfs count="14">
    <xf numFmtId="0" fontId="0" fillId="0" borderId="0"/>
    <xf numFmtId="0" fontId="8" fillId="0" borderId="0"/>
    <xf numFmtId="0" fontId="6" fillId="0" borderId="0"/>
    <xf numFmtId="9" fontId="10" fillId="0" borderId="0" applyFont="0" applyFill="0" applyBorder="0" applyAlignment="0" applyProtection="0"/>
    <xf numFmtId="0" fontId="5" fillId="0" borderId="0"/>
    <xf numFmtId="9" fontId="5" fillId="0" borderId="0" applyFont="0" applyFill="0" applyBorder="0" applyAlignment="0" applyProtection="0"/>
    <xf numFmtId="0" fontId="11" fillId="0" borderId="0"/>
    <xf numFmtId="0" fontId="4" fillId="0" borderId="0"/>
    <xf numFmtId="9" fontId="4" fillId="0" borderId="0" applyFont="0" applyFill="0" applyBorder="0" applyAlignment="0" applyProtection="0"/>
    <xf numFmtId="0" fontId="3" fillId="0" borderId="0"/>
    <xf numFmtId="0" fontId="10" fillId="0" borderId="0"/>
    <xf numFmtId="0" fontId="1" fillId="0" borderId="0"/>
    <xf numFmtId="0" fontId="10" fillId="0" borderId="0"/>
    <xf numFmtId="9" fontId="10" fillId="0" borderId="0" applyFont="0" applyFill="0" applyBorder="0" applyAlignment="0" applyProtection="0"/>
  </cellStyleXfs>
  <cellXfs count="173">
    <xf numFmtId="0" fontId="0" fillId="0" borderId="0" xfId="0"/>
    <xf numFmtId="0" fontId="8" fillId="0" borderId="0" xfId="1" applyFont="1" applyAlignment="1"/>
    <xf numFmtId="0" fontId="9" fillId="0" borderId="0" xfId="1" applyFont="1" applyAlignment="1"/>
    <xf numFmtId="0" fontId="0" fillId="0" borderId="0" xfId="0" applyAlignment="1">
      <alignment vertical="top" wrapText="1"/>
    </xf>
    <xf numFmtId="0" fontId="0" fillId="0" borderId="0" xfId="0" applyAlignment="1">
      <alignment horizontal="center"/>
    </xf>
    <xf numFmtId="0" fontId="7" fillId="0" borderId="0" xfId="0" applyFont="1" applyAlignment="1">
      <alignment horizontal="center" vertical="top" wrapText="1"/>
    </xf>
    <xf numFmtId="0" fontId="0" fillId="0" borderId="0" xfId="0" applyAlignment="1">
      <alignment vertical="top"/>
    </xf>
    <xf numFmtId="0" fontId="0" fillId="0" borderId="0" xfId="0" applyNumberFormat="1" applyAlignment="1">
      <alignment vertical="top"/>
    </xf>
    <xf numFmtId="0" fontId="8" fillId="0" borderId="0" xfId="1" applyFont="1" applyFill="1" applyAlignment="1"/>
    <xf numFmtId="0" fontId="0" fillId="0" borderId="5" xfId="0" applyBorder="1"/>
    <xf numFmtId="0" fontId="3" fillId="0" borderId="0" xfId="9"/>
    <xf numFmtId="0" fontId="3" fillId="0" borderId="0" xfId="9" applyAlignment="1">
      <alignment horizontal="right"/>
    </xf>
    <xf numFmtId="0" fontId="3" fillId="0" borderId="0" xfId="9" applyAlignment="1">
      <alignment wrapText="1"/>
    </xf>
    <xf numFmtId="0" fontId="3" fillId="0" borderId="0" xfId="9" applyAlignment="1">
      <alignment horizontal="center"/>
    </xf>
    <xf numFmtId="2" fontId="3" fillId="0" borderId="0" xfId="9" applyNumberFormat="1" applyAlignment="1">
      <alignment horizontal="right"/>
    </xf>
    <xf numFmtId="2" fontId="3" fillId="0" borderId="0" xfId="9" applyNumberFormat="1"/>
    <xf numFmtId="0" fontId="12" fillId="0" borderId="0" xfId="9" applyFont="1" applyAlignment="1">
      <alignment vertical="top" wrapText="1"/>
    </xf>
    <xf numFmtId="0" fontId="12" fillId="0" borderId="0" xfId="9" applyFont="1" applyAlignment="1">
      <alignment horizontal="center" vertical="top" wrapText="1"/>
    </xf>
    <xf numFmtId="0" fontId="0" fillId="0" borderId="5" xfId="0" applyBorder="1" applyAlignment="1">
      <alignment horizontal="center"/>
    </xf>
    <xf numFmtId="0" fontId="7" fillId="4" borderId="5" xfId="10" applyFont="1" applyFill="1" applyBorder="1" applyAlignment="1">
      <alignment horizontal="center" vertical="center"/>
    </xf>
    <xf numFmtId="2" fontId="10" fillId="0" borderId="5" xfId="10" applyNumberFormat="1" applyFont="1" applyBorder="1" applyAlignment="1">
      <alignment horizontal="center"/>
    </xf>
    <xf numFmtId="0" fontId="0" fillId="0" borderId="5" xfId="0" applyBorder="1" applyAlignment="1">
      <alignment horizontal="left"/>
    </xf>
    <xf numFmtId="0" fontId="7" fillId="0" borderId="0" xfId="0" applyFont="1"/>
    <xf numFmtId="0" fontId="0" fillId="0" borderId="0" xfId="0" quotePrefix="1" applyAlignment="1">
      <alignment horizontal="center"/>
    </xf>
    <xf numFmtId="0" fontId="0" fillId="0" borderId="0" xfId="0" applyAlignment="1">
      <alignment wrapText="1"/>
    </xf>
    <xf numFmtId="0" fontId="8" fillId="0" borderId="0" xfId="1" applyFont="1" applyFill="1" applyAlignment="1">
      <alignment horizontal="center" vertical="center" wrapText="1"/>
    </xf>
    <xf numFmtId="0" fontId="8" fillId="0" borderId="0" xfId="1" applyFont="1" applyFill="1" applyAlignment="1">
      <alignment horizontal="right"/>
    </xf>
    <xf numFmtId="2" fontId="8" fillId="0" borderId="0" xfId="1" applyNumberFormat="1" applyFont="1" applyFill="1" applyAlignment="1">
      <alignment horizontal="right"/>
    </xf>
    <xf numFmtId="2" fontId="13" fillId="0" borderId="0" xfId="10" applyNumberFormat="1" applyFont="1" applyBorder="1" applyAlignment="1">
      <alignment horizontal="center"/>
    </xf>
    <xf numFmtId="0" fontId="7" fillId="0" borderId="2" xfId="10" applyFont="1" applyBorder="1" applyAlignment="1">
      <alignment horizontal="center"/>
    </xf>
    <xf numFmtId="0" fontId="10" fillId="0" borderId="2" xfId="10" applyFont="1" applyBorder="1"/>
    <xf numFmtId="0" fontId="7" fillId="0" borderId="2" xfId="10" applyFont="1" applyBorder="1"/>
    <xf numFmtId="9" fontId="10" fillId="0" borderId="5" xfId="3" applyFont="1" applyBorder="1" applyAlignment="1">
      <alignment horizontal="center" vertical="center" wrapText="1"/>
    </xf>
    <xf numFmtId="0" fontId="7" fillId="0" borderId="7" xfId="10" applyFont="1" applyBorder="1" applyAlignment="1">
      <alignment vertical="top" wrapText="1"/>
    </xf>
    <xf numFmtId="0" fontId="10" fillId="0" borderId="11" xfId="10" applyFont="1" applyBorder="1"/>
    <xf numFmtId="0" fontId="14" fillId="0" borderId="0" xfId="1" applyFont="1" applyAlignment="1"/>
    <xf numFmtId="10" fontId="9" fillId="0" borderId="0" xfId="3" applyNumberFormat="1" applyFont="1" applyAlignment="1"/>
    <xf numFmtId="164" fontId="9" fillId="0" borderId="0" xfId="1" quotePrefix="1" applyNumberFormat="1" applyFont="1" applyAlignment="1"/>
    <xf numFmtId="2" fontId="0" fillId="0" borderId="0" xfId="0" applyNumberFormat="1"/>
    <xf numFmtId="2" fontId="2" fillId="0" borderId="0" xfId="9" applyNumberFormat="1" applyFont="1" applyAlignment="1">
      <alignment horizontal="right"/>
    </xf>
    <xf numFmtId="0" fontId="7" fillId="0" borderId="6" xfId="10" applyFont="1" applyBorder="1"/>
    <xf numFmtId="0" fontId="7" fillId="0" borderId="0" xfId="0" applyFont="1" applyAlignment="1">
      <alignment horizontal="center"/>
    </xf>
    <xf numFmtId="0" fontId="7" fillId="0" borderId="5" xfId="10" applyFont="1" applyFill="1" applyBorder="1"/>
    <xf numFmtId="1" fontId="10" fillId="0" borderId="5" xfId="10" applyNumberFormat="1" applyFont="1" applyFill="1" applyBorder="1"/>
    <xf numFmtId="0" fontId="7" fillId="0" borderId="5" xfId="10" quotePrefix="1" applyFont="1" applyFill="1" applyBorder="1"/>
    <xf numFmtId="0" fontId="7" fillId="0" borderId="12" xfId="10" quotePrefix="1" applyFont="1" applyFill="1" applyBorder="1"/>
    <xf numFmtId="1" fontId="10" fillId="0" borderId="12" xfId="10" applyNumberFormat="1" applyFont="1" applyFill="1" applyBorder="1"/>
    <xf numFmtId="1" fontId="10" fillId="0" borderId="6" xfId="10" applyNumberFormat="1" applyFont="1" applyBorder="1"/>
    <xf numFmtId="0" fontId="15" fillId="0" borderId="0" xfId="0" applyFont="1"/>
    <xf numFmtId="0" fontId="15" fillId="0" borderId="0" xfId="0" applyFont="1" applyAlignment="1">
      <alignment horizontal="left"/>
    </xf>
    <xf numFmtId="0" fontId="15" fillId="0" borderId="0" xfId="0" applyFont="1" applyAlignment="1">
      <alignment horizontal="center"/>
    </xf>
    <xf numFmtId="0" fontId="15" fillId="0" borderId="0" xfId="0" applyFont="1" applyAlignment="1">
      <alignment wrapText="1"/>
    </xf>
    <xf numFmtId="0" fontId="15" fillId="0" borderId="0" xfId="0" applyFont="1" applyAlignment="1"/>
    <xf numFmtId="0" fontId="16" fillId="3" borderId="0" xfId="0" applyFont="1" applyFill="1" applyAlignment="1">
      <alignment vertical="top" wrapText="1"/>
    </xf>
    <xf numFmtId="0" fontId="15" fillId="2" borderId="0" xfId="0" applyFont="1" applyFill="1" applyAlignment="1">
      <alignment vertical="top" wrapText="1"/>
    </xf>
    <xf numFmtId="0" fontId="15" fillId="7" borderId="0" xfId="0" applyFont="1" applyFill="1" applyAlignment="1">
      <alignment horizontal="left" vertical="top" wrapText="1"/>
    </xf>
    <xf numFmtId="0" fontId="15" fillId="7" borderId="0" xfId="0" applyFont="1" applyFill="1" applyAlignment="1">
      <alignment horizontal="center" vertical="top" wrapText="1"/>
    </xf>
    <xf numFmtId="0" fontId="15" fillId="7" borderId="0" xfId="0" applyFont="1" applyFill="1" applyAlignment="1">
      <alignment vertical="top" wrapText="1"/>
    </xf>
    <xf numFmtId="0" fontId="15" fillId="8" borderId="0" xfId="0" applyFont="1" applyFill="1" applyAlignment="1">
      <alignment vertical="top" wrapText="1"/>
    </xf>
    <xf numFmtId="0" fontId="15" fillId="9" borderId="0" xfId="0" applyFont="1" applyFill="1" applyAlignment="1">
      <alignment vertical="top" wrapText="1"/>
    </xf>
    <xf numFmtId="0" fontId="15" fillId="9" borderId="0" xfId="0" applyFont="1" applyFill="1" applyAlignment="1">
      <alignment horizontal="left" vertical="top" wrapText="1"/>
    </xf>
    <xf numFmtId="0" fontId="15" fillId="9" borderId="0" xfId="0" applyFont="1" applyFill="1" applyAlignment="1">
      <alignment vertical="top"/>
    </xf>
    <xf numFmtId="0" fontId="15" fillId="10" borderId="0" xfId="0" applyFont="1" applyFill="1" applyAlignment="1">
      <alignment vertical="top" wrapText="1"/>
    </xf>
    <xf numFmtId="0" fontId="15" fillId="2" borderId="0" xfId="0" applyFont="1" applyFill="1" applyAlignment="1"/>
    <xf numFmtId="0" fontId="15" fillId="2" borderId="0" xfId="0" applyFont="1" applyFill="1"/>
    <xf numFmtId="0" fontId="15" fillId="11" borderId="0" xfId="0" applyFont="1" applyFill="1" applyAlignment="1"/>
    <xf numFmtId="16" fontId="15" fillId="0" borderId="0" xfId="0" applyNumberFormat="1" applyFont="1" applyAlignment="1">
      <alignment horizontal="left"/>
    </xf>
    <xf numFmtId="0" fontId="15" fillId="10" borderId="0" xfId="0" applyFont="1" applyFill="1" applyAlignment="1"/>
    <xf numFmtId="16" fontId="15" fillId="0" borderId="0" xfId="0" applyNumberFormat="1" applyFont="1"/>
    <xf numFmtId="0" fontId="15" fillId="2" borderId="0" xfId="0" applyFont="1" applyFill="1" applyAlignment="1">
      <alignment horizontal="left"/>
    </xf>
    <xf numFmtId="0" fontId="15" fillId="2" borderId="0" xfId="0" applyFont="1" applyFill="1" applyAlignment="1">
      <alignment wrapText="1"/>
    </xf>
    <xf numFmtId="0" fontId="15" fillId="12" borderId="0" xfId="0" applyFont="1" applyFill="1" applyAlignment="1"/>
    <xf numFmtId="0" fontId="15" fillId="0" borderId="0" xfId="0" applyFont="1" applyFill="1"/>
    <xf numFmtId="2" fontId="0" fillId="0" borderId="0" xfId="0" applyNumberFormat="1" applyAlignment="1">
      <alignment vertical="top"/>
    </xf>
    <xf numFmtId="1" fontId="0" fillId="0" borderId="5" xfId="0" applyNumberFormat="1" applyBorder="1"/>
    <xf numFmtId="165" fontId="0" fillId="0" borderId="0" xfId="0" applyNumberFormat="1"/>
    <xf numFmtId="0" fontId="7" fillId="0" borderId="0" xfId="0" quotePrefix="1" applyFont="1" applyAlignment="1">
      <alignment horizontal="center"/>
    </xf>
    <xf numFmtId="0" fontId="0" fillId="0" borderId="0" xfId="0" applyFont="1" applyAlignment="1"/>
    <xf numFmtId="0" fontId="0" fillId="0" borderId="0" xfId="0" quotePrefix="1" applyFont="1" applyAlignment="1"/>
    <xf numFmtId="0" fontId="9" fillId="0" borderId="0" xfId="1" quotePrefix="1" applyFont="1" applyAlignment="1"/>
    <xf numFmtId="2" fontId="0" fillId="0" borderId="5" xfId="0" applyNumberFormat="1" applyFill="1" applyBorder="1"/>
    <xf numFmtId="0" fontId="7" fillId="0" borderId="5" xfId="0" applyFont="1" applyBorder="1" applyAlignment="1">
      <alignment horizontal="center" vertical="center" wrapText="1"/>
    </xf>
    <xf numFmtId="0" fontId="7" fillId="0" borderId="5" xfId="0" applyFont="1" applyBorder="1" applyAlignment="1">
      <alignment vertical="center" wrapText="1"/>
    </xf>
    <xf numFmtId="0" fontId="0" fillId="0" borderId="0" xfId="0" applyAlignment="1">
      <alignment horizontal="right"/>
    </xf>
    <xf numFmtId="0" fontId="16" fillId="3" borderId="0" xfId="0" applyFont="1" applyFill="1" applyAlignment="1">
      <alignment horizontal="left" vertical="top" wrapText="1"/>
    </xf>
    <xf numFmtId="0" fontId="0" fillId="0" borderId="0" xfId="0" applyAlignment="1"/>
    <xf numFmtId="0" fontId="15" fillId="4" borderId="13" xfId="0" applyFont="1" applyFill="1" applyBorder="1" applyAlignment="1">
      <alignment wrapText="1"/>
    </xf>
    <xf numFmtId="0" fontId="15" fillId="4" borderId="13" xfId="0" applyFont="1" applyFill="1" applyBorder="1" applyAlignment="1"/>
    <xf numFmtId="0" fontId="15" fillId="4" borderId="13" xfId="0" applyFont="1" applyFill="1" applyBorder="1" applyAlignment="1">
      <alignment horizontal="right"/>
    </xf>
    <xf numFmtId="0" fontId="7" fillId="0" borderId="8" xfId="0" applyFont="1" applyBorder="1" applyAlignment="1">
      <alignment horizontal="center" vertical="center" wrapText="1"/>
    </xf>
    <xf numFmtId="0" fontId="7" fillId="4" borderId="5" xfId="10" applyFont="1" applyFill="1" applyBorder="1" applyAlignment="1">
      <alignment horizontal="center" vertical="center" wrapText="1"/>
    </xf>
    <xf numFmtId="0" fontId="7" fillId="0" borderId="5" xfId="10" applyFont="1" applyBorder="1" applyAlignment="1">
      <alignment horizontal="center"/>
    </xf>
    <xf numFmtId="0" fontId="7" fillId="0" borderId="8" xfId="0" applyFont="1" applyBorder="1" applyAlignment="1">
      <alignment vertical="center"/>
    </xf>
    <xf numFmtId="0" fontId="7" fillId="0" borderId="8" xfId="0" applyFont="1" applyBorder="1" applyAlignment="1">
      <alignment horizontal="center" vertical="center"/>
    </xf>
    <xf numFmtId="0" fontId="7" fillId="0" borderId="8" xfId="0" applyFont="1" applyBorder="1" applyAlignment="1">
      <alignment vertical="center" wrapText="1"/>
    </xf>
    <xf numFmtId="0" fontId="7" fillId="0" borderId="5" xfId="0" quotePrefix="1" applyFont="1" applyBorder="1" applyAlignment="1">
      <alignment vertical="center" wrapText="1"/>
    </xf>
    <xf numFmtId="0" fontId="7" fillId="0" borderId="6" xfId="0" applyFont="1" applyBorder="1" applyAlignment="1">
      <alignment vertical="center"/>
    </xf>
    <xf numFmtId="0" fontId="7" fillId="0" borderId="6" xfId="0" applyFont="1" applyBorder="1" applyAlignment="1">
      <alignment horizontal="center" vertical="center"/>
    </xf>
    <xf numFmtId="0" fontId="7" fillId="0" borderId="6" xfId="0" applyFont="1" applyBorder="1" applyAlignment="1">
      <alignment horizontal="center" vertical="center" wrapText="1"/>
    </xf>
    <xf numFmtId="0" fontId="7" fillId="0" borderId="6" xfId="0" applyFont="1" applyBorder="1" applyAlignment="1">
      <alignment vertical="center" wrapText="1"/>
    </xf>
    <xf numFmtId="0" fontId="0" fillId="0" borderId="0" xfId="0" applyFont="1" applyAlignment="1">
      <alignment wrapText="1"/>
    </xf>
    <xf numFmtId="0" fontId="0" fillId="0" borderId="0" xfId="0" applyFont="1"/>
    <xf numFmtId="0" fontId="10" fillId="2" borderId="5" xfId="10" applyFont="1" applyFill="1" applyBorder="1" applyAlignment="1">
      <alignment horizontal="center" vertical="center" wrapText="1"/>
    </xf>
    <xf numFmtId="0" fontId="10" fillId="0" borderId="0" xfId="10" applyFont="1" applyAlignment="1">
      <alignment horizontal="center"/>
    </xf>
    <xf numFmtId="0" fontId="10" fillId="0" borderId="0" xfId="10" applyFont="1"/>
    <xf numFmtId="0" fontId="10" fillId="0" borderId="0" xfId="10" applyFont="1" applyAlignment="1">
      <alignment horizontal="center" vertical="center" wrapText="1"/>
    </xf>
    <xf numFmtId="0" fontId="10" fillId="0" borderId="0" xfId="10" applyFont="1" applyBorder="1" applyAlignment="1">
      <alignment horizontal="center"/>
    </xf>
    <xf numFmtId="0" fontId="10" fillId="0" borderId="0" xfId="10" applyFont="1" applyBorder="1" applyAlignment="1">
      <alignment horizontal="center" vertical="center" wrapText="1"/>
    </xf>
    <xf numFmtId="2" fontId="10" fillId="0" borderId="5" xfId="10" applyNumberFormat="1" applyFont="1" applyBorder="1" applyAlignment="1">
      <alignment horizontal="center" vertical="center" wrapText="1"/>
    </xf>
    <xf numFmtId="2" fontId="10" fillId="0" borderId="0" xfId="10" applyNumberFormat="1" applyFont="1"/>
    <xf numFmtId="0" fontId="10" fillId="4" borderId="2" xfId="10" applyFont="1" applyFill="1" applyBorder="1" applyAlignment="1"/>
    <xf numFmtId="0" fontId="10" fillId="4" borderId="3" xfId="10" applyFont="1" applyFill="1" applyBorder="1" applyAlignment="1">
      <alignment horizontal="center"/>
    </xf>
    <xf numFmtId="0" fontId="10" fillId="4" borderId="4" xfId="10" applyFont="1" applyFill="1" applyBorder="1" applyAlignment="1">
      <alignment horizontal="center"/>
    </xf>
    <xf numFmtId="2" fontId="10" fillId="0" borderId="6" xfId="10" applyNumberFormat="1" applyFont="1" applyBorder="1" applyAlignment="1">
      <alignment horizontal="center" vertical="center"/>
    </xf>
    <xf numFmtId="2" fontId="10" fillId="0" borderId="0" xfId="10" applyNumberFormat="1" applyFont="1" applyBorder="1" applyAlignment="1">
      <alignment horizontal="center"/>
    </xf>
    <xf numFmtId="0" fontId="10" fillId="0" borderId="5" xfId="10" applyFont="1" applyBorder="1" applyAlignment="1">
      <alignment horizontal="center" vertical="center" wrapText="1"/>
    </xf>
    <xf numFmtId="1" fontId="10" fillId="0" borderId="5" xfId="10" applyNumberFormat="1" applyFont="1" applyBorder="1" applyAlignment="1">
      <alignment horizontal="center"/>
    </xf>
    <xf numFmtId="0" fontId="0" fillId="0" borderId="14" xfId="0" applyFont="1" applyBorder="1"/>
    <xf numFmtId="3" fontId="0" fillId="0" borderId="14" xfId="0" applyNumberFormat="1" applyFont="1" applyBorder="1"/>
    <xf numFmtId="3" fontId="10" fillId="0" borderId="14" xfId="10" applyNumberFormat="1" applyFont="1" applyBorder="1" applyAlignment="1">
      <alignment vertical="center"/>
    </xf>
    <xf numFmtId="3" fontId="10" fillId="0" borderId="5" xfId="10" applyNumberFormat="1" applyFont="1" applyBorder="1" applyAlignment="1">
      <alignment vertical="center"/>
    </xf>
    <xf numFmtId="3" fontId="7" fillId="0" borderId="5" xfId="10" applyNumberFormat="1" applyFont="1" applyBorder="1" applyAlignment="1">
      <alignment vertical="center"/>
    </xf>
    <xf numFmtId="3" fontId="0" fillId="0" borderId="0" xfId="0" applyNumberFormat="1" applyFont="1"/>
    <xf numFmtId="0" fontId="7" fillId="0" borderId="14" xfId="0" applyFont="1" applyBorder="1" applyAlignment="1">
      <alignment horizontal="center" vertical="center" wrapText="1"/>
    </xf>
    <xf numFmtId="0" fontId="0" fillId="0" borderId="16" xfId="0" applyFont="1" applyBorder="1"/>
    <xf numFmtId="0" fontId="0" fillId="0" borderId="2" xfId="0" applyFont="1" applyBorder="1"/>
    <xf numFmtId="0" fontId="0" fillId="0" borderId="14" xfId="0" applyFont="1" applyBorder="1" applyAlignment="1">
      <alignment horizontal="center"/>
    </xf>
    <xf numFmtId="0" fontId="7" fillId="0" borderId="14" xfId="0" applyFont="1" applyFill="1" applyBorder="1" applyAlignment="1">
      <alignment horizontal="center" vertical="center" wrapText="1"/>
    </xf>
    <xf numFmtId="0" fontId="7" fillId="0" borderId="14" xfId="10" applyFont="1" applyFill="1" applyBorder="1" applyAlignment="1">
      <alignment horizontal="center" vertical="center" wrapText="1"/>
    </xf>
    <xf numFmtId="1" fontId="0" fillId="0" borderId="14" xfId="0" applyNumberFormat="1" applyBorder="1"/>
    <xf numFmtId="165" fontId="0" fillId="0" borderId="16" xfId="0" applyNumberFormat="1" applyFont="1" applyBorder="1"/>
    <xf numFmtId="0" fontId="15" fillId="4" borderId="13" xfId="0" applyFont="1" applyFill="1" applyBorder="1" applyAlignment="1">
      <alignment horizontal="left" wrapText="1"/>
    </xf>
    <xf numFmtId="0" fontId="0" fillId="0" borderId="0" xfId="0" applyAlignment="1">
      <alignment horizontal="left"/>
    </xf>
    <xf numFmtId="2" fontId="8" fillId="0" borderId="0" xfId="1" applyNumberFormat="1" applyFont="1" applyFill="1" applyAlignment="1">
      <alignment horizontal="left"/>
    </xf>
    <xf numFmtId="0" fontId="8" fillId="0" borderId="0" xfId="1" applyFont="1" applyFill="1" applyAlignment="1">
      <alignment horizontal="left"/>
    </xf>
    <xf numFmtId="0" fontId="9" fillId="0" borderId="0" xfId="1" applyFont="1" applyAlignment="1">
      <alignment horizontal="center" vertical="center" wrapText="1"/>
    </xf>
    <xf numFmtId="0" fontId="8" fillId="0" borderId="0" xfId="1" applyFont="1" applyAlignment="1">
      <alignment horizontal="center" vertical="center" wrapText="1"/>
    </xf>
    <xf numFmtId="0" fontId="7" fillId="0" borderId="0" xfId="0" applyFont="1" applyFill="1" applyAlignment="1">
      <alignment horizontal="center" vertical="center" wrapText="1"/>
    </xf>
    <xf numFmtId="0" fontId="7" fillId="0" borderId="14" xfId="0" applyFont="1" applyBorder="1" applyAlignment="1">
      <alignment wrapText="1"/>
    </xf>
    <xf numFmtId="0" fontId="0" fillId="0" borderId="14" xfId="0" applyBorder="1"/>
    <xf numFmtId="0" fontId="0" fillId="0" borderId="14" xfId="0" applyFont="1" applyBorder="1" applyAlignment="1">
      <alignment wrapText="1"/>
    </xf>
    <xf numFmtId="0" fontId="0" fillId="0" borderId="14" xfId="0" applyBorder="1" applyAlignment="1">
      <alignment wrapText="1"/>
    </xf>
    <xf numFmtId="0" fontId="21" fillId="0" borderId="14" xfId="0" applyFont="1" applyBorder="1" applyAlignment="1">
      <alignment horizontal="center" vertical="center" wrapText="1"/>
    </xf>
    <xf numFmtId="0" fontId="20" fillId="3" borderId="7" xfId="10" applyFont="1" applyFill="1" applyBorder="1" applyAlignment="1">
      <alignment horizontal="center"/>
    </xf>
    <xf numFmtId="0" fontId="20" fillId="3" borderId="8" xfId="10" applyFont="1" applyFill="1" applyBorder="1" applyAlignment="1">
      <alignment horizontal="center"/>
    </xf>
    <xf numFmtId="0" fontId="7" fillId="0" borderId="5" xfId="10" applyFont="1" applyBorder="1" applyAlignment="1">
      <alignment horizontal="center" vertical="center"/>
    </xf>
    <xf numFmtId="0" fontId="7" fillId="0" borderId="5" xfId="10" applyFont="1" applyBorder="1" applyAlignment="1">
      <alignment horizontal="left" vertical="center" wrapText="1"/>
    </xf>
    <xf numFmtId="0" fontId="20" fillId="3" borderId="5" xfId="10" applyFont="1" applyFill="1" applyBorder="1" applyAlignment="1">
      <alignment horizontal="center"/>
    </xf>
    <xf numFmtId="0" fontId="7" fillId="0" borderId="16" xfId="10" applyFont="1" applyBorder="1" applyAlignment="1">
      <alignment horizontal="left" vertical="center" wrapText="1"/>
    </xf>
    <xf numFmtId="0" fontId="7" fillId="0" borderId="17" xfId="10" applyFont="1" applyBorder="1" applyAlignment="1">
      <alignment horizontal="left" vertical="center" wrapText="1"/>
    </xf>
    <xf numFmtId="0" fontId="7" fillId="4" borderId="1" xfId="10" applyFont="1" applyFill="1" applyBorder="1" applyAlignment="1">
      <alignment horizontal="center" vertical="center"/>
    </xf>
    <xf numFmtId="0" fontId="7" fillId="4" borderId="6" xfId="10" applyFont="1" applyFill="1" applyBorder="1" applyAlignment="1">
      <alignment horizontal="center" vertical="center"/>
    </xf>
    <xf numFmtId="0" fontId="7" fillId="4" borderId="2" xfId="10" applyFont="1" applyFill="1" applyBorder="1" applyAlignment="1">
      <alignment horizontal="center" vertical="center"/>
    </xf>
    <xf numFmtId="0" fontId="7" fillId="4" borderId="3" xfId="10" applyFont="1" applyFill="1" applyBorder="1" applyAlignment="1">
      <alignment horizontal="center" vertical="center"/>
    </xf>
    <xf numFmtId="0" fontId="7" fillId="4" borderId="4" xfId="10" applyFont="1" applyFill="1" applyBorder="1" applyAlignment="1">
      <alignment horizontal="center" vertical="center"/>
    </xf>
    <xf numFmtId="0" fontId="7" fillId="4" borderId="11" xfId="10" applyFont="1" applyFill="1" applyBorder="1" applyAlignment="1">
      <alignment horizontal="center" vertical="center" wrapText="1"/>
    </xf>
    <xf numFmtId="0" fontId="7" fillId="4" borderId="7" xfId="10" applyFont="1" applyFill="1" applyBorder="1" applyAlignment="1">
      <alignment horizontal="center" vertical="center" wrapText="1"/>
    </xf>
    <xf numFmtId="0" fontId="7" fillId="4" borderId="5" xfId="10" applyFont="1" applyFill="1" applyBorder="1" applyAlignment="1">
      <alignment horizontal="center" vertical="center" wrapText="1"/>
    </xf>
    <xf numFmtId="0" fontId="10" fillId="0" borderId="2" xfId="10" applyFont="1" applyBorder="1" applyAlignment="1">
      <alignment horizontal="center"/>
    </xf>
    <xf numFmtId="0" fontId="10" fillId="0" borderId="3" xfId="10" applyFont="1" applyBorder="1" applyAlignment="1">
      <alignment horizontal="center"/>
    </xf>
    <xf numFmtId="0" fontId="10" fillId="0" borderId="4" xfId="10" applyFont="1" applyBorder="1" applyAlignment="1">
      <alignment horizontal="center"/>
    </xf>
    <xf numFmtId="2" fontId="13" fillId="0" borderId="5" xfId="10" applyNumberFormat="1" applyFont="1" applyBorder="1" applyAlignment="1">
      <alignment horizont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Alignment="1">
      <alignment horizontal="center"/>
    </xf>
    <xf numFmtId="0" fontId="0" fillId="5" borderId="0" xfId="0" applyFont="1" applyFill="1" applyAlignment="1">
      <alignment horizontal="center" vertical="top"/>
    </xf>
    <xf numFmtId="0" fontId="0" fillId="6" borderId="0" xfId="0" applyFill="1" applyAlignment="1">
      <alignment horizontal="center" vertical="top" wrapText="1"/>
    </xf>
    <xf numFmtId="0" fontId="22" fillId="0" borderId="0" xfId="10" applyFont="1" applyBorder="1" applyAlignment="1">
      <alignment horizontal="left" vertical="top" wrapText="1"/>
    </xf>
  </cellXfs>
  <cellStyles count="14">
    <cellStyle name="Normal" xfId="0" builtinId="0"/>
    <cellStyle name="Normal 12" xfId="12" xr:uid="{DDF8F648-7A2B-744D-9C9E-ADCA651FECD6}"/>
    <cellStyle name="Normal 2" xfId="1" xr:uid="{D73C7B57-AEB2-6D4B-A7C3-716BB2D4D525}"/>
    <cellStyle name="Normal 2 2" xfId="10" xr:uid="{9BC8D3DB-B345-0F44-8F84-6C85AE3FA579}"/>
    <cellStyle name="Normal 3" xfId="2" xr:uid="{F1DF71AD-EB44-244B-8620-D2664CFA8317}"/>
    <cellStyle name="Normal 3 2" xfId="11" xr:uid="{33B5AC10-79A4-DD4D-96CA-D8F378FE7044}"/>
    <cellStyle name="Normal 4" xfId="4" xr:uid="{75DE1D5E-9DE2-7747-9F44-DD300223592C}"/>
    <cellStyle name="Normal 5" xfId="6" xr:uid="{6982473E-5FD0-9A49-ACDB-D9BCD052AD80}"/>
    <cellStyle name="Normal 6" xfId="7" xr:uid="{94703871-260D-C04C-A827-9DBE4DD98682}"/>
    <cellStyle name="Normal 7" xfId="9" xr:uid="{4E6613BD-430D-2849-957F-0130E9B76B00}"/>
    <cellStyle name="Percent" xfId="3" builtinId="5"/>
    <cellStyle name="Percent 2" xfId="5" xr:uid="{C7D1ED9A-E9D8-164A-9CC2-A8CCCFB204CB}"/>
    <cellStyle name="Percent 3" xfId="8" xr:uid="{49FA6629-BBA0-8E4B-99B2-243912B0FB1F}"/>
    <cellStyle name="Percent 5" xfId="13" xr:uid="{8DD2CA25-4B30-1E46-8A9C-16B6F4BF97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orecast"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AA%20Business%20Development/St%20Andrews%20Episcopal/AA%20Magellan%20K12%20Projects/Jeffco%202009%20Assessment/Fees%20and%20Contracts/R2Wxxxxx-Workplan_2009-04-09_sp-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millspa/Documents/work/pursuits/aldine%20isd/state%20of%20schools/State%20of%20School%20Summary%20Charts%20Template%20YISD%202014-11-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millspa/Documents/work/projects/hawaii/HDOE%20task%20order%202%20proposal%20v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templeton/ISD_Spreadsheets/2009_10UPDATES/Midlothian%20ISD%20Projections%203Q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Users/millspa/AppData/Local/Microsoft/Windows/Temporary%20Internet%20Files/Content.Outlook/88KQZP81/Remaining%20CAD%20Cost%20Estim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Users/WitherDE/AppData/Local/Microsoft/Windows/Temporary%20Internet%20Files/Content.Outlook/DZBS6DU8/proposal/Canutillo%20ISD%20fee%20proposal%20v6%20invoice%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atfil05/amas/Projects/R5W55800%20Hawaii%20DoE/2.0%20Financials%20and%20Contracts/2.2%20Financials/Hawaii%20DoE%20Fee%202013%2002%202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templeton/ISD_Spreadsheets/Aubrey_ISD/Enrollment%20Spreadsheet/Midlothian%20ISD%20Projections%207_1_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millspa/Documents/work/pursuits/indian%20prairie%20school%20district%20204/Indian%20Prairie%20Fee%202013%2012%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plan ES"/>
      <sheetName val="Travel"/>
      <sheetName val="Travel Rates"/>
      <sheetName val="Directs"/>
      <sheetName val="Summary"/>
      <sheetName val="Early Start Activities"/>
      <sheetName val="Facility LIsting"/>
      <sheetName val="Detail1"/>
      <sheetName val="Labor Rates"/>
      <sheetName val="Percentage Matrix"/>
      <sheetName val="Labor Resource"/>
      <sheetName val="Schedule"/>
      <sheetName val="data tables"/>
    </sheetNames>
    <sheetDataSet>
      <sheetData sheetId="0"/>
      <sheetData sheetId="1"/>
      <sheetData sheetId="2"/>
      <sheetData sheetId="3"/>
      <sheetData sheetId="4"/>
      <sheetData sheetId="5"/>
      <sheetData sheetId="6"/>
      <sheetData sheetId="7"/>
      <sheetData sheetId="8">
        <row r="10">
          <cell r="D10" t="str">
            <v>Code</v>
          </cell>
        </row>
        <row r="12">
          <cell r="D12" t="str">
            <v>PE-01</v>
          </cell>
        </row>
        <row r="13">
          <cell r="D13" t="str">
            <v>PD-01</v>
          </cell>
        </row>
        <row r="14">
          <cell r="D14" t="str">
            <v>PM-01</v>
          </cell>
        </row>
        <row r="15">
          <cell r="D15" t="str">
            <v>PM-02</v>
          </cell>
        </row>
        <row r="16">
          <cell r="D16" t="str">
            <v>PM-03</v>
          </cell>
        </row>
        <row r="17">
          <cell r="D17" t="str">
            <v>PM-04</v>
          </cell>
        </row>
        <row r="18">
          <cell r="D18" t="str">
            <v>PM-05</v>
          </cell>
        </row>
        <row r="20">
          <cell r="D20" t="str">
            <v>ES-01</v>
          </cell>
        </row>
        <row r="21">
          <cell r="D21" t="str">
            <v>ES-03</v>
          </cell>
        </row>
        <row r="23">
          <cell r="D23" t="str">
            <v>EF-02</v>
          </cell>
        </row>
        <row r="24">
          <cell r="D24" t="str">
            <v>EF-03</v>
          </cell>
        </row>
        <row r="25">
          <cell r="D25" t="str">
            <v>EF-04</v>
          </cell>
        </row>
        <row r="26">
          <cell r="D26" t="str">
            <v>EF-05</v>
          </cell>
        </row>
        <row r="27">
          <cell r="D27" t="str">
            <v>EF-06</v>
          </cell>
        </row>
        <row r="28">
          <cell r="D28" t="str">
            <v>EF-07</v>
          </cell>
        </row>
        <row r="29">
          <cell r="D29" t="str">
            <v>EF-08</v>
          </cell>
        </row>
        <row r="31">
          <cell r="D31" t="str">
            <v>EA-01</v>
          </cell>
        </row>
        <row r="32">
          <cell r="D32" t="str">
            <v>EA-02</v>
          </cell>
        </row>
        <row r="33">
          <cell r="D33" t="str">
            <v>EA-03</v>
          </cell>
        </row>
        <row r="34">
          <cell r="D34" t="str">
            <v>EA-04</v>
          </cell>
        </row>
        <row r="35">
          <cell r="D35" t="str">
            <v>EA-05</v>
          </cell>
        </row>
        <row r="37">
          <cell r="D37" t="str">
            <v>TR-01</v>
          </cell>
        </row>
        <row r="38">
          <cell r="D38" t="str">
            <v>TR-02</v>
          </cell>
        </row>
        <row r="39">
          <cell r="D39" t="str">
            <v>DE-01</v>
          </cell>
        </row>
        <row r="40">
          <cell r="D40" t="str">
            <v>DE-02</v>
          </cell>
        </row>
        <row r="41">
          <cell r="D41" t="str">
            <v>DE-03</v>
          </cell>
        </row>
        <row r="42">
          <cell r="D42" t="str">
            <v>IT-01</v>
          </cell>
        </row>
        <row r="43">
          <cell r="D43" t="str">
            <v>IT-02</v>
          </cell>
        </row>
        <row r="44">
          <cell r="D44" t="str">
            <v>FD-01</v>
          </cell>
        </row>
        <row r="45">
          <cell r="D45" t="str">
            <v>FD-02</v>
          </cell>
        </row>
        <row r="47">
          <cell r="D47" t="str">
            <v>AM-01</v>
          </cell>
        </row>
        <row r="48">
          <cell r="D48" t="str">
            <v>Arch-01</v>
          </cell>
        </row>
        <row r="49">
          <cell r="D49" t="str">
            <v>Arch-02</v>
          </cell>
        </row>
        <row r="50">
          <cell r="D50" t="str">
            <v>Arch-03</v>
          </cell>
        </row>
        <row r="52">
          <cell r="D52" t="str">
            <v>Mech-01</v>
          </cell>
        </row>
        <row r="53">
          <cell r="D53" t="str">
            <v>Mech-02</v>
          </cell>
        </row>
        <row r="54">
          <cell r="D54" t="str">
            <v>Mech-03</v>
          </cell>
        </row>
        <row r="56">
          <cell r="D56" t="str">
            <v>Elec-01</v>
          </cell>
        </row>
        <row r="57">
          <cell r="D57" t="str">
            <v>Elec-02</v>
          </cell>
        </row>
        <row r="58">
          <cell r="D58" t="str">
            <v>Elec-03</v>
          </cell>
        </row>
        <row r="60">
          <cell r="D60" t="str">
            <v>CE-01</v>
          </cell>
        </row>
        <row r="61">
          <cell r="D61" t="str">
            <v>STR-01</v>
          </cell>
        </row>
        <row r="62">
          <cell r="D62" t="str">
            <v>LA-01</v>
          </cell>
        </row>
        <row r="64">
          <cell r="D64" t="str">
            <v>Roof-01</v>
          </cell>
        </row>
        <row r="65">
          <cell r="D65" t="str">
            <v>Roof-02</v>
          </cell>
        </row>
        <row r="66">
          <cell r="D66" t="str">
            <v>Roof-03</v>
          </cell>
        </row>
        <row r="67">
          <cell r="D67" t="str">
            <v>Roof-04</v>
          </cell>
        </row>
        <row r="68">
          <cell r="D68" t="str">
            <v>Roof-05</v>
          </cell>
        </row>
        <row r="70">
          <cell r="D70" t="str">
            <v>CAD-01</v>
          </cell>
        </row>
        <row r="71">
          <cell r="D71" t="str">
            <v>CAD-02</v>
          </cell>
        </row>
        <row r="72">
          <cell r="D72" t="str">
            <v>CAD-03</v>
          </cell>
        </row>
        <row r="73">
          <cell r="D73" t="str">
            <v>CAD-04</v>
          </cell>
        </row>
        <row r="74">
          <cell r="D74" t="str">
            <v>CAD-05</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sheetName val="Overall Summary"/>
      <sheetName val="Out of Projects"/>
      <sheetName val="In Projects Pivot Table"/>
      <sheetName val="FTBend TEMP Def Costs"/>
      <sheetName val="Perm_Temp Data"/>
      <sheetName val="Campus Data"/>
      <sheetName val="Building Data"/>
      <sheetName val="Capacity Data"/>
      <sheetName val="Ed Suit Data"/>
      <sheetName val="LC Data"/>
      <sheetName val="Enrollment 2013"/>
      <sheetName val="Portable Bldg List"/>
      <sheetName val="Findings Table"/>
      <sheetName val="Portfolio_FacilityType"/>
      <sheetName val="Facility Age"/>
      <sheetName val="Portfolio SqFtperStdnt"/>
      <sheetName val="Ed Ad"/>
      <sheetName val="Capacity "/>
      <sheetName val="FCA Def by Bldg Type"/>
      <sheetName val="FCA System"/>
      <sheetName val="FCA Feeder summary"/>
      <sheetName val="FCA feeder-school"/>
      <sheetName val="FCA-Util"/>
      <sheetName val="FCA Category"/>
      <sheetName val="Life Cycle"/>
      <sheetName val="FCI Campus"/>
      <sheetName val="FCI Bldg"/>
      <sheetName val="Soft Cost Model"/>
      <sheetName val="10Yr LC by System"/>
      <sheetName val="CurNeed_LC"/>
      <sheetName val="Cur Def and LC"/>
      <sheetName val="FCA Ed AD"/>
      <sheetName val="Campus Sum App"/>
      <sheetName val="Bldg Sum App"/>
      <sheetName val="Capacity Sum App"/>
      <sheetName val="State of School Summary Charts "/>
    </sheetNames>
    <sheetDataSet>
      <sheetData sheetId="0"/>
      <sheetData sheetId="1"/>
      <sheetData sheetId="2">
        <row r="3">
          <cell r="A3">
            <v>88</v>
          </cell>
          <cell r="B3" t="str">
            <v>Administration Annex</v>
          </cell>
          <cell r="C3">
            <v>0</v>
          </cell>
          <cell r="D3">
            <v>0</v>
          </cell>
          <cell r="E3">
            <v>70232.740000000005</v>
          </cell>
          <cell r="F3">
            <v>6336.6900000000005</v>
          </cell>
          <cell r="G3">
            <v>17308.16</v>
          </cell>
          <cell r="H3">
            <v>93877.590000000011</v>
          </cell>
        </row>
        <row r="4">
          <cell r="A4">
            <v>79</v>
          </cell>
          <cell r="B4" t="str">
            <v>Administration Building</v>
          </cell>
          <cell r="C4">
            <v>0</v>
          </cell>
          <cell r="D4">
            <v>0</v>
          </cell>
          <cell r="E4">
            <v>117349.85</v>
          </cell>
          <cell r="F4">
            <v>1092.17</v>
          </cell>
          <cell r="G4">
            <v>8439.39</v>
          </cell>
          <cell r="H4">
            <v>126881.41</v>
          </cell>
        </row>
        <row r="5">
          <cell r="A5">
            <v>91</v>
          </cell>
          <cell r="B5" t="str">
            <v>Aquatic Practice Facility</v>
          </cell>
          <cell r="C5">
            <v>0</v>
          </cell>
          <cell r="D5">
            <v>15000.38</v>
          </cell>
          <cell r="E5">
            <v>10291.58</v>
          </cell>
          <cell r="F5">
            <v>10911.92</v>
          </cell>
          <cell r="G5">
            <v>1146.42</v>
          </cell>
          <cell r="H5">
            <v>37350.299999999996</v>
          </cell>
        </row>
        <row r="6">
          <cell r="A6">
            <v>67</v>
          </cell>
          <cell r="B6" t="str">
            <v>Armstrong Elementary</v>
          </cell>
          <cell r="C6">
            <v>0</v>
          </cell>
          <cell r="D6">
            <v>3700.19</v>
          </cell>
          <cell r="E6">
            <v>26585.789999999994</v>
          </cell>
          <cell r="F6">
            <v>1113.4100000000001</v>
          </cell>
          <cell r="G6">
            <v>136992.77000000005</v>
          </cell>
          <cell r="H6">
            <v>168392.16000000003</v>
          </cell>
        </row>
        <row r="7">
          <cell r="A7">
            <v>78</v>
          </cell>
          <cell r="B7" t="str">
            <v>Athletic Complex</v>
          </cell>
          <cell r="C7">
            <v>0</v>
          </cell>
          <cell r="D7">
            <v>0</v>
          </cell>
          <cell r="E7">
            <v>362415.47</v>
          </cell>
          <cell r="F7">
            <v>142302.00000000003</v>
          </cell>
          <cell r="G7">
            <v>7048.36</v>
          </cell>
          <cell r="H7">
            <v>511765.82999999996</v>
          </cell>
        </row>
        <row r="8">
          <cell r="A8">
            <v>7</v>
          </cell>
          <cell r="B8" t="str">
            <v>Austin High School</v>
          </cell>
          <cell r="C8">
            <v>0</v>
          </cell>
          <cell r="D8">
            <v>25461.07</v>
          </cell>
          <cell r="E8">
            <v>474648.03999999992</v>
          </cell>
          <cell r="F8">
            <v>69197.73</v>
          </cell>
          <cell r="G8">
            <v>1548262.9100000097</v>
          </cell>
          <cell r="H8">
            <v>2117569.7500000098</v>
          </cell>
        </row>
        <row r="9">
          <cell r="A9">
            <v>49</v>
          </cell>
          <cell r="B9" t="str">
            <v>Austin Parkway Elementary</v>
          </cell>
          <cell r="C9">
            <v>91486.61</v>
          </cell>
          <cell r="D9">
            <v>548.97</v>
          </cell>
          <cell r="E9">
            <v>742866.71999999904</v>
          </cell>
          <cell r="F9">
            <v>78673.349999999991</v>
          </cell>
          <cell r="G9">
            <v>409639.99000000051</v>
          </cell>
          <cell r="H9">
            <v>1323215.6399999994</v>
          </cell>
        </row>
        <row r="10">
          <cell r="A10">
            <v>25</v>
          </cell>
          <cell r="B10" t="str">
            <v>Baines Middle School</v>
          </cell>
          <cell r="C10">
            <v>0</v>
          </cell>
          <cell r="D10">
            <v>47574.890000000007</v>
          </cell>
          <cell r="E10">
            <v>1306231.5600000061</v>
          </cell>
          <cell r="F10">
            <v>46940.01</v>
          </cell>
          <cell r="G10">
            <v>1149913.2700000033</v>
          </cell>
          <cell r="H10">
            <v>2550659.7300000093</v>
          </cell>
        </row>
        <row r="11">
          <cell r="A11">
            <v>50</v>
          </cell>
          <cell r="B11" t="str">
            <v>Barrington Place Elementary</v>
          </cell>
          <cell r="C11">
            <v>0</v>
          </cell>
          <cell r="D11">
            <v>10279.540000000001</v>
          </cell>
          <cell r="E11">
            <v>180332.17000000007</v>
          </cell>
          <cell r="F11">
            <v>190543.92</v>
          </cell>
          <cell r="G11">
            <v>601665.93999999855</v>
          </cell>
          <cell r="H11">
            <v>982821.56999999867</v>
          </cell>
        </row>
        <row r="12">
          <cell r="A12">
            <v>30</v>
          </cell>
          <cell r="B12" t="str">
            <v>Blue Ridge Elementary</v>
          </cell>
          <cell r="C12">
            <v>0</v>
          </cell>
          <cell r="D12">
            <v>823.45</v>
          </cell>
          <cell r="E12">
            <v>168140.31000000003</v>
          </cell>
          <cell r="F12">
            <v>78353.81</v>
          </cell>
          <cell r="G12">
            <v>452373.05999999988</v>
          </cell>
          <cell r="H12">
            <v>699690.62999999989</v>
          </cell>
        </row>
        <row r="13">
          <cell r="A13">
            <v>27</v>
          </cell>
          <cell r="B13" t="str">
            <v>Bowie Middle School</v>
          </cell>
          <cell r="C13">
            <v>0</v>
          </cell>
          <cell r="D13">
            <v>174794.70999999996</v>
          </cell>
          <cell r="E13">
            <v>29430.479999999989</v>
          </cell>
          <cell r="F13">
            <v>0</v>
          </cell>
          <cell r="G13">
            <v>999569.89</v>
          </cell>
          <cell r="H13">
            <v>1203795.08</v>
          </cell>
        </row>
        <row r="14">
          <cell r="A14">
            <v>59</v>
          </cell>
          <cell r="B14" t="str">
            <v>Brazos Bend Elementary</v>
          </cell>
          <cell r="C14">
            <v>0</v>
          </cell>
          <cell r="D14">
            <v>3700.19</v>
          </cell>
          <cell r="E14">
            <v>1465498.7000000032</v>
          </cell>
          <cell r="F14">
            <v>1259.6500000000001</v>
          </cell>
          <cell r="G14">
            <v>291573.35000000009</v>
          </cell>
          <cell r="H14">
            <v>1762031.8900000032</v>
          </cell>
        </row>
        <row r="15">
          <cell r="A15">
            <v>36</v>
          </cell>
          <cell r="B15" t="str">
            <v>Briargate Elementary</v>
          </cell>
          <cell r="C15">
            <v>0</v>
          </cell>
          <cell r="D15">
            <v>548.97</v>
          </cell>
          <cell r="E15">
            <v>340334.17999999947</v>
          </cell>
          <cell r="F15">
            <v>50736.1</v>
          </cell>
          <cell r="G15">
            <v>747309.94999999902</v>
          </cell>
          <cell r="H15">
            <v>1138929.1999999983</v>
          </cell>
        </row>
        <row r="16">
          <cell r="A16">
            <v>57</v>
          </cell>
          <cell r="B16" t="str">
            <v>Burton Elementary</v>
          </cell>
          <cell r="C16">
            <v>124999.86</v>
          </cell>
          <cell r="D16">
            <v>2532.7400000000002</v>
          </cell>
          <cell r="E16">
            <v>136354.44</v>
          </cell>
          <cell r="F16">
            <v>14277.19</v>
          </cell>
          <cell r="G16">
            <v>527844.75000000047</v>
          </cell>
          <cell r="H16">
            <v>806008.98000000045</v>
          </cell>
        </row>
        <row r="17">
          <cell r="A17">
            <v>9</v>
          </cell>
          <cell r="B17" t="str">
            <v>Bush High School</v>
          </cell>
          <cell r="C17">
            <v>2239.7600000000002</v>
          </cell>
          <cell r="D17">
            <v>4761.1900000000005</v>
          </cell>
          <cell r="E17">
            <v>899389.20000000007</v>
          </cell>
          <cell r="F17">
            <v>136962.57</v>
          </cell>
          <cell r="G17">
            <v>1302187.7200000084</v>
          </cell>
          <cell r="H17">
            <v>2345540.4400000083</v>
          </cell>
        </row>
        <row r="18">
          <cell r="A18">
            <v>4</v>
          </cell>
          <cell r="B18" t="str">
            <v>Clements High School</v>
          </cell>
          <cell r="C18">
            <v>2634.81</v>
          </cell>
          <cell r="D18">
            <v>445.59</v>
          </cell>
          <cell r="E18">
            <v>119660.05000000016</v>
          </cell>
          <cell r="F18">
            <v>609116.78000000014</v>
          </cell>
          <cell r="G18">
            <v>1649097.0600000117</v>
          </cell>
          <cell r="H18">
            <v>2380954.2900000121</v>
          </cell>
        </row>
        <row r="19">
          <cell r="A19">
            <v>40</v>
          </cell>
          <cell r="B19" t="str">
            <v>Colony Bend Elementary</v>
          </cell>
          <cell r="C19">
            <v>0</v>
          </cell>
          <cell r="D19">
            <v>5958.4500000000007</v>
          </cell>
          <cell r="E19">
            <v>474601.78999999986</v>
          </cell>
          <cell r="F19">
            <v>25666.04</v>
          </cell>
          <cell r="G19">
            <v>320894.05000000051</v>
          </cell>
          <cell r="H19">
            <v>827120.33000000031</v>
          </cell>
        </row>
        <row r="20">
          <cell r="A20">
            <v>51</v>
          </cell>
          <cell r="B20" t="str">
            <v>Colony Meadows Elementary</v>
          </cell>
          <cell r="C20">
            <v>32028.81</v>
          </cell>
          <cell r="D20">
            <v>5958.4500000000007</v>
          </cell>
          <cell r="E20">
            <v>12578.18</v>
          </cell>
          <cell r="F20">
            <v>1893.5900000000001</v>
          </cell>
          <cell r="G20">
            <v>481475.12000000011</v>
          </cell>
          <cell r="H20">
            <v>533934.15000000014</v>
          </cell>
        </row>
        <row r="21">
          <cell r="A21">
            <v>58</v>
          </cell>
          <cell r="B21" t="str">
            <v>Commonwealth Elementary</v>
          </cell>
          <cell r="C21">
            <v>17.82</v>
          </cell>
          <cell r="D21">
            <v>0</v>
          </cell>
          <cell r="E21">
            <v>138253.53000000003</v>
          </cell>
          <cell r="F21">
            <v>7627.4000000000005</v>
          </cell>
          <cell r="G21">
            <v>412863.08999999985</v>
          </cell>
          <cell r="H21">
            <v>558761.83999999985</v>
          </cell>
        </row>
        <row r="22">
          <cell r="A22">
            <v>70</v>
          </cell>
          <cell r="B22" t="str">
            <v>Cornerstone Elementary</v>
          </cell>
          <cell r="C22">
            <v>0</v>
          </cell>
          <cell r="D22">
            <v>3700.19</v>
          </cell>
          <cell r="E22">
            <v>19013.28999999999</v>
          </cell>
          <cell r="F22">
            <v>0</v>
          </cell>
          <cell r="G22">
            <v>189895.26000000047</v>
          </cell>
          <cell r="H22">
            <v>212608.74000000046</v>
          </cell>
        </row>
        <row r="23">
          <cell r="A23">
            <v>26</v>
          </cell>
          <cell r="B23" t="str">
            <v>Crockett Middle School</v>
          </cell>
          <cell r="C23">
            <v>0</v>
          </cell>
          <cell r="D23">
            <v>224376.46</v>
          </cell>
          <cell r="E23">
            <v>140328.03000000009</v>
          </cell>
          <cell r="F23">
            <v>2699.43</v>
          </cell>
          <cell r="G23">
            <v>500303.7099999999</v>
          </cell>
          <cell r="H23">
            <v>867707.63</v>
          </cell>
        </row>
        <row r="24">
          <cell r="A24">
            <v>11</v>
          </cell>
          <cell r="B24" t="str">
            <v>Design &amp; Construction Building</v>
          </cell>
          <cell r="C24">
            <v>0</v>
          </cell>
          <cell r="D24">
            <v>6003</v>
          </cell>
          <cell r="E24">
            <v>0</v>
          </cell>
          <cell r="F24">
            <v>0</v>
          </cell>
          <cell r="G24">
            <v>0</v>
          </cell>
          <cell r="H24">
            <v>6003</v>
          </cell>
        </row>
        <row r="25">
          <cell r="A25">
            <v>85</v>
          </cell>
          <cell r="B25" t="str">
            <v>Don Cook Natatorium</v>
          </cell>
          <cell r="C25">
            <v>0</v>
          </cell>
          <cell r="D25">
            <v>0</v>
          </cell>
          <cell r="E25">
            <v>0</v>
          </cell>
          <cell r="F25">
            <v>0</v>
          </cell>
          <cell r="G25">
            <v>4315.3099999999995</v>
          </cell>
          <cell r="H25">
            <v>4315.3099999999995</v>
          </cell>
        </row>
        <row r="26">
          <cell r="A26">
            <v>63</v>
          </cell>
          <cell r="B26" t="str">
            <v>Drabek Elementary</v>
          </cell>
          <cell r="C26">
            <v>0</v>
          </cell>
          <cell r="D26">
            <v>2258.2600000000002</v>
          </cell>
          <cell r="E26">
            <v>176070.84000000003</v>
          </cell>
          <cell r="F26">
            <v>12826.34</v>
          </cell>
          <cell r="G26">
            <v>411515.1300000007</v>
          </cell>
          <cell r="H26">
            <v>602670.57000000076</v>
          </cell>
        </row>
        <row r="27">
          <cell r="A27">
            <v>35</v>
          </cell>
          <cell r="B27" t="str">
            <v>Dulles Elementary</v>
          </cell>
          <cell r="C27">
            <v>0</v>
          </cell>
          <cell r="D27">
            <v>0</v>
          </cell>
          <cell r="E27">
            <v>389609.19999999949</v>
          </cell>
          <cell r="F27">
            <v>66087.08</v>
          </cell>
          <cell r="G27">
            <v>523908.84999999969</v>
          </cell>
          <cell r="H27">
            <v>979605.12999999919</v>
          </cell>
        </row>
        <row r="28">
          <cell r="A28">
            <v>1</v>
          </cell>
          <cell r="B28" t="str">
            <v>Dulles High School</v>
          </cell>
          <cell r="C28">
            <v>0</v>
          </cell>
          <cell r="D28">
            <v>276555.19999999984</v>
          </cell>
          <cell r="E28">
            <v>672449.97999999928</v>
          </cell>
          <cell r="F28">
            <v>858368.35000000009</v>
          </cell>
          <cell r="G28">
            <v>1124852.1800000006</v>
          </cell>
          <cell r="H28">
            <v>2932225.71</v>
          </cell>
        </row>
        <row r="29">
          <cell r="A29">
            <v>14</v>
          </cell>
          <cell r="B29" t="str">
            <v>Dulles Middle School</v>
          </cell>
          <cell r="C29">
            <v>0</v>
          </cell>
          <cell r="D29">
            <v>274.48</v>
          </cell>
          <cell r="E29">
            <v>649777.4599999981</v>
          </cell>
          <cell r="F29">
            <v>297774.92</v>
          </cell>
          <cell r="G29">
            <v>872296.33999999962</v>
          </cell>
          <cell r="H29">
            <v>1820123.1999999976</v>
          </cell>
        </row>
        <row r="30">
          <cell r="A30">
            <v>6</v>
          </cell>
          <cell r="B30" t="str">
            <v>Elkins High School</v>
          </cell>
          <cell r="C30">
            <v>0</v>
          </cell>
          <cell r="D30">
            <v>1648.69</v>
          </cell>
          <cell r="E30">
            <v>290976.38999999926</v>
          </cell>
          <cell r="F30">
            <v>38783.18</v>
          </cell>
          <cell r="G30">
            <v>1603561.1600000111</v>
          </cell>
          <cell r="H30">
            <v>1934969.4200000104</v>
          </cell>
        </row>
        <row r="31">
          <cell r="A31">
            <v>75</v>
          </cell>
          <cell r="B31" t="str">
            <v>Ferndell Henry Center For Learning</v>
          </cell>
          <cell r="C31">
            <v>0</v>
          </cell>
          <cell r="D31">
            <v>254172.23999999996</v>
          </cell>
          <cell r="E31">
            <v>18575.849999999999</v>
          </cell>
          <cell r="F31">
            <v>41217.17</v>
          </cell>
          <cell r="G31">
            <v>513335.62999999948</v>
          </cell>
          <cell r="H31">
            <v>827300.88999999943</v>
          </cell>
        </row>
        <row r="32">
          <cell r="A32">
            <v>18</v>
          </cell>
          <cell r="B32" t="str">
            <v>First Colony Middle School</v>
          </cell>
          <cell r="C32">
            <v>0</v>
          </cell>
          <cell r="D32">
            <v>548.97</v>
          </cell>
          <cell r="E32">
            <v>672256.64999999909</v>
          </cell>
          <cell r="F32">
            <v>277320.83</v>
          </cell>
          <cell r="G32">
            <v>655656.24999999895</v>
          </cell>
          <cell r="H32">
            <v>1605782.6999999979</v>
          </cell>
        </row>
        <row r="33">
          <cell r="A33">
            <v>56</v>
          </cell>
          <cell r="B33" t="str">
            <v>Fleming Elementary</v>
          </cell>
          <cell r="C33">
            <v>0</v>
          </cell>
          <cell r="D33">
            <v>274.48</v>
          </cell>
          <cell r="E33">
            <v>348900.59999999992</v>
          </cell>
          <cell r="F33">
            <v>485649.07999999996</v>
          </cell>
          <cell r="G33">
            <v>355532.5100000003</v>
          </cell>
          <cell r="H33">
            <v>1190356.6700000002</v>
          </cell>
        </row>
        <row r="34">
          <cell r="A34">
            <v>24</v>
          </cell>
          <cell r="B34" t="str">
            <v>Fort Settlement Middle School</v>
          </cell>
          <cell r="C34">
            <v>0</v>
          </cell>
          <cell r="D34">
            <v>274.48</v>
          </cell>
          <cell r="E34">
            <v>254805.24</v>
          </cell>
          <cell r="F34">
            <v>0</v>
          </cell>
          <cell r="G34">
            <v>819281.14999999921</v>
          </cell>
          <cell r="H34">
            <v>1074360.8699999992</v>
          </cell>
        </row>
        <row r="35">
          <cell r="A35">
            <v>22</v>
          </cell>
          <cell r="B35" t="str">
            <v>Garcia Middle School</v>
          </cell>
          <cell r="C35">
            <v>0</v>
          </cell>
          <cell r="D35">
            <v>5065.4900000000007</v>
          </cell>
          <cell r="E35">
            <v>555461.03999999841</v>
          </cell>
          <cell r="F35">
            <v>70243.990000000005</v>
          </cell>
          <cell r="G35">
            <v>1076209.1900000055</v>
          </cell>
          <cell r="H35">
            <v>1706979.7100000039</v>
          </cell>
        </row>
        <row r="36">
          <cell r="A36">
            <v>54</v>
          </cell>
          <cell r="B36" t="str">
            <v>Glover Elementary</v>
          </cell>
          <cell r="C36">
            <v>0</v>
          </cell>
          <cell r="D36">
            <v>274.48</v>
          </cell>
          <cell r="E36">
            <v>407783.41999999923</v>
          </cell>
          <cell r="F36">
            <v>39642.43</v>
          </cell>
          <cell r="G36">
            <v>500117.88999999955</v>
          </cell>
          <cell r="H36">
            <v>947818.21999999881</v>
          </cell>
        </row>
        <row r="37">
          <cell r="A37">
            <v>62</v>
          </cell>
          <cell r="B37" t="str">
            <v>Goodman Elementary</v>
          </cell>
          <cell r="C37">
            <v>0</v>
          </cell>
          <cell r="D37">
            <v>0</v>
          </cell>
          <cell r="E37">
            <v>21988.84</v>
          </cell>
          <cell r="F37">
            <v>28435.29</v>
          </cell>
          <cell r="G37">
            <v>155486.94000000056</v>
          </cell>
          <cell r="H37">
            <v>205911.07000000056</v>
          </cell>
        </row>
        <row r="38">
          <cell r="A38">
            <v>90</v>
          </cell>
          <cell r="B38" t="str">
            <v>Hall Stadium</v>
          </cell>
          <cell r="C38">
            <v>0</v>
          </cell>
          <cell r="D38">
            <v>27527.469999999998</v>
          </cell>
          <cell r="E38">
            <v>87299.120000000024</v>
          </cell>
          <cell r="F38">
            <v>105282.75</v>
          </cell>
          <cell r="G38">
            <v>85969.649999999965</v>
          </cell>
          <cell r="H38">
            <v>306078.99</v>
          </cell>
        </row>
        <row r="39">
          <cell r="A39">
            <v>73</v>
          </cell>
          <cell r="B39" t="str">
            <v>Heritage Rose Elementary</v>
          </cell>
          <cell r="C39">
            <v>0</v>
          </cell>
          <cell r="D39">
            <v>226634.72</v>
          </cell>
          <cell r="E39">
            <v>175942.24</v>
          </cell>
          <cell r="F39">
            <v>41217.17</v>
          </cell>
          <cell r="G39">
            <v>673332.94999999774</v>
          </cell>
          <cell r="H39">
            <v>1117127.0799999977</v>
          </cell>
        </row>
        <row r="40">
          <cell r="A40">
            <v>46</v>
          </cell>
          <cell r="B40" t="str">
            <v>Highlands Elementary</v>
          </cell>
          <cell r="C40">
            <v>0</v>
          </cell>
          <cell r="D40">
            <v>0</v>
          </cell>
          <cell r="E40">
            <v>331828.20999999996</v>
          </cell>
          <cell r="F40">
            <v>11552.009999999998</v>
          </cell>
          <cell r="G40">
            <v>528983.9100000005</v>
          </cell>
          <cell r="H40">
            <v>872364.13000000047</v>
          </cell>
        </row>
        <row r="41">
          <cell r="A41">
            <v>8</v>
          </cell>
          <cell r="B41" t="str">
            <v>Hightower High School</v>
          </cell>
          <cell r="C41">
            <v>8045.95</v>
          </cell>
          <cell r="D41">
            <v>320717.45</v>
          </cell>
          <cell r="E41">
            <v>2026268.5900000022</v>
          </cell>
          <cell r="F41">
            <v>1434119.8700000003</v>
          </cell>
          <cell r="G41">
            <v>1212754.7800000021</v>
          </cell>
          <cell r="H41">
            <v>5001906.6400000043</v>
          </cell>
        </row>
        <row r="42">
          <cell r="A42">
            <v>20</v>
          </cell>
          <cell r="B42" t="str">
            <v>Hodges Bend Middle School</v>
          </cell>
          <cell r="C42">
            <v>0</v>
          </cell>
          <cell r="D42">
            <v>250.89</v>
          </cell>
          <cell r="E42">
            <v>290653.81000000006</v>
          </cell>
          <cell r="F42">
            <v>204825.22000000003</v>
          </cell>
          <cell r="G42">
            <v>727001.4599999995</v>
          </cell>
          <cell r="H42">
            <v>1222731.3799999997</v>
          </cell>
        </row>
        <row r="43">
          <cell r="A43">
            <v>66</v>
          </cell>
          <cell r="B43" t="str">
            <v>Holley Elementary</v>
          </cell>
          <cell r="C43">
            <v>0</v>
          </cell>
          <cell r="D43">
            <v>3700.19</v>
          </cell>
          <cell r="E43">
            <v>546932.7999999997</v>
          </cell>
          <cell r="F43">
            <v>55317.99</v>
          </cell>
          <cell r="G43">
            <v>136329.97000000003</v>
          </cell>
          <cell r="H43">
            <v>742280.94999999972</v>
          </cell>
        </row>
        <row r="44">
          <cell r="A44">
            <v>45</v>
          </cell>
          <cell r="B44" t="str">
            <v>Hunters Glen Elementary</v>
          </cell>
          <cell r="C44">
            <v>0</v>
          </cell>
          <cell r="D44">
            <v>2258.2600000000002</v>
          </cell>
          <cell r="E44">
            <v>375084.84999999963</v>
          </cell>
          <cell r="F44">
            <v>50230.490000000005</v>
          </cell>
          <cell r="G44">
            <v>557147.69000000029</v>
          </cell>
          <cell r="H44">
            <v>984721.28999999992</v>
          </cell>
        </row>
        <row r="45">
          <cell r="A45">
            <v>28</v>
          </cell>
          <cell r="B45" t="str">
            <v>Jones Elementary</v>
          </cell>
          <cell r="C45">
            <v>0</v>
          </cell>
          <cell r="D45">
            <v>5958.4500000000007</v>
          </cell>
          <cell r="E45">
            <v>155716.25000000003</v>
          </cell>
          <cell r="F45">
            <v>24542.33</v>
          </cell>
          <cell r="G45">
            <v>211613.21000000054</v>
          </cell>
          <cell r="H45">
            <v>397830.24000000057</v>
          </cell>
        </row>
        <row r="46">
          <cell r="A46">
            <v>64</v>
          </cell>
          <cell r="B46" t="str">
            <v>Jordan Elementary</v>
          </cell>
          <cell r="C46">
            <v>0</v>
          </cell>
          <cell r="D46">
            <v>901.69</v>
          </cell>
          <cell r="E46">
            <v>586938.19999999984</v>
          </cell>
          <cell r="F46">
            <v>36813.5</v>
          </cell>
          <cell r="G46">
            <v>253705.43000000043</v>
          </cell>
          <cell r="H46">
            <v>878358.82000000018</v>
          </cell>
        </row>
        <row r="47">
          <cell r="A47">
            <v>83</v>
          </cell>
          <cell r="B47" t="str">
            <v>Kempner Ag</v>
          </cell>
          <cell r="C47">
            <v>0</v>
          </cell>
          <cell r="D47">
            <v>0</v>
          </cell>
          <cell r="E47">
            <v>0</v>
          </cell>
          <cell r="F47">
            <v>52565.479999999996</v>
          </cell>
          <cell r="G47">
            <v>6861.5300000000007</v>
          </cell>
          <cell r="H47">
            <v>59427.009999999995</v>
          </cell>
        </row>
        <row r="48">
          <cell r="A48">
            <v>5</v>
          </cell>
          <cell r="B48" t="str">
            <v>Kempner High School</v>
          </cell>
          <cell r="C48">
            <v>0</v>
          </cell>
          <cell r="D48">
            <v>0</v>
          </cell>
          <cell r="E48">
            <v>874893.91999999806</v>
          </cell>
          <cell r="F48">
            <v>1022894.29</v>
          </cell>
          <cell r="G48">
            <v>840466.05999999994</v>
          </cell>
          <cell r="H48">
            <v>2738254.2699999982</v>
          </cell>
        </row>
        <row r="49">
          <cell r="A49">
            <v>21</v>
          </cell>
          <cell r="B49" t="str">
            <v>Lake Olympia Middle School</v>
          </cell>
          <cell r="C49">
            <v>0</v>
          </cell>
          <cell r="D49">
            <v>548.97</v>
          </cell>
          <cell r="E49">
            <v>894632.52999999886</v>
          </cell>
          <cell r="F49">
            <v>231320.55</v>
          </cell>
          <cell r="G49">
            <v>678791.46999999858</v>
          </cell>
          <cell r="H49">
            <v>1805293.5199999975</v>
          </cell>
        </row>
        <row r="50">
          <cell r="A50">
            <v>29</v>
          </cell>
          <cell r="B50" t="str">
            <v>Lakeview Elementary</v>
          </cell>
          <cell r="C50">
            <v>0</v>
          </cell>
          <cell r="D50">
            <v>10005.049999999999</v>
          </cell>
          <cell r="E50">
            <v>409694.26999999961</v>
          </cell>
          <cell r="F50">
            <v>31614.390000000003</v>
          </cell>
          <cell r="G50">
            <v>470845.89000000025</v>
          </cell>
          <cell r="H50">
            <v>922159.59999999986</v>
          </cell>
        </row>
        <row r="51">
          <cell r="A51">
            <v>38</v>
          </cell>
          <cell r="B51" t="str">
            <v>Lantern Lane Elementary</v>
          </cell>
          <cell r="C51">
            <v>0</v>
          </cell>
          <cell r="D51">
            <v>48664.88</v>
          </cell>
          <cell r="E51">
            <v>302047.04999999964</v>
          </cell>
          <cell r="F51">
            <v>34609.89</v>
          </cell>
          <cell r="G51">
            <v>443363.74000000028</v>
          </cell>
          <cell r="H51">
            <v>828685.55999999994</v>
          </cell>
        </row>
        <row r="52">
          <cell r="A52">
            <v>55</v>
          </cell>
          <cell r="B52" t="str">
            <v>Lexington Creek Elementary</v>
          </cell>
          <cell r="C52">
            <v>0</v>
          </cell>
          <cell r="D52">
            <v>31677.98000000001</v>
          </cell>
          <cell r="E52">
            <v>434461.42999999947</v>
          </cell>
          <cell r="F52">
            <v>11763.6</v>
          </cell>
          <cell r="G52">
            <v>541527.54999999853</v>
          </cell>
          <cell r="H52">
            <v>1019430.559999998</v>
          </cell>
        </row>
        <row r="53">
          <cell r="A53">
            <v>76</v>
          </cell>
          <cell r="B53" t="str">
            <v>M.R. Wood</v>
          </cell>
          <cell r="C53">
            <v>0</v>
          </cell>
          <cell r="D53">
            <v>25712.39</v>
          </cell>
          <cell r="E53">
            <v>13711.539999999999</v>
          </cell>
          <cell r="F53">
            <v>5119.54</v>
          </cell>
          <cell r="G53">
            <v>407321.41000000027</v>
          </cell>
          <cell r="H53">
            <v>451864.88000000024</v>
          </cell>
        </row>
        <row r="54">
          <cell r="A54">
            <v>10</v>
          </cell>
          <cell r="B54" t="str">
            <v>Marshall High School</v>
          </cell>
          <cell r="C54">
            <v>0</v>
          </cell>
          <cell r="D54">
            <v>0</v>
          </cell>
          <cell r="E54">
            <v>538540.00999999861</v>
          </cell>
          <cell r="F54">
            <v>9274.52</v>
          </cell>
          <cell r="G54">
            <v>950437.53000000119</v>
          </cell>
          <cell r="H54">
            <v>1498252.0599999998</v>
          </cell>
        </row>
        <row r="55">
          <cell r="A55">
            <v>19</v>
          </cell>
          <cell r="B55" t="str">
            <v>McAuliffe Middle School</v>
          </cell>
          <cell r="C55">
            <v>0</v>
          </cell>
          <cell r="D55">
            <v>823.45</v>
          </cell>
          <cell r="E55">
            <v>335733.789999998</v>
          </cell>
          <cell r="F55">
            <v>51358.999999999993</v>
          </cell>
          <cell r="G55">
            <v>736901.01999999885</v>
          </cell>
          <cell r="H55">
            <v>1124817.259999997</v>
          </cell>
        </row>
        <row r="56">
          <cell r="A56">
            <v>33</v>
          </cell>
          <cell r="B56" t="str">
            <v>Meadows Elementary</v>
          </cell>
          <cell r="C56">
            <v>0</v>
          </cell>
          <cell r="D56">
            <v>5958.4500000000007</v>
          </cell>
          <cell r="E56">
            <v>228715.10000000003</v>
          </cell>
          <cell r="F56">
            <v>324417.95999999996</v>
          </cell>
          <cell r="G56">
            <v>440261.65000000026</v>
          </cell>
          <cell r="H56">
            <v>999353.16000000027</v>
          </cell>
        </row>
        <row r="57">
          <cell r="A57">
            <v>41</v>
          </cell>
          <cell r="B57" t="str">
            <v>Mission Bend Elementary</v>
          </cell>
          <cell r="C57">
            <v>0</v>
          </cell>
          <cell r="D57">
            <v>64004.69</v>
          </cell>
          <cell r="E57">
            <v>382384.64999999967</v>
          </cell>
          <cell r="F57">
            <v>95169.75</v>
          </cell>
          <cell r="G57">
            <v>688741.93999999959</v>
          </cell>
          <cell r="H57">
            <v>1230301.0299999993</v>
          </cell>
        </row>
        <row r="58">
          <cell r="A58">
            <v>47</v>
          </cell>
          <cell r="B58" t="str">
            <v>Mission Glen Elementary</v>
          </cell>
          <cell r="C58">
            <v>0</v>
          </cell>
          <cell r="D58">
            <v>4523.6400000000003</v>
          </cell>
          <cell r="E58">
            <v>114448.35</v>
          </cell>
          <cell r="F58">
            <v>265283.77</v>
          </cell>
          <cell r="G58">
            <v>334084.46000000078</v>
          </cell>
          <cell r="H58">
            <v>718340.22000000079</v>
          </cell>
        </row>
        <row r="59">
          <cell r="A59">
            <v>52</v>
          </cell>
          <cell r="B59" t="str">
            <v>Mission West Elementary</v>
          </cell>
          <cell r="C59">
            <v>0</v>
          </cell>
          <cell r="D59">
            <v>274.48</v>
          </cell>
          <cell r="E59">
            <v>465487.29999999935</v>
          </cell>
          <cell r="F59">
            <v>67381.45</v>
          </cell>
          <cell r="G59">
            <v>409468.30000000016</v>
          </cell>
          <cell r="H59">
            <v>942611.52999999945</v>
          </cell>
        </row>
        <row r="60">
          <cell r="A60">
            <v>15</v>
          </cell>
          <cell r="B60" t="str">
            <v>Missouri City Middle School</v>
          </cell>
          <cell r="C60">
            <v>0</v>
          </cell>
          <cell r="D60">
            <v>237852.90999999997</v>
          </cell>
          <cell r="E60">
            <v>23573.590000000004</v>
          </cell>
          <cell r="F60">
            <v>0</v>
          </cell>
          <cell r="G60">
            <v>544858.79999999935</v>
          </cell>
          <cell r="H60">
            <v>806285.29999999935</v>
          </cell>
        </row>
        <row r="61">
          <cell r="A61">
            <v>93</v>
          </cell>
          <cell r="B61" t="str">
            <v>Missouri City Old Gym - Warehouse</v>
          </cell>
          <cell r="C61">
            <v>1138543.3400000001</v>
          </cell>
          <cell r="D61">
            <v>1807415.76</v>
          </cell>
          <cell r="E61">
            <v>1530364.0399999998</v>
          </cell>
          <cell r="F61">
            <v>720788.65999999992</v>
          </cell>
          <cell r="G61">
            <v>176650.36000000002</v>
          </cell>
          <cell r="H61">
            <v>5373762.1600000001</v>
          </cell>
        </row>
        <row r="62">
          <cell r="A62">
            <v>68</v>
          </cell>
          <cell r="B62" t="str">
            <v>Oakland Elementary</v>
          </cell>
          <cell r="C62">
            <v>0</v>
          </cell>
          <cell r="D62">
            <v>0</v>
          </cell>
          <cell r="E62">
            <v>16114.799999999996</v>
          </cell>
          <cell r="F62">
            <v>44558.960000000006</v>
          </cell>
          <cell r="G62">
            <v>295781.85000000068</v>
          </cell>
          <cell r="H62">
            <v>356455.61000000068</v>
          </cell>
        </row>
        <row r="63">
          <cell r="A63">
            <v>92</v>
          </cell>
          <cell r="B63" t="str">
            <v>Old Kempner Stadium</v>
          </cell>
          <cell r="C63">
            <v>0</v>
          </cell>
          <cell r="D63">
            <v>21962.29</v>
          </cell>
          <cell r="E63">
            <v>50140.28</v>
          </cell>
          <cell r="F63">
            <v>22971.739999999998</v>
          </cell>
          <cell r="G63">
            <v>17004.16</v>
          </cell>
          <cell r="H63">
            <v>112078.47</v>
          </cell>
        </row>
        <row r="64">
          <cell r="A64">
            <v>61</v>
          </cell>
          <cell r="B64" t="str">
            <v>Oyster Creek Elementary</v>
          </cell>
          <cell r="C64">
            <v>0</v>
          </cell>
          <cell r="D64">
            <v>0</v>
          </cell>
          <cell r="E64">
            <v>212211.68</v>
          </cell>
          <cell r="F64">
            <v>41150.699999999997</v>
          </cell>
          <cell r="G64">
            <v>520220.74000000011</v>
          </cell>
          <cell r="H64">
            <v>773583.12000000011</v>
          </cell>
        </row>
        <row r="65">
          <cell r="A65">
            <v>44</v>
          </cell>
          <cell r="B65" t="str">
            <v>Palmer Elementary</v>
          </cell>
          <cell r="C65">
            <v>0</v>
          </cell>
          <cell r="D65">
            <v>3700.19</v>
          </cell>
          <cell r="E65">
            <v>198553.52000000005</v>
          </cell>
          <cell r="F65">
            <v>660.27</v>
          </cell>
          <cell r="G65">
            <v>455696.78000000049</v>
          </cell>
          <cell r="H65">
            <v>658610.76000000047</v>
          </cell>
        </row>
        <row r="66">
          <cell r="A66">
            <v>69</v>
          </cell>
          <cell r="B66" t="str">
            <v>Parks Elementary</v>
          </cell>
          <cell r="C66">
            <v>0</v>
          </cell>
          <cell r="D66">
            <v>5958.4500000000007</v>
          </cell>
          <cell r="E66">
            <v>5268.6800000000012</v>
          </cell>
          <cell r="F66">
            <v>853.26</v>
          </cell>
          <cell r="G66">
            <v>342772.86000000022</v>
          </cell>
          <cell r="H66">
            <v>354853.25000000023</v>
          </cell>
        </row>
        <row r="67">
          <cell r="A67">
            <v>48</v>
          </cell>
          <cell r="B67" t="str">
            <v>Pecan Grove Elementary</v>
          </cell>
          <cell r="C67">
            <v>0</v>
          </cell>
          <cell r="D67">
            <v>1648.69</v>
          </cell>
          <cell r="E67">
            <v>554563.91999999969</v>
          </cell>
          <cell r="F67">
            <v>230569.35000000006</v>
          </cell>
          <cell r="G67">
            <v>616317.42999999889</v>
          </cell>
          <cell r="H67">
            <v>1403099.3899999987</v>
          </cell>
        </row>
        <row r="68">
          <cell r="A68">
            <v>82</v>
          </cell>
          <cell r="B68" t="str">
            <v>PFC Admin Annex</v>
          </cell>
          <cell r="C68">
            <v>0</v>
          </cell>
          <cell r="D68">
            <v>0</v>
          </cell>
          <cell r="E68">
            <v>26468.080000000002</v>
          </cell>
          <cell r="F68">
            <v>60227.03</v>
          </cell>
          <cell r="G68">
            <v>17196.120000000003</v>
          </cell>
          <cell r="H68">
            <v>103891.23000000001</v>
          </cell>
        </row>
        <row r="69">
          <cell r="A69">
            <v>74</v>
          </cell>
          <cell r="B69" t="str">
            <v>Progressive HS</v>
          </cell>
          <cell r="C69">
            <v>73999.92</v>
          </cell>
          <cell r="D69">
            <v>122.02</v>
          </cell>
          <cell r="E69">
            <v>33734.82</v>
          </cell>
          <cell r="F69">
            <v>0</v>
          </cell>
          <cell r="G69">
            <v>434615.38000000012</v>
          </cell>
          <cell r="H69">
            <v>542472.14000000013</v>
          </cell>
        </row>
        <row r="70">
          <cell r="A70">
            <v>34</v>
          </cell>
          <cell r="B70" t="str">
            <v>Quail Valley Elementary</v>
          </cell>
          <cell r="C70">
            <v>0</v>
          </cell>
          <cell r="D70">
            <v>5958.4500000000007</v>
          </cell>
          <cell r="E70">
            <v>9808.36</v>
          </cell>
          <cell r="F70">
            <v>0</v>
          </cell>
          <cell r="G70">
            <v>226155.42000000062</v>
          </cell>
          <cell r="H70">
            <v>241922.23000000062</v>
          </cell>
        </row>
        <row r="71">
          <cell r="A71">
            <v>17</v>
          </cell>
          <cell r="B71" t="str">
            <v>Quail Valley Middle School</v>
          </cell>
          <cell r="C71">
            <v>0</v>
          </cell>
          <cell r="D71">
            <v>548.97</v>
          </cell>
          <cell r="E71">
            <v>598747.85999999777</v>
          </cell>
          <cell r="F71">
            <v>38624.550000000003</v>
          </cell>
          <cell r="G71">
            <v>1020048.1000000001</v>
          </cell>
          <cell r="H71">
            <v>1657969.4799999979</v>
          </cell>
        </row>
        <row r="72">
          <cell r="A72">
            <v>13</v>
          </cell>
          <cell r="B72" t="str">
            <v>Ridge Point High School</v>
          </cell>
          <cell r="C72">
            <v>0</v>
          </cell>
          <cell r="D72">
            <v>298444.40999999992</v>
          </cell>
          <cell r="E72">
            <v>49089.990000000013</v>
          </cell>
          <cell r="F72">
            <v>0</v>
          </cell>
          <cell r="G72">
            <v>1709663.1400000048</v>
          </cell>
          <cell r="H72">
            <v>2057197.5400000047</v>
          </cell>
        </row>
        <row r="73">
          <cell r="A73">
            <v>39</v>
          </cell>
          <cell r="B73" t="str">
            <v>Ridgegate Elementary</v>
          </cell>
          <cell r="C73">
            <v>0</v>
          </cell>
          <cell r="D73">
            <v>274.48</v>
          </cell>
          <cell r="E73">
            <v>235669.4599999999</v>
          </cell>
          <cell r="F73">
            <v>75867.73</v>
          </cell>
          <cell r="G73">
            <v>589175.61000000092</v>
          </cell>
          <cell r="H73">
            <v>900987.28000000084</v>
          </cell>
        </row>
        <row r="74">
          <cell r="A74">
            <v>32</v>
          </cell>
          <cell r="B74" t="str">
            <v>Ridgemont Early Child Center</v>
          </cell>
          <cell r="C74">
            <v>0</v>
          </cell>
          <cell r="D74">
            <v>548.97</v>
          </cell>
          <cell r="E74">
            <v>30638.83</v>
          </cell>
          <cell r="F74">
            <v>14597.56</v>
          </cell>
          <cell r="G74">
            <v>176951.41000000027</v>
          </cell>
          <cell r="H74">
            <v>222736.77000000025</v>
          </cell>
        </row>
        <row r="75">
          <cell r="A75">
            <v>31</v>
          </cell>
          <cell r="B75" t="str">
            <v>Ridgemont Elementary</v>
          </cell>
          <cell r="C75">
            <v>0</v>
          </cell>
          <cell r="D75">
            <v>2807.2300000000005</v>
          </cell>
          <cell r="E75">
            <v>404532.91999999934</v>
          </cell>
          <cell r="F75">
            <v>3839.66</v>
          </cell>
          <cell r="G75">
            <v>760205.77999999921</v>
          </cell>
          <cell r="H75">
            <v>1171385.5899999985</v>
          </cell>
        </row>
        <row r="76">
          <cell r="A76">
            <v>23</v>
          </cell>
          <cell r="B76" t="str">
            <v>Sartartia Middle School</v>
          </cell>
          <cell r="C76">
            <v>0</v>
          </cell>
          <cell r="D76">
            <v>548.97</v>
          </cell>
          <cell r="E76">
            <v>262456.46999999997</v>
          </cell>
          <cell r="F76">
            <v>12113.47</v>
          </cell>
          <cell r="G76">
            <v>576865.23000000021</v>
          </cell>
          <cell r="H76">
            <v>851984.14000000013</v>
          </cell>
        </row>
        <row r="77">
          <cell r="A77">
            <v>65</v>
          </cell>
          <cell r="B77" t="str">
            <v>Scanlan Oaks Elementary</v>
          </cell>
          <cell r="C77">
            <v>0</v>
          </cell>
          <cell r="D77">
            <v>4516.5200000000004</v>
          </cell>
          <cell r="E77">
            <v>27669.35</v>
          </cell>
          <cell r="F77">
            <v>245.23000000000002</v>
          </cell>
          <cell r="G77">
            <v>394820.04000000039</v>
          </cell>
          <cell r="H77">
            <v>427251.14000000036</v>
          </cell>
        </row>
        <row r="78">
          <cell r="A78">
            <v>71</v>
          </cell>
          <cell r="B78" t="str">
            <v>Schiff Elementary</v>
          </cell>
          <cell r="C78">
            <v>0</v>
          </cell>
          <cell r="D78">
            <v>2807.2300000000005</v>
          </cell>
          <cell r="E78">
            <v>5995.880000000001</v>
          </cell>
          <cell r="F78">
            <v>0</v>
          </cell>
          <cell r="G78">
            <v>409227.54000000103</v>
          </cell>
          <cell r="H78">
            <v>418030.65000000101</v>
          </cell>
        </row>
        <row r="79">
          <cell r="A79">
            <v>72</v>
          </cell>
          <cell r="B79" t="str">
            <v>Seguin Elementary</v>
          </cell>
          <cell r="C79">
            <v>0</v>
          </cell>
          <cell r="D79">
            <v>2532.7400000000002</v>
          </cell>
          <cell r="E79">
            <v>4270.5400000000009</v>
          </cell>
          <cell r="F79">
            <v>0</v>
          </cell>
          <cell r="G79">
            <v>244986.27000000043</v>
          </cell>
          <cell r="H79">
            <v>251789.55000000042</v>
          </cell>
        </row>
        <row r="80">
          <cell r="A80">
            <v>43</v>
          </cell>
          <cell r="B80" t="str">
            <v>Settlers Way Elementary</v>
          </cell>
          <cell r="C80">
            <v>0</v>
          </cell>
          <cell r="D80">
            <v>3700.19</v>
          </cell>
          <cell r="E80">
            <v>368622.95999999973</v>
          </cell>
          <cell r="F80">
            <v>73589.850000000006</v>
          </cell>
          <cell r="G80">
            <v>549232.8400000009</v>
          </cell>
          <cell r="H80">
            <v>995145.84000000067</v>
          </cell>
        </row>
        <row r="81">
          <cell r="A81">
            <v>60</v>
          </cell>
          <cell r="B81" t="str">
            <v>Sienna Crossing Elementary</v>
          </cell>
          <cell r="C81">
            <v>0</v>
          </cell>
          <cell r="D81">
            <v>2258.2600000000002</v>
          </cell>
          <cell r="E81">
            <v>214473.15999999971</v>
          </cell>
          <cell r="F81">
            <v>853.26</v>
          </cell>
          <cell r="G81">
            <v>508899.58999999962</v>
          </cell>
          <cell r="H81">
            <v>726484.26999999932</v>
          </cell>
        </row>
        <row r="82">
          <cell r="A82">
            <v>16</v>
          </cell>
          <cell r="B82" t="str">
            <v>Sugar Land Middle School</v>
          </cell>
          <cell r="C82">
            <v>0</v>
          </cell>
          <cell r="D82">
            <v>0</v>
          </cell>
          <cell r="E82">
            <v>798536.05999999819</v>
          </cell>
          <cell r="F82">
            <v>138144.98000000001</v>
          </cell>
          <cell r="G82">
            <v>1110708.4300000025</v>
          </cell>
          <cell r="H82">
            <v>2047389.4700000007</v>
          </cell>
        </row>
        <row r="83">
          <cell r="A83">
            <v>42</v>
          </cell>
          <cell r="B83" t="str">
            <v>Sugar Mill Elementary</v>
          </cell>
          <cell r="C83">
            <v>0</v>
          </cell>
          <cell r="D83">
            <v>5958.4500000000007</v>
          </cell>
          <cell r="E83">
            <v>434889.6899999993</v>
          </cell>
          <cell r="F83">
            <v>171447.11</v>
          </cell>
          <cell r="G83">
            <v>630613.68999999959</v>
          </cell>
          <cell r="H83">
            <v>1242908.939999999</v>
          </cell>
        </row>
        <row r="84">
          <cell r="A84">
            <v>2</v>
          </cell>
          <cell r="B84" t="str">
            <v>Technical Education Center</v>
          </cell>
          <cell r="C84">
            <v>0</v>
          </cell>
          <cell r="D84">
            <v>1648.69</v>
          </cell>
          <cell r="E84">
            <v>44041.25</v>
          </cell>
          <cell r="F84">
            <v>101361.66</v>
          </cell>
          <cell r="G84">
            <v>382669.29000000015</v>
          </cell>
          <cell r="H84">
            <v>529720.89000000013</v>
          </cell>
        </row>
        <row r="85">
          <cell r="A85">
            <v>37</v>
          </cell>
          <cell r="B85" t="str">
            <v>Townewest Elementary</v>
          </cell>
          <cell r="C85">
            <v>0</v>
          </cell>
          <cell r="D85">
            <v>2807.2300000000005</v>
          </cell>
          <cell r="E85">
            <v>149780.32000000004</v>
          </cell>
          <cell r="F85">
            <v>312595.68</v>
          </cell>
          <cell r="G85">
            <v>429417.2300000001</v>
          </cell>
          <cell r="H85">
            <v>894600.4600000002</v>
          </cell>
        </row>
        <row r="86">
          <cell r="A86">
            <v>84</v>
          </cell>
          <cell r="B86" t="str">
            <v>Trammel Fresno Ag</v>
          </cell>
          <cell r="C86">
            <v>0</v>
          </cell>
          <cell r="D86">
            <v>0</v>
          </cell>
          <cell r="E86">
            <v>0</v>
          </cell>
          <cell r="F86">
            <v>44857.360000000008</v>
          </cell>
          <cell r="G86">
            <v>29158.690000000002</v>
          </cell>
          <cell r="H86">
            <v>74016.050000000017</v>
          </cell>
        </row>
        <row r="87">
          <cell r="A87">
            <v>80</v>
          </cell>
          <cell r="B87" t="str">
            <v>Transportation Center</v>
          </cell>
          <cell r="C87">
            <v>0</v>
          </cell>
          <cell r="D87">
            <v>0</v>
          </cell>
          <cell r="E87">
            <v>34576.89</v>
          </cell>
          <cell r="F87">
            <v>27740.71</v>
          </cell>
          <cell r="G87">
            <v>79989.33</v>
          </cell>
          <cell r="H87">
            <v>142306.93</v>
          </cell>
        </row>
        <row r="88">
          <cell r="A88">
            <v>86</v>
          </cell>
          <cell r="B88" t="str">
            <v>Transportation West</v>
          </cell>
          <cell r="C88">
            <v>0</v>
          </cell>
          <cell r="D88">
            <v>0</v>
          </cell>
          <cell r="E88">
            <v>2623.39</v>
          </cell>
          <cell r="F88">
            <v>0</v>
          </cell>
          <cell r="G88">
            <v>9722.7999999999993</v>
          </cell>
          <cell r="H88">
            <v>12346.189999999999</v>
          </cell>
        </row>
        <row r="89">
          <cell r="A89">
            <v>12</v>
          </cell>
          <cell r="B89" t="str">
            <v>Travis High School</v>
          </cell>
          <cell r="C89">
            <v>0</v>
          </cell>
          <cell r="D89">
            <v>466179.08999999997</v>
          </cell>
          <cell r="E89">
            <v>70923.849999999991</v>
          </cell>
          <cell r="F89">
            <v>7129.46</v>
          </cell>
          <cell r="G89">
            <v>913788.4800000001</v>
          </cell>
          <cell r="H89">
            <v>1458020.88</v>
          </cell>
        </row>
        <row r="90">
          <cell r="A90">
            <v>53</v>
          </cell>
          <cell r="B90" t="str">
            <v>Walker Station Elementary</v>
          </cell>
          <cell r="C90">
            <v>0</v>
          </cell>
          <cell r="D90">
            <v>3700.19</v>
          </cell>
          <cell r="E90">
            <v>420456.41999999929</v>
          </cell>
          <cell r="F90">
            <v>131870</v>
          </cell>
          <cell r="G90">
            <v>331616.34000000008</v>
          </cell>
          <cell r="H90">
            <v>887642.94999999937</v>
          </cell>
        </row>
        <row r="91">
          <cell r="A91">
            <v>81</v>
          </cell>
          <cell r="B91" t="str">
            <v>Warehouse Center</v>
          </cell>
          <cell r="C91">
            <v>0</v>
          </cell>
          <cell r="D91">
            <v>133000</v>
          </cell>
          <cell r="E91">
            <v>44559.1</v>
          </cell>
          <cell r="F91">
            <v>4387.59</v>
          </cell>
          <cell r="G91">
            <v>1944.56</v>
          </cell>
          <cell r="H91">
            <v>183891.25</v>
          </cell>
        </row>
        <row r="92">
          <cell r="A92">
            <v>3</v>
          </cell>
          <cell r="B92" t="str">
            <v>Willowridge High School</v>
          </cell>
          <cell r="C92">
            <v>0</v>
          </cell>
          <cell r="D92">
            <v>1097.94</v>
          </cell>
          <cell r="E92">
            <v>1065541.569999997</v>
          </cell>
          <cell r="F92">
            <v>102131.76000000001</v>
          </cell>
          <cell r="G92">
            <v>1293779.1300000108</v>
          </cell>
          <cell r="H92">
            <v>2462550.4000000078</v>
          </cell>
        </row>
      </sheetData>
      <sheetData sheetId="3">
        <row r="2">
          <cell r="A2">
            <v>88</v>
          </cell>
          <cell r="B2" t="str">
            <v>Administration Annex</v>
          </cell>
          <cell r="C2">
            <v>528788.06999999995</v>
          </cell>
          <cell r="D2">
            <v>712628.43</v>
          </cell>
          <cell r="E2">
            <v>128563.09</v>
          </cell>
          <cell r="H2">
            <v>1369979.59</v>
          </cell>
        </row>
        <row r="3">
          <cell r="A3">
            <v>79</v>
          </cell>
          <cell r="B3" t="str">
            <v>Administration Building</v>
          </cell>
          <cell r="C3">
            <v>82185.919999999998</v>
          </cell>
          <cell r="D3">
            <v>896706.74000000011</v>
          </cell>
          <cell r="E3">
            <v>258601.2</v>
          </cell>
          <cell r="F3">
            <v>285866.23999999999</v>
          </cell>
          <cell r="H3">
            <v>1523360.1</v>
          </cell>
        </row>
        <row r="4">
          <cell r="A4">
            <v>91</v>
          </cell>
          <cell r="B4" t="str">
            <v>Aquatic Practice Facility</v>
          </cell>
          <cell r="E4">
            <v>157159.98000000001</v>
          </cell>
          <cell r="H4">
            <v>157159.98000000001</v>
          </cell>
        </row>
        <row r="5">
          <cell r="A5">
            <v>67</v>
          </cell>
          <cell r="B5" t="str">
            <v>Armstrong Elementary</v>
          </cell>
          <cell r="D5">
            <v>59622.62</v>
          </cell>
          <cell r="E5">
            <v>87291.22</v>
          </cell>
          <cell r="H5">
            <v>146913.84</v>
          </cell>
        </row>
        <row r="6">
          <cell r="A6">
            <v>78</v>
          </cell>
          <cell r="B6" t="str">
            <v>Athletic Complex</v>
          </cell>
          <cell r="C6">
            <v>348267.25000000006</v>
          </cell>
          <cell r="D6">
            <v>400492.48999999993</v>
          </cell>
          <cell r="E6">
            <v>2338215.1999999983</v>
          </cell>
          <cell r="F6">
            <v>502647.61000000004</v>
          </cell>
          <cell r="G6">
            <v>58336.77</v>
          </cell>
          <cell r="H6">
            <v>3647959.3199999984</v>
          </cell>
        </row>
        <row r="7">
          <cell r="A7">
            <v>7</v>
          </cell>
          <cell r="B7" t="str">
            <v>Austin High School</v>
          </cell>
          <cell r="C7">
            <v>2244107.7000000002</v>
          </cell>
          <cell r="D7">
            <v>662145.65999999968</v>
          </cell>
          <cell r="E7">
            <v>1873913.9200000002</v>
          </cell>
          <cell r="F7">
            <v>46674.77</v>
          </cell>
          <cell r="H7">
            <v>4826842.05</v>
          </cell>
        </row>
        <row r="8">
          <cell r="A8">
            <v>49</v>
          </cell>
          <cell r="B8" t="str">
            <v>Austin Parkway Elementary</v>
          </cell>
          <cell r="C8">
            <v>1146616.1599999999</v>
          </cell>
          <cell r="D8">
            <v>1299420.2600000002</v>
          </cell>
          <cell r="E8">
            <v>550295.86</v>
          </cell>
          <cell r="F8">
            <v>47107.880000000005</v>
          </cell>
          <cell r="H8">
            <v>3043440.1599999997</v>
          </cell>
        </row>
        <row r="9">
          <cell r="A9">
            <v>25</v>
          </cell>
          <cell r="B9" t="str">
            <v>Baines Middle School</v>
          </cell>
          <cell r="C9">
            <v>1710802.1</v>
          </cell>
          <cell r="D9">
            <v>597759.33000000019</v>
          </cell>
          <cell r="E9">
            <v>378122.91000000003</v>
          </cell>
          <cell r="F9">
            <v>2406.19</v>
          </cell>
          <cell r="G9">
            <v>73486.86</v>
          </cell>
          <cell r="H9">
            <v>2762577.39</v>
          </cell>
        </row>
        <row r="10">
          <cell r="A10">
            <v>50</v>
          </cell>
          <cell r="B10" t="str">
            <v>Barrington Place Elementary</v>
          </cell>
          <cell r="C10">
            <v>1210493.52</v>
          </cell>
          <cell r="D10">
            <v>84687.15</v>
          </cell>
          <cell r="E10">
            <v>1426170.4999999998</v>
          </cell>
          <cell r="F10">
            <v>64539.4</v>
          </cell>
          <cell r="H10">
            <v>2785890.57</v>
          </cell>
        </row>
        <row r="11">
          <cell r="A11">
            <v>30</v>
          </cell>
          <cell r="B11" t="str">
            <v>Blue Ridge Elementary</v>
          </cell>
          <cell r="C11">
            <v>12601.31</v>
          </cell>
          <cell r="D11">
            <v>30982.839999999997</v>
          </cell>
          <cell r="E11">
            <v>1134915.3100000003</v>
          </cell>
          <cell r="F11">
            <v>124328.64</v>
          </cell>
          <cell r="H11">
            <v>1302828.1000000001</v>
          </cell>
        </row>
        <row r="12">
          <cell r="A12">
            <v>27</v>
          </cell>
          <cell r="B12" t="str">
            <v>Bowie Middle School</v>
          </cell>
          <cell r="E12">
            <v>55167.07</v>
          </cell>
          <cell r="H12">
            <v>55167.07</v>
          </cell>
        </row>
        <row r="13">
          <cell r="A13">
            <v>59</v>
          </cell>
          <cell r="B13" t="str">
            <v>Brazos Bend Elementary</v>
          </cell>
          <cell r="D13">
            <v>209509.29</v>
          </cell>
          <cell r="E13">
            <v>520847.33</v>
          </cell>
          <cell r="F13">
            <v>103528.62</v>
          </cell>
          <cell r="H13">
            <v>833885.24</v>
          </cell>
        </row>
        <row r="14">
          <cell r="A14">
            <v>36</v>
          </cell>
          <cell r="B14" t="str">
            <v>Briargate Elementary</v>
          </cell>
          <cell r="C14">
            <v>1825.06</v>
          </cell>
          <cell r="D14">
            <v>532177.06999999995</v>
          </cell>
          <cell r="E14">
            <v>1143011.3299999998</v>
          </cell>
          <cell r="F14">
            <v>118739.44</v>
          </cell>
          <cell r="G14">
            <v>47958.71</v>
          </cell>
          <cell r="H14">
            <v>1843711.6099999999</v>
          </cell>
        </row>
        <row r="15">
          <cell r="A15">
            <v>57</v>
          </cell>
          <cell r="B15" t="str">
            <v>Burton Elementary</v>
          </cell>
          <cell r="C15">
            <v>1012140.1100000001</v>
          </cell>
          <cell r="D15">
            <v>578002.80999999994</v>
          </cell>
          <cell r="E15">
            <v>659260.57999999996</v>
          </cell>
          <cell r="F15">
            <v>132500.32999999999</v>
          </cell>
          <cell r="G15">
            <v>13136.02</v>
          </cell>
          <cell r="H15">
            <v>2395039.85</v>
          </cell>
        </row>
        <row r="16">
          <cell r="A16">
            <v>9</v>
          </cell>
          <cell r="B16" t="str">
            <v>Bush High School</v>
          </cell>
          <cell r="C16">
            <v>69699.350000000006</v>
          </cell>
          <cell r="D16">
            <v>693516.80000000005</v>
          </cell>
          <cell r="E16">
            <v>3037327.7499999995</v>
          </cell>
          <cell r="F16">
            <v>129756.10999999999</v>
          </cell>
          <cell r="H16">
            <v>3930300.0099999993</v>
          </cell>
        </row>
        <row r="17">
          <cell r="A17">
            <v>4</v>
          </cell>
          <cell r="B17" t="str">
            <v>Clements High School</v>
          </cell>
          <cell r="C17">
            <v>112109.33</v>
          </cell>
          <cell r="D17">
            <v>7970479.6999999871</v>
          </cell>
          <cell r="E17">
            <v>8969103.0300000012</v>
          </cell>
          <cell r="F17">
            <v>280092.56999999995</v>
          </cell>
          <cell r="G17">
            <v>19367.810000000001</v>
          </cell>
          <cell r="H17">
            <v>17351152.439999986</v>
          </cell>
        </row>
        <row r="18">
          <cell r="A18">
            <v>40</v>
          </cell>
          <cell r="B18" t="str">
            <v>Colony Bend Elementary</v>
          </cell>
          <cell r="C18">
            <v>160144.06</v>
          </cell>
          <cell r="D18">
            <v>137985.04</v>
          </cell>
          <cell r="E18">
            <v>79980.89</v>
          </cell>
          <cell r="F18">
            <v>41217.17</v>
          </cell>
          <cell r="G18">
            <v>126688.69</v>
          </cell>
          <cell r="H18">
            <v>546015.85</v>
          </cell>
        </row>
        <row r="19">
          <cell r="A19">
            <v>51</v>
          </cell>
          <cell r="B19" t="str">
            <v>Colony Meadows Elementary</v>
          </cell>
          <cell r="C19">
            <v>34027.550000000003</v>
          </cell>
          <cell r="D19">
            <v>1393098.21</v>
          </cell>
          <cell r="E19">
            <v>1251696.1199999999</v>
          </cell>
          <cell r="F19">
            <v>69478.959999999992</v>
          </cell>
          <cell r="H19">
            <v>2748300.84</v>
          </cell>
        </row>
        <row r="20">
          <cell r="A20">
            <v>58</v>
          </cell>
          <cell r="B20" t="str">
            <v>Commonwealth Elementary</v>
          </cell>
          <cell r="D20">
            <v>159025.73000000001</v>
          </cell>
          <cell r="E20">
            <v>853211.89</v>
          </cell>
          <cell r="F20">
            <v>95631.69</v>
          </cell>
          <cell r="G20">
            <v>2372.36</v>
          </cell>
          <cell r="H20">
            <v>1110241.6700000002</v>
          </cell>
        </row>
        <row r="21">
          <cell r="A21">
            <v>70</v>
          </cell>
          <cell r="B21" t="str">
            <v>Cornerstone Elementary</v>
          </cell>
          <cell r="D21">
            <v>2698.9300000000003</v>
          </cell>
          <cell r="E21">
            <v>25322.51</v>
          </cell>
          <cell r="F21">
            <v>56116.84</v>
          </cell>
          <cell r="H21">
            <v>84138.28</v>
          </cell>
        </row>
        <row r="22">
          <cell r="A22">
            <v>26</v>
          </cell>
          <cell r="B22" t="str">
            <v>Crockett Middle School</v>
          </cell>
          <cell r="D22">
            <v>100025.31999999999</v>
          </cell>
          <cell r="E22">
            <v>110081.84</v>
          </cell>
          <cell r="F22">
            <v>41324.11</v>
          </cell>
          <cell r="H22">
            <v>251431.26999999996</v>
          </cell>
        </row>
        <row r="23">
          <cell r="A23">
            <v>11</v>
          </cell>
          <cell r="B23" t="str">
            <v>Design &amp; Construction Building</v>
          </cell>
          <cell r="E23">
            <v>2134.46</v>
          </cell>
          <cell r="H23">
            <v>2134.46</v>
          </cell>
        </row>
        <row r="24">
          <cell r="A24">
            <v>85</v>
          </cell>
          <cell r="B24" t="str">
            <v>Don Cook Natatorium</v>
          </cell>
          <cell r="D24">
            <v>164424.18000000002</v>
          </cell>
          <cell r="E24">
            <v>216000.8</v>
          </cell>
          <cell r="F24">
            <v>9367.130000000001</v>
          </cell>
          <cell r="G24">
            <v>9854.5300000000007</v>
          </cell>
          <cell r="H24">
            <v>399646.64</v>
          </cell>
        </row>
        <row r="25">
          <cell r="A25">
            <v>63</v>
          </cell>
          <cell r="B25" t="str">
            <v>Drabek Elementary</v>
          </cell>
          <cell r="D25">
            <v>407989.63</v>
          </cell>
          <cell r="E25">
            <v>881709.96</v>
          </cell>
          <cell r="F25">
            <v>49421.57</v>
          </cell>
          <cell r="H25">
            <v>1339121.1599999999</v>
          </cell>
        </row>
        <row r="26">
          <cell r="A26">
            <v>35</v>
          </cell>
          <cell r="B26" t="str">
            <v>Dulles Elementary</v>
          </cell>
          <cell r="C26">
            <v>311.91000000000003</v>
          </cell>
          <cell r="D26">
            <v>2412148.2599999998</v>
          </cell>
          <cell r="E26">
            <v>101466.18000000001</v>
          </cell>
          <cell r="F26">
            <v>151854.15999999997</v>
          </cell>
          <cell r="G26">
            <v>656.97</v>
          </cell>
          <cell r="H26">
            <v>2666437.4800000004</v>
          </cell>
        </row>
        <row r="27">
          <cell r="A27">
            <v>1</v>
          </cell>
          <cell r="B27" t="str">
            <v>Dulles High School</v>
          </cell>
          <cell r="C27">
            <v>281874.03000000003</v>
          </cell>
          <cell r="D27">
            <v>3927045.6699999985</v>
          </cell>
          <cell r="E27">
            <v>2359962.3999999985</v>
          </cell>
          <cell r="F27">
            <v>577425.08999999985</v>
          </cell>
          <cell r="H27">
            <v>7146307.1899999967</v>
          </cell>
        </row>
        <row r="28">
          <cell r="A28">
            <v>14</v>
          </cell>
          <cell r="B28" t="str">
            <v>Dulles Middle School</v>
          </cell>
          <cell r="C28">
            <v>34643.279999999999</v>
          </cell>
          <cell r="D28">
            <v>3396359.0999999992</v>
          </cell>
          <cell r="E28">
            <v>1354970.14</v>
          </cell>
          <cell r="F28">
            <v>8162.52</v>
          </cell>
          <cell r="G28">
            <v>73486.86</v>
          </cell>
          <cell r="H28">
            <v>4867621.8999999985</v>
          </cell>
        </row>
        <row r="29">
          <cell r="A29">
            <v>6</v>
          </cell>
          <cell r="B29" t="str">
            <v>Elkins High School</v>
          </cell>
          <cell r="C29">
            <v>143079.26999999999</v>
          </cell>
          <cell r="D29">
            <v>2092472.2000000004</v>
          </cell>
          <cell r="E29">
            <v>2655105.48</v>
          </cell>
          <cell r="F29">
            <v>250414.06</v>
          </cell>
          <cell r="G29">
            <v>129408.73000000001</v>
          </cell>
          <cell r="H29">
            <v>5270479.74</v>
          </cell>
        </row>
        <row r="30">
          <cell r="A30">
            <v>75</v>
          </cell>
          <cell r="B30" t="str">
            <v>Ferndell Henry Center For Learning</v>
          </cell>
          <cell r="E30">
            <v>18400.5</v>
          </cell>
          <cell r="H30">
            <v>18400.5</v>
          </cell>
        </row>
        <row r="31">
          <cell r="A31">
            <v>18</v>
          </cell>
          <cell r="B31" t="str">
            <v>First Colony Middle School</v>
          </cell>
          <cell r="D31">
            <v>4270848.2899999982</v>
          </cell>
          <cell r="E31">
            <v>2360842.84</v>
          </cell>
          <cell r="F31">
            <v>191950.83999999997</v>
          </cell>
          <cell r="G31">
            <v>82844.26999999999</v>
          </cell>
          <cell r="H31">
            <v>6906486.2399999974</v>
          </cell>
        </row>
        <row r="32">
          <cell r="A32">
            <v>56</v>
          </cell>
          <cell r="B32" t="str">
            <v>Fleming Elementary</v>
          </cell>
          <cell r="C32">
            <v>1064042.33</v>
          </cell>
          <cell r="D32">
            <v>293521.59000000003</v>
          </cell>
          <cell r="E32">
            <v>1088343.43</v>
          </cell>
          <cell r="F32">
            <v>163968.01999999999</v>
          </cell>
          <cell r="H32">
            <v>2609875.37</v>
          </cell>
        </row>
        <row r="33">
          <cell r="A33">
            <v>24</v>
          </cell>
          <cell r="B33" t="str">
            <v>Fort Settlement Middle School</v>
          </cell>
          <cell r="D33">
            <v>235338.36999999994</v>
          </cell>
          <cell r="E33">
            <v>583382.28</v>
          </cell>
          <cell r="F33">
            <v>41217.17</v>
          </cell>
          <cell r="H33">
            <v>859937.82</v>
          </cell>
        </row>
        <row r="34">
          <cell r="A34">
            <v>22</v>
          </cell>
          <cell r="B34" t="str">
            <v>Garcia Middle School</v>
          </cell>
          <cell r="C34">
            <v>1595446.8699999999</v>
          </cell>
          <cell r="D34">
            <v>350080.66</v>
          </cell>
          <cell r="E34">
            <v>1180092.78</v>
          </cell>
          <cell r="F34">
            <v>141757.52000000002</v>
          </cell>
          <cell r="H34">
            <v>3267377.8299999996</v>
          </cell>
        </row>
        <row r="35">
          <cell r="A35">
            <v>54</v>
          </cell>
          <cell r="B35" t="str">
            <v>Glover Elementary</v>
          </cell>
          <cell r="C35">
            <v>1021705.4299999999</v>
          </cell>
          <cell r="D35">
            <v>150283.59000000003</v>
          </cell>
          <cell r="E35">
            <v>67530.069999999992</v>
          </cell>
          <cell r="F35">
            <v>120036.06999999999</v>
          </cell>
          <cell r="H35">
            <v>1359555.1600000001</v>
          </cell>
        </row>
        <row r="36">
          <cell r="A36">
            <v>62</v>
          </cell>
          <cell r="B36" t="str">
            <v>Goodman Elementary</v>
          </cell>
          <cell r="C36">
            <v>202878.63</v>
          </cell>
          <cell r="D36">
            <v>277918.62</v>
          </cell>
          <cell r="E36">
            <v>901924.99</v>
          </cell>
          <cell r="F36">
            <v>42821.299999999996</v>
          </cell>
          <cell r="G36">
            <v>3983.58</v>
          </cell>
          <cell r="H36">
            <v>1429527.12</v>
          </cell>
        </row>
        <row r="37">
          <cell r="A37">
            <v>90</v>
          </cell>
          <cell r="B37" t="str">
            <v>Hall Stadium</v>
          </cell>
          <cell r="D37">
            <v>6003</v>
          </cell>
          <cell r="E37">
            <v>354990.84</v>
          </cell>
          <cell r="F37">
            <v>281962.53999999998</v>
          </cell>
          <cell r="G37">
            <v>11939.59</v>
          </cell>
          <cell r="H37">
            <v>654895.97</v>
          </cell>
        </row>
        <row r="38">
          <cell r="A38">
            <v>46</v>
          </cell>
          <cell r="B38" t="str">
            <v>Highlands Elementary</v>
          </cell>
          <cell r="D38">
            <v>1853375.65</v>
          </cell>
          <cell r="E38">
            <v>227105.12999999995</v>
          </cell>
          <cell r="F38">
            <v>41217.17</v>
          </cell>
          <cell r="H38">
            <v>2121697.9499999997</v>
          </cell>
        </row>
        <row r="39">
          <cell r="A39">
            <v>8</v>
          </cell>
          <cell r="B39" t="str">
            <v>Hightower High School</v>
          </cell>
          <cell r="C39">
            <v>4595006.0999999996</v>
          </cell>
          <cell r="D39">
            <v>1415289.62</v>
          </cell>
          <cell r="E39">
            <v>3012050.73</v>
          </cell>
          <cell r="F39">
            <v>164736.76999999999</v>
          </cell>
          <cell r="H39">
            <v>9187083.2199999988</v>
          </cell>
        </row>
        <row r="40">
          <cell r="A40">
            <v>20</v>
          </cell>
          <cell r="B40" t="str">
            <v>Hodges Bend Middle School</v>
          </cell>
          <cell r="C40">
            <v>156009.99</v>
          </cell>
          <cell r="D40">
            <v>3022919.129999999</v>
          </cell>
          <cell r="E40">
            <v>1498809.99</v>
          </cell>
          <cell r="F40">
            <v>151488.38</v>
          </cell>
          <cell r="H40">
            <v>4829227.4899999993</v>
          </cell>
        </row>
        <row r="41">
          <cell r="A41">
            <v>66</v>
          </cell>
          <cell r="B41" t="str">
            <v>Holley Elementary</v>
          </cell>
          <cell r="D41">
            <v>399001.62</v>
          </cell>
          <cell r="E41">
            <v>75547.100000000006</v>
          </cell>
          <cell r="H41">
            <v>474548.72</v>
          </cell>
        </row>
        <row r="42">
          <cell r="A42">
            <v>89</v>
          </cell>
          <cell r="B42" t="str">
            <v>Hopson Field House</v>
          </cell>
          <cell r="C42">
            <v>42263.45</v>
          </cell>
          <cell r="D42">
            <v>503382.54</v>
          </cell>
          <cell r="E42">
            <v>166090.63</v>
          </cell>
          <cell r="F42">
            <v>25933.4</v>
          </cell>
          <cell r="H42">
            <v>737670.02</v>
          </cell>
        </row>
        <row r="43">
          <cell r="A43">
            <v>45</v>
          </cell>
          <cell r="B43" t="str">
            <v>Hunters Glen Elementary</v>
          </cell>
          <cell r="D43">
            <v>209352.89</v>
          </cell>
          <cell r="E43">
            <v>91521.33</v>
          </cell>
          <cell r="F43">
            <v>2285.9100000000003</v>
          </cell>
          <cell r="G43">
            <v>131.38999999999999</v>
          </cell>
          <cell r="H43">
            <v>303291.52000000002</v>
          </cell>
        </row>
        <row r="44">
          <cell r="A44">
            <v>28</v>
          </cell>
          <cell r="B44" t="str">
            <v>Jones Elementary</v>
          </cell>
          <cell r="D44">
            <v>376.33</v>
          </cell>
          <cell r="E44">
            <v>451555.23</v>
          </cell>
          <cell r="F44">
            <v>4623.45</v>
          </cell>
          <cell r="H44">
            <v>456555.01</v>
          </cell>
        </row>
        <row r="45">
          <cell r="A45">
            <v>64</v>
          </cell>
          <cell r="B45" t="str">
            <v>Jordan Elementary</v>
          </cell>
          <cell r="C45">
            <v>62653.22</v>
          </cell>
          <cell r="E45">
            <v>248076.69</v>
          </cell>
          <cell r="H45">
            <v>310729.91000000003</v>
          </cell>
        </row>
        <row r="46">
          <cell r="A46">
            <v>83</v>
          </cell>
          <cell r="B46" t="str">
            <v>Kempner Ag</v>
          </cell>
          <cell r="C46">
            <v>41636.050000000003</v>
          </cell>
          <cell r="D46">
            <v>19905.439999999999</v>
          </cell>
          <cell r="E46">
            <v>175879.57</v>
          </cell>
          <cell r="F46">
            <v>36556.31</v>
          </cell>
          <cell r="H46">
            <v>273977.37</v>
          </cell>
        </row>
        <row r="47">
          <cell r="A47">
            <v>5</v>
          </cell>
          <cell r="B47" t="str">
            <v>Kempner High School</v>
          </cell>
          <cell r="D47">
            <v>5596602.979999993</v>
          </cell>
          <cell r="E47">
            <v>4984574.790000001</v>
          </cell>
          <cell r="F47">
            <v>614396.46</v>
          </cell>
          <cell r="H47">
            <v>11195574.229999993</v>
          </cell>
        </row>
        <row r="48">
          <cell r="A48">
            <v>21</v>
          </cell>
          <cell r="B48" t="str">
            <v>Lake Olympia Middle School</v>
          </cell>
          <cell r="C48">
            <v>1431141.6600000001</v>
          </cell>
          <cell r="D48">
            <v>715486.48000000068</v>
          </cell>
          <cell r="E48">
            <v>1509143.13</v>
          </cell>
          <cell r="F48">
            <v>117797.5</v>
          </cell>
          <cell r="G48">
            <v>36743.43</v>
          </cell>
          <cell r="H48">
            <v>3810312.2000000007</v>
          </cell>
        </row>
        <row r="49">
          <cell r="A49">
            <v>29</v>
          </cell>
          <cell r="B49" t="str">
            <v>Lakeview Elementary</v>
          </cell>
          <cell r="C49">
            <v>1121840.31</v>
          </cell>
          <cell r="D49">
            <v>1440817.3900000001</v>
          </cell>
          <cell r="E49">
            <v>1820405.2199999997</v>
          </cell>
          <cell r="F49">
            <v>98634.309999999983</v>
          </cell>
          <cell r="G49">
            <v>103569.47</v>
          </cell>
          <cell r="H49">
            <v>4585266.6999999993</v>
          </cell>
        </row>
        <row r="50">
          <cell r="A50">
            <v>38</v>
          </cell>
          <cell r="B50" t="str">
            <v>Lantern Lane Elementary</v>
          </cell>
          <cell r="C50">
            <v>16578.66</v>
          </cell>
          <cell r="D50">
            <v>338711.13000000006</v>
          </cell>
          <cell r="E50">
            <v>138579.35999999999</v>
          </cell>
          <cell r="F50">
            <v>135536.57999999999</v>
          </cell>
          <cell r="H50">
            <v>629405.73</v>
          </cell>
        </row>
        <row r="51">
          <cell r="A51">
            <v>55</v>
          </cell>
          <cell r="B51" t="str">
            <v>Lexington Creek Elementary</v>
          </cell>
          <cell r="D51">
            <v>1764519.9500000004</v>
          </cell>
          <cell r="E51">
            <v>94540.069999999992</v>
          </cell>
          <cell r="F51">
            <v>157601.82999999999</v>
          </cell>
          <cell r="H51">
            <v>2016661.8500000006</v>
          </cell>
        </row>
        <row r="52">
          <cell r="A52">
            <v>76</v>
          </cell>
          <cell r="B52" t="str">
            <v>M.R. Wood</v>
          </cell>
          <cell r="D52">
            <v>679349.37</v>
          </cell>
          <cell r="E52">
            <v>65328.45</v>
          </cell>
          <cell r="F52">
            <v>45075.99</v>
          </cell>
          <cell r="H52">
            <v>789753.80999999994</v>
          </cell>
        </row>
        <row r="53">
          <cell r="A53">
            <v>10</v>
          </cell>
          <cell r="B53" t="str">
            <v>Marshall High School</v>
          </cell>
          <cell r="D53">
            <v>5849069.1799999923</v>
          </cell>
          <cell r="E53">
            <v>1392488.69</v>
          </cell>
          <cell r="F53">
            <v>19466.62</v>
          </cell>
          <cell r="G53">
            <v>102605.37</v>
          </cell>
          <cell r="H53">
            <v>7363629.859999992</v>
          </cell>
        </row>
        <row r="54">
          <cell r="A54">
            <v>19</v>
          </cell>
          <cell r="B54" t="str">
            <v>McAuliffe Middle School</v>
          </cell>
          <cell r="C54">
            <v>160144.06</v>
          </cell>
          <cell r="D54">
            <v>3699645.3499999992</v>
          </cell>
          <cell r="E54">
            <v>849263.19</v>
          </cell>
          <cell r="F54">
            <v>452607.25000000006</v>
          </cell>
          <cell r="H54">
            <v>5161659.8499999996</v>
          </cell>
        </row>
        <row r="55">
          <cell r="A55">
            <v>33</v>
          </cell>
          <cell r="B55" t="str">
            <v>Meadows Elementary</v>
          </cell>
          <cell r="D55">
            <v>1193218.45</v>
          </cell>
          <cell r="E55">
            <v>1281023.6600000001</v>
          </cell>
          <cell r="F55">
            <v>416795.01</v>
          </cell>
          <cell r="G55">
            <v>51243.56</v>
          </cell>
          <cell r="H55">
            <v>2942280.68</v>
          </cell>
        </row>
        <row r="56">
          <cell r="A56">
            <v>41</v>
          </cell>
          <cell r="B56" t="str">
            <v>Mission Bend Elementary</v>
          </cell>
          <cell r="C56">
            <v>1362.62</v>
          </cell>
          <cell r="D56">
            <v>655175.84</v>
          </cell>
          <cell r="E56">
            <v>415965.33999999991</v>
          </cell>
          <cell r="F56">
            <v>436927.76999999996</v>
          </cell>
          <cell r="H56">
            <v>1509431.5699999998</v>
          </cell>
        </row>
        <row r="57">
          <cell r="A57">
            <v>47</v>
          </cell>
          <cell r="B57" t="str">
            <v>Mission Glen Elementary</v>
          </cell>
          <cell r="D57">
            <v>1621746.2800000003</v>
          </cell>
          <cell r="E57">
            <v>528574.13</v>
          </cell>
          <cell r="F57">
            <v>58662.409999999996</v>
          </cell>
          <cell r="H57">
            <v>2208982.8200000003</v>
          </cell>
        </row>
        <row r="58">
          <cell r="A58">
            <v>52</v>
          </cell>
          <cell r="B58" t="str">
            <v>Mission West Elementary</v>
          </cell>
          <cell r="C58">
            <v>979821.46000000008</v>
          </cell>
          <cell r="D58">
            <v>81092.06</v>
          </cell>
          <cell r="E58">
            <v>669945.2200000002</v>
          </cell>
          <cell r="F58">
            <v>26397.519999999997</v>
          </cell>
          <cell r="H58">
            <v>1757256.2600000002</v>
          </cell>
        </row>
        <row r="59">
          <cell r="A59">
            <v>15</v>
          </cell>
          <cell r="B59" t="str">
            <v>Missouri City Middle School</v>
          </cell>
          <cell r="D59">
            <v>130793.45000000001</v>
          </cell>
          <cell r="E59">
            <v>543198.39</v>
          </cell>
          <cell r="H59">
            <v>673991.84000000008</v>
          </cell>
        </row>
        <row r="60">
          <cell r="A60">
            <v>68</v>
          </cell>
          <cell r="B60" t="str">
            <v>Oakland Elementary</v>
          </cell>
          <cell r="D60">
            <v>2382.7600000000002</v>
          </cell>
          <cell r="E60">
            <v>57706.16</v>
          </cell>
          <cell r="H60">
            <v>60088.920000000006</v>
          </cell>
        </row>
        <row r="61">
          <cell r="A61">
            <v>92</v>
          </cell>
          <cell r="B61" t="str">
            <v>Old Kempner Stadium</v>
          </cell>
          <cell r="D61">
            <v>6772.98</v>
          </cell>
          <cell r="E61">
            <v>61157.42</v>
          </cell>
          <cell r="F61">
            <v>4866.66</v>
          </cell>
          <cell r="G61">
            <v>2819.61</v>
          </cell>
          <cell r="H61">
            <v>75616.67</v>
          </cell>
        </row>
        <row r="62">
          <cell r="A62">
            <v>61</v>
          </cell>
          <cell r="B62" t="str">
            <v>Oyster Creek Elementary</v>
          </cell>
          <cell r="D62">
            <v>563969.21</v>
          </cell>
          <cell r="E62">
            <v>822492</v>
          </cell>
          <cell r="G62">
            <v>54497.29</v>
          </cell>
          <cell r="H62">
            <v>1440958.5</v>
          </cell>
        </row>
        <row r="63">
          <cell r="A63">
            <v>44</v>
          </cell>
          <cell r="B63" t="str">
            <v>Palmer Elementary</v>
          </cell>
          <cell r="C63">
            <v>8983.11</v>
          </cell>
          <cell r="D63">
            <v>693063.32000000007</v>
          </cell>
          <cell r="E63">
            <v>76761.16</v>
          </cell>
          <cell r="F63">
            <v>44292.719999999994</v>
          </cell>
          <cell r="G63">
            <v>7226.66</v>
          </cell>
          <cell r="H63">
            <v>830326.97000000009</v>
          </cell>
        </row>
        <row r="64">
          <cell r="A64">
            <v>69</v>
          </cell>
          <cell r="B64" t="str">
            <v>Parks Elementary</v>
          </cell>
          <cell r="D64">
            <v>81795.89</v>
          </cell>
          <cell r="E64">
            <v>701181.61</v>
          </cell>
          <cell r="H64">
            <v>782977.5</v>
          </cell>
        </row>
        <row r="65">
          <cell r="A65">
            <v>48</v>
          </cell>
          <cell r="B65" t="str">
            <v>Pecan Grove Elementary</v>
          </cell>
          <cell r="D65">
            <v>2017489.2300000002</v>
          </cell>
          <cell r="E65">
            <v>565325.16999999993</v>
          </cell>
          <cell r="F65">
            <v>81890.709999999992</v>
          </cell>
          <cell r="H65">
            <v>2664705.1100000003</v>
          </cell>
        </row>
        <row r="66">
          <cell r="A66">
            <v>82</v>
          </cell>
          <cell r="B66" t="str">
            <v>PFC Admin Annex</v>
          </cell>
          <cell r="C66">
            <v>200130.58000000002</v>
          </cell>
          <cell r="D66">
            <v>380349.34</v>
          </cell>
          <cell r="E66">
            <v>102684.80000000002</v>
          </cell>
          <cell r="F66">
            <v>49650.879999999997</v>
          </cell>
          <cell r="H66">
            <v>732815.60000000009</v>
          </cell>
        </row>
        <row r="67">
          <cell r="A67">
            <v>74</v>
          </cell>
          <cell r="B67" t="str">
            <v>Progressive HS</v>
          </cell>
          <cell r="D67">
            <v>499910.33</v>
          </cell>
          <cell r="E67">
            <v>342160.87</v>
          </cell>
          <cell r="F67">
            <v>41217.17</v>
          </cell>
          <cell r="H67">
            <v>883288.37</v>
          </cell>
        </row>
        <row r="68">
          <cell r="A68">
            <v>34</v>
          </cell>
          <cell r="B68" t="str">
            <v>Quail Valley Elementary</v>
          </cell>
          <cell r="E68">
            <v>32943.589999999997</v>
          </cell>
          <cell r="H68">
            <v>32943.589999999997</v>
          </cell>
        </row>
        <row r="69">
          <cell r="A69">
            <v>17</v>
          </cell>
          <cell r="B69" t="str">
            <v>Quail Valley Middle School</v>
          </cell>
          <cell r="C69">
            <v>8198.8700000000008</v>
          </cell>
          <cell r="D69">
            <v>2853976.65</v>
          </cell>
          <cell r="E69">
            <v>1437483.96</v>
          </cell>
          <cell r="F69">
            <v>500250.22000000003</v>
          </cell>
          <cell r="G69">
            <v>236276.22</v>
          </cell>
          <cell r="H69">
            <v>5036185.92</v>
          </cell>
        </row>
        <row r="70">
          <cell r="A70">
            <v>13</v>
          </cell>
          <cell r="B70" t="str">
            <v>Ridge Point High School</v>
          </cell>
          <cell r="E70">
            <v>242667.69</v>
          </cell>
          <cell r="H70">
            <v>242667.69</v>
          </cell>
        </row>
        <row r="71">
          <cell r="A71">
            <v>39</v>
          </cell>
          <cell r="B71" t="str">
            <v>Ridgegate Elementary</v>
          </cell>
          <cell r="C71">
            <v>219192.19</v>
          </cell>
          <cell r="D71">
            <v>196766.51000000004</v>
          </cell>
          <cell r="E71">
            <v>447356.68</v>
          </cell>
          <cell r="F71">
            <v>27815.58</v>
          </cell>
          <cell r="H71">
            <v>891130.96000000008</v>
          </cell>
        </row>
        <row r="72">
          <cell r="A72">
            <v>32</v>
          </cell>
          <cell r="B72" t="str">
            <v>Ridgemont Early Child Center</v>
          </cell>
          <cell r="E72">
            <v>12846.11</v>
          </cell>
          <cell r="H72">
            <v>12846.11</v>
          </cell>
        </row>
        <row r="73">
          <cell r="A73">
            <v>31</v>
          </cell>
          <cell r="B73" t="str">
            <v>Ridgemont Elementary</v>
          </cell>
          <cell r="C73">
            <v>205243.33000000002</v>
          </cell>
          <cell r="D73">
            <v>2108398.12</v>
          </cell>
          <cell r="E73">
            <v>1318484.24</v>
          </cell>
          <cell r="F73">
            <v>157289.44999999998</v>
          </cell>
          <cell r="G73">
            <v>45987.81</v>
          </cell>
          <cell r="H73">
            <v>3835402.9500000007</v>
          </cell>
        </row>
        <row r="74">
          <cell r="A74">
            <v>23</v>
          </cell>
          <cell r="B74" t="str">
            <v>Sartartia Middle School</v>
          </cell>
          <cell r="D74">
            <v>872718.29</v>
          </cell>
          <cell r="E74">
            <v>557110.16</v>
          </cell>
          <cell r="H74">
            <v>1429828.4500000002</v>
          </cell>
        </row>
        <row r="75">
          <cell r="A75">
            <v>65</v>
          </cell>
          <cell r="B75" t="str">
            <v>Scanlan Oaks Elementary</v>
          </cell>
          <cell r="D75">
            <v>226999.79999999996</v>
          </cell>
          <cell r="E75">
            <v>876260.99</v>
          </cell>
          <cell r="F75">
            <v>42983.499999999993</v>
          </cell>
          <cell r="H75">
            <v>1146244.29</v>
          </cell>
        </row>
        <row r="76">
          <cell r="A76">
            <v>71</v>
          </cell>
          <cell r="B76" t="str">
            <v>Schiff Elementary</v>
          </cell>
          <cell r="D76">
            <v>241287.53</v>
          </cell>
          <cell r="E76">
            <v>34498.959999999999</v>
          </cell>
          <cell r="F76">
            <v>41217.17</v>
          </cell>
          <cell r="H76">
            <v>317003.65999999997</v>
          </cell>
        </row>
        <row r="77">
          <cell r="A77">
            <v>72</v>
          </cell>
          <cell r="B77" t="str">
            <v>Seguin Elementary</v>
          </cell>
          <cell r="E77">
            <v>54647.44</v>
          </cell>
          <cell r="F77">
            <v>35647.279999999999</v>
          </cell>
          <cell r="H77">
            <v>90294.720000000001</v>
          </cell>
        </row>
        <row r="78">
          <cell r="A78">
            <v>43</v>
          </cell>
          <cell r="B78" t="str">
            <v>Settlers Way Elementary</v>
          </cell>
          <cell r="C78">
            <v>784373.85</v>
          </cell>
          <cell r="D78">
            <v>2237264.08</v>
          </cell>
          <cell r="E78">
            <v>150006.01</v>
          </cell>
          <cell r="H78">
            <v>3171643.9400000004</v>
          </cell>
        </row>
        <row r="79">
          <cell r="A79">
            <v>60</v>
          </cell>
          <cell r="B79" t="str">
            <v>Sienna Crossing Elementary</v>
          </cell>
          <cell r="C79">
            <v>300470.79000000004</v>
          </cell>
          <cell r="D79">
            <v>1418250.5999999999</v>
          </cell>
          <cell r="E79">
            <v>687976.25</v>
          </cell>
          <cell r="F79">
            <v>45227.49</v>
          </cell>
          <cell r="H79">
            <v>2451925.13</v>
          </cell>
        </row>
        <row r="80">
          <cell r="A80">
            <v>16</v>
          </cell>
          <cell r="B80" t="str">
            <v>Sugar Land Middle School</v>
          </cell>
          <cell r="C80">
            <v>108682.05</v>
          </cell>
          <cell r="D80">
            <v>3449018.7699999991</v>
          </cell>
          <cell r="E80">
            <v>3160355.34</v>
          </cell>
          <cell r="F80">
            <v>328974.57</v>
          </cell>
          <cell r="H80">
            <v>7047030.7299999986</v>
          </cell>
        </row>
        <row r="81">
          <cell r="A81">
            <v>42</v>
          </cell>
          <cell r="B81" t="str">
            <v>Sugar Mill Elementary</v>
          </cell>
          <cell r="D81">
            <v>1029550.27</v>
          </cell>
          <cell r="E81">
            <v>762112.21</v>
          </cell>
          <cell r="F81">
            <v>81297.91</v>
          </cell>
          <cell r="G81">
            <v>5306.82</v>
          </cell>
          <cell r="H81">
            <v>1878267.21</v>
          </cell>
        </row>
        <row r="82">
          <cell r="A82">
            <v>2</v>
          </cell>
          <cell r="B82" t="str">
            <v>Technical Education Center</v>
          </cell>
          <cell r="C82">
            <v>20866.47</v>
          </cell>
          <cell r="D82">
            <v>361706.93000000005</v>
          </cell>
          <cell r="E82">
            <v>414223.97000000003</v>
          </cell>
          <cell r="F82">
            <v>80993.52</v>
          </cell>
          <cell r="G82">
            <v>7967.17</v>
          </cell>
          <cell r="H82">
            <v>885758.06000000017</v>
          </cell>
        </row>
        <row r="83">
          <cell r="A83">
            <v>37</v>
          </cell>
          <cell r="B83" t="str">
            <v>Townewest Elementary</v>
          </cell>
          <cell r="C83">
            <v>43249.69</v>
          </cell>
          <cell r="D83">
            <v>860504.27</v>
          </cell>
          <cell r="E83">
            <v>2425912.4699999997</v>
          </cell>
          <cell r="F83">
            <v>339353.57999999996</v>
          </cell>
          <cell r="G83">
            <v>2232.41</v>
          </cell>
          <cell r="H83">
            <v>3671252.42</v>
          </cell>
        </row>
        <row r="84">
          <cell r="A84">
            <v>84</v>
          </cell>
          <cell r="B84" t="str">
            <v>Trammel Fresno Ag</v>
          </cell>
          <cell r="C84">
            <v>757.5</v>
          </cell>
          <cell r="D84">
            <v>2830.39</v>
          </cell>
          <cell r="E84">
            <v>69043.34</v>
          </cell>
          <cell r="F84">
            <v>77401.83</v>
          </cell>
          <cell r="G84">
            <v>1066.21</v>
          </cell>
          <cell r="H84">
            <v>151099.26999999999</v>
          </cell>
        </row>
        <row r="85">
          <cell r="A85">
            <v>80</v>
          </cell>
          <cell r="B85" t="str">
            <v>Transportation Center</v>
          </cell>
          <cell r="C85">
            <v>600859.25</v>
          </cell>
          <cell r="D85">
            <v>330443.71000000002</v>
          </cell>
          <cell r="E85">
            <v>1001823.02</v>
          </cell>
          <cell r="F85">
            <v>40025.71</v>
          </cell>
          <cell r="H85">
            <v>1973151.69</v>
          </cell>
        </row>
        <row r="86">
          <cell r="A86">
            <v>86</v>
          </cell>
          <cell r="B86" t="str">
            <v>Transportation West</v>
          </cell>
          <cell r="C86">
            <v>26690.68</v>
          </cell>
          <cell r="D86">
            <v>74149.899999999994</v>
          </cell>
          <cell r="E86">
            <v>73487.3</v>
          </cell>
          <cell r="F86">
            <v>121339.47</v>
          </cell>
          <cell r="G86">
            <v>1559.57</v>
          </cell>
          <cell r="H86">
            <v>297226.92</v>
          </cell>
        </row>
        <row r="87">
          <cell r="A87">
            <v>12</v>
          </cell>
          <cell r="B87" t="str">
            <v>Travis High School</v>
          </cell>
          <cell r="D87">
            <v>75244.289999999994</v>
          </cell>
          <cell r="E87">
            <v>93160.68</v>
          </cell>
          <cell r="F87">
            <v>234270.36</v>
          </cell>
          <cell r="H87">
            <v>402675.32999999996</v>
          </cell>
        </row>
        <row r="88">
          <cell r="A88">
            <v>53</v>
          </cell>
          <cell r="B88" t="str">
            <v>Walker Station Elementary</v>
          </cell>
          <cell r="D88">
            <v>145336.18</v>
          </cell>
          <cell r="E88">
            <v>1102591.5999999999</v>
          </cell>
          <cell r="F88">
            <v>255121.35</v>
          </cell>
          <cell r="H88">
            <v>1503049.13</v>
          </cell>
        </row>
        <row r="89">
          <cell r="A89">
            <v>81</v>
          </cell>
          <cell r="B89" t="str">
            <v>Warehouse Center</v>
          </cell>
          <cell r="C89">
            <v>535645.73</v>
          </cell>
          <cell r="D89">
            <v>28144.51</v>
          </cell>
          <cell r="E89">
            <v>120733.32</v>
          </cell>
          <cell r="F89">
            <v>20399.52</v>
          </cell>
          <cell r="G89">
            <v>8266.9599999999991</v>
          </cell>
          <cell r="H89">
            <v>713190.04</v>
          </cell>
        </row>
        <row r="90">
          <cell r="A90">
            <v>77</v>
          </cell>
          <cell r="B90" t="str">
            <v>Warehouse Sugar Land</v>
          </cell>
          <cell r="C90">
            <v>208180.24</v>
          </cell>
          <cell r="D90">
            <v>17198.28</v>
          </cell>
          <cell r="E90">
            <v>7883.73</v>
          </cell>
          <cell r="F90">
            <v>4562.8500000000004</v>
          </cell>
          <cell r="G90">
            <v>337.05</v>
          </cell>
          <cell r="H90">
            <v>238162.15</v>
          </cell>
        </row>
        <row r="91">
          <cell r="A91">
            <v>3</v>
          </cell>
          <cell r="B91" t="str">
            <v>Willowridge High School</v>
          </cell>
          <cell r="C91">
            <v>280687.92</v>
          </cell>
          <cell r="D91">
            <v>9189812.4299999885</v>
          </cell>
          <cell r="E91">
            <v>6773235.9299999997</v>
          </cell>
          <cell r="F91">
            <v>345545.62999999995</v>
          </cell>
          <cell r="G91">
            <v>1350799.99</v>
          </cell>
          <cell r="H91">
            <v>17940081.899999987</v>
          </cell>
        </row>
      </sheetData>
      <sheetData sheetId="4">
        <row r="171">
          <cell r="A171">
            <v>88</v>
          </cell>
          <cell r="B171" t="str">
            <v>088</v>
          </cell>
          <cell r="C171" t="str">
            <v>Administration Annex</v>
          </cell>
          <cell r="F171">
            <v>0</v>
          </cell>
        </row>
        <row r="172">
          <cell r="A172">
            <v>79</v>
          </cell>
          <cell r="B172" t="str">
            <v>079</v>
          </cell>
          <cell r="C172" t="str">
            <v>Administration Building</v>
          </cell>
          <cell r="F172">
            <v>0</v>
          </cell>
        </row>
        <row r="173">
          <cell r="A173">
            <v>91</v>
          </cell>
          <cell r="B173" t="str">
            <v>091</v>
          </cell>
          <cell r="C173" t="str">
            <v>Aquatic Practice Facility</v>
          </cell>
          <cell r="F173">
            <v>0</v>
          </cell>
        </row>
        <row r="174">
          <cell r="A174">
            <v>67</v>
          </cell>
          <cell r="B174" t="str">
            <v>067</v>
          </cell>
          <cell r="C174" t="str">
            <v>Armstrong Elementary</v>
          </cell>
          <cell r="F174">
            <v>63931.25</v>
          </cell>
        </row>
        <row r="175">
          <cell r="A175">
            <v>78</v>
          </cell>
          <cell r="B175" t="str">
            <v>078</v>
          </cell>
          <cell r="C175" t="str">
            <v>Athletic Complex</v>
          </cell>
          <cell r="F175">
            <v>0</v>
          </cell>
        </row>
        <row r="176">
          <cell r="A176">
            <v>7</v>
          </cell>
          <cell r="B176" t="str">
            <v>007</v>
          </cell>
          <cell r="C176" t="str">
            <v>Austin High School</v>
          </cell>
          <cell r="F176">
            <v>162486.54</v>
          </cell>
        </row>
        <row r="177">
          <cell r="A177">
            <v>49</v>
          </cell>
          <cell r="B177" t="str">
            <v>049</v>
          </cell>
          <cell r="C177" t="str">
            <v>Austin Parkway Elementary</v>
          </cell>
          <cell r="F177">
            <v>149227.15999999997</v>
          </cell>
        </row>
        <row r="178">
          <cell r="A178">
            <v>25</v>
          </cell>
          <cell r="B178" t="str">
            <v>025</v>
          </cell>
          <cell r="C178" t="str">
            <v>Baines Middle School</v>
          </cell>
          <cell r="F178">
            <v>222941.95</v>
          </cell>
        </row>
        <row r="179">
          <cell r="A179">
            <v>50</v>
          </cell>
          <cell r="B179" t="str">
            <v>050</v>
          </cell>
          <cell r="C179" t="str">
            <v>Barrington Place Elementary</v>
          </cell>
          <cell r="F179">
            <v>181479.04000000001</v>
          </cell>
        </row>
        <row r="180">
          <cell r="A180">
            <v>30</v>
          </cell>
          <cell r="B180" t="str">
            <v>030</v>
          </cell>
          <cell r="C180" t="str">
            <v>Blue Ridge Elementary</v>
          </cell>
          <cell r="F180">
            <v>199531.66000000003</v>
          </cell>
        </row>
        <row r="181">
          <cell r="A181">
            <v>27</v>
          </cell>
          <cell r="B181" t="str">
            <v>027</v>
          </cell>
          <cell r="C181" t="str">
            <v>Bowie Middle School</v>
          </cell>
          <cell r="F181">
            <v>0</v>
          </cell>
        </row>
        <row r="182">
          <cell r="A182">
            <v>59</v>
          </cell>
          <cell r="B182" t="str">
            <v>059</v>
          </cell>
          <cell r="C182" t="str">
            <v>Brazos Bend Elementary</v>
          </cell>
          <cell r="F182">
            <v>221742.38999999998</v>
          </cell>
        </row>
        <row r="183">
          <cell r="A183">
            <v>36</v>
          </cell>
          <cell r="B183" t="str">
            <v>036</v>
          </cell>
          <cell r="C183" t="str">
            <v>Briargate Elementary</v>
          </cell>
          <cell r="F183">
            <v>6592.98</v>
          </cell>
        </row>
        <row r="184">
          <cell r="A184">
            <v>57</v>
          </cell>
          <cell r="B184" t="str">
            <v>057</v>
          </cell>
          <cell r="C184" t="str">
            <v>Burton Elementary</v>
          </cell>
          <cell r="F184">
            <v>793864.14999999991</v>
          </cell>
        </row>
        <row r="185">
          <cell r="A185">
            <v>9</v>
          </cell>
          <cell r="B185" t="str">
            <v>009</v>
          </cell>
          <cell r="C185" t="str">
            <v>Bush High School</v>
          </cell>
          <cell r="F185">
            <v>0</v>
          </cell>
        </row>
        <row r="186">
          <cell r="A186">
            <v>4</v>
          </cell>
          <cell r="B186" t="str">
            <v>004</v>
          </cell>
          <cell r="C186" t="str">
            <v>Clements High School</v>
          </cell>
          <cell r="F186">
            <v>603992.74</v>
          </cell>
        </row>
        <row r="187">
          <cell r="A187">
            <v>40</v>
          </cell>
          <cell r="B187" t="str">
            <v>040</v>
          </cell>
          <cell r="C187" t="str">
            <v>Colony Bend Elementary</v>
          </cell>
          <cell r="F187">
            <v>0</v>
          </cell>
        </row>
        <row r="188">
          <cell r="A188">
            <v>51</v>
          </cell>
          <cell r="B188" t="str">
            <v>051</v>
          </cell>
          <cell r="C188" t="str">
            <v>Colony Meadows Elementary</v>
          </cell>
          <cell r="F188">
            <v>0</v>
          </cell>
        </row>
        <row r="189">
          <cell r="A189">
            <v>58</v>
          </cell>
          <cell r="B189" t="str">
            <v>058</v>
          </cell>
          <cell r="C189" t="str">
            <v>Commonwealth Elementary</v>
          </cell>
          <cell r="F189">
            <v>50734.27</v>
          </cell>
        </row>
        <row r="190">
          <cell r="A190">
            <v>70</v>
          </cell>
          <cell r="B190" t="str">
            <v>070</v>
          </cell>
          <cell r="C190" t="str">
            <v>Cornerstone Elementary</v>
          </cell>
          <cell r="F190">
            <v>110404.8</v>
          </cell>
        </row>
        <row r="191">
          <cell r="A191">
            <v>26</v>
          </cell>
          <cell r="B191" t="str">
            <v>026</v>
          </cell>
          <cell r="C191" t="str">
            <v>Crockett Middle School</v>
          </cell>
          <cell r="F191">
            <v>0</v>
          </cell>
        </row>
        <row r="192">
          <cell r="A192">
            <v>11</v>
          </cell>
          <cell r="B192" t="str">
            <v>011</v>
          </cell>
          <cell r="C192" t="str">
            <v>Design &amp; Construction Building</v>
          </cell>
          <cell r="F192">
            <v>0</v>
          </cell>
        </row>
        <row r="193">
          <cell r="A193">
            <v>85</v>
          </cell>
          <cell r="B193" t="str">
            <v>085</v>
          </cell>
          <cell r="C193" t="str">
            <v>Don Cook Natatorium</v>
          </cell>
          <cell r="F193">
            <v>0</v>
          </cell>
        </row>
        <row r="194">
          <cell r="A194">
            <v>63</v>
          </cell>
          <cell r="B194" t="str">
            <v>063</v>
          </cell>
          <cell r="C194" t="str">
            <v>Drabek Elementary</v>
          </cell>
          <cell r="F194">
            <v>83347.320000000007</v>
          </cell>
        </row>
        <row r="195">
          <cell r="A195">
            <v>35</v>
          </cell>
          <cell r="B195" t="str">
            <v>035</v>
          </cell>
          <cell r="C195" t="str">
            <v>Dulles Elementary</v>
          </cell>
          <cell r="F195">
            <v>2634.19</v>
          </cell>
        </row>
        <row r="196">
          <cell r="A196">
            <v>1</v>
          </cell>
          <cell r="B196" t="str">
            <v>001</v>
          </cell>
          <cell r="C196" t="str">
            <v>Dulles High School</v>
          </cell>
          <cell r="F196">
            <v>0</v>
          </cell>
        </row>
        <row r="197">
          <cell r="A197">
            <v>14</v>
          </cell>
          <cell r="B197" t="str">
            <v>014</v>
          </cell>
          <cell r="C197" t="str">
            <v>Dulles Middle School</v>
          </cell>
          <cell r="F197">
            <v>30979.74</v>
          </cell>
        </row>
        <row r="198">
          <cell r="A198">
            <v>87</v>
          </cell>
          <cell r="B198" t="str">
            <v>087</v>
          </cell>
          <cell r="C198" t="str">
            <v>Ed Complex &amp; Progressive</v>
          </cell>
          <cell r="F198">
            <v>0</v>
          </cell>
        </row>
        <row r="199">
          <cell r="A199">
            <v>6</v>
          </cell>
          <cell r="B199" t="str">
            <v>006</v>
          </cell>
          <cell r="C199" t="str">
            <v>Elkins High School</v>
          </cell>
          <cell r="F199">
            <v>254326.33000000002</v>
          </cell>
        </row>
        <row r="200">
          <cell r="A200">
            <v>75</v>
          </cell>
          <cell r="B200" t="str">
            <v>075</v>
          </cell>
          <cell r="C200" t="str">
            <v>Ferndell Henry Center For Learning</v>
          </cell>
          <cell r="F200">
            <v>0</v>
          </cell>
        </row>
        <row r="201">
          <cell r="A201">
            <v>18</v>
          </cell>
          <cell r="B201" t="str">
            <v>018</v>
          </cell>
          <cell r="C201" t="str">
            <v>First Colony Middle School</v>
          </cell>
          <cell r="F201">
            <v>0</v>
          </cell>
        </row>
        <row r="202">
          <cell r="A202">
            <v>56</v>
          </cell>
          <cell r="B202" t="str">
            <v>056</v>
          </cell>
          <cell r="C202" t="str">
            <v>Fleming Elementary</v>
          </cell>
          <cell r="F202">
            <v>387016.12</v>
          </cell>
        </row>
        <row r="203">
          <cell r="A203">
            <v>24</v>
          </cell>
          <cell r="B203" t="str">
            <v>024</v>
          </cell>
          <cell r="C203" t="str">
            <v>Fort Settlement Middle School</v>
          </cell>
          <cell r="F203">
            <v>0</v>
          </cell>
        </row>
        <row r="204">
          <cell r="A204">
            <v>22</v>
          </cell>
          <cell r="B204" t="str">
            <v>022</v>
          </cell>
          <cell r="C204" t="str">
            <v>Garcia Middle School</v>
          </cell>
          <cell r="F204">
            <v>63157.180000000008</v>
          </cell>
        </row>
        <row r="205">
          <cell r="A205">
            <v>54</v>
          </cell>
          <cell r="B205" t="str">
            <v>054</v>
          </cell>
          <cell r="C205" t="str">
            <v>Glover Elementary</v>
          </cell>
          <cell r="F205">
            <v>71746.929999999993</v>
          </cell>
        </row>
        <row r="206">
          <cell r="A206">
            <v>62</v>
          </cell>
          <cell r="B206" t="str">
            <v>062</v>
          </cell>
          <cell r="C206" t="str">
            <v>Goodman Elementary</v>
          </cell>
          <cell r="F206">
            <v>257146.4</v>
          </cell>
        </row>
        <row r="207">
          <cell r="A207">
            <v>90</v>
          </cell>
          <cell r="B207" t="str">
            <v>090</v>
          </cell>
          <cell r="C207" t="str">
            <v>Hall Stadium</v>
          </cell>
          <cell r="F207">
            <v>0</v>
          </cell>
        </row>
        <row r="208">
          <cell r="A208">
            <v>73</v>
          </cell>
          <cell r="B208" t="str">
            <v>073</v>
          </cell>
          <cell r="C208" t="str">
            <v>Heritage Rose Elementary</v>
          </cell>
          <cell r="F208">
            <v>0</v>
          </cell>
        </row>
        <row r="209">
          <cell r="A209">
            <v>46</v>
          </cell>
          <cell r="B209" t="str">
            <v>046</v>
          </cell>
          <cell r="C209" t="str">
            <v>Highlands Elementary</v>
          </cell>
          <cell r="F209">
            <v>0</v>
          </cell>
        </row>
        <row r="210">
          <cell r="A210">
            <v>8</v>
          </cell>
          <cell r="B210" t="str">
            <v>008</v>
          </cell>
          <cell r="C210" t="str">
            <v>Hightower High School</v>
          </cell>
          <cell r="F210">
            <v>1079462.5899999999</v>
          </cell>
        </row>
        <row r="211">
          <cell r="A211">
            <v>20</v>
          </cell>
          <cell r="B211" t="str">
            <v>020</v>
          </cell>
          <cell r="C211" t="str">
            <v>Hodges Bend Middle School</v>
          </cell>
          <cell r="F211">
            <v>70159.490000000005</v>
          </cell>
        </row>
        <row r="212">
          <cell r="A212">
            <v>66</v>
          </cell>
          <cell r="B212" t="str">
            <v>066</v>
          </cell>
          <cell r="C212" t="str">
            <v>Holley Elementary</v>
          </cell>
          <cell r="F212">
            <v>292105.14</v>
          </cell>
        </row>
        <row r="213">
          <cell r="A213">
            <v>89</v>
          </cell>
          <cell r="B213" t="str">
            <v>089</v>
          </cell>
          <cell r="C213" t="str">
            <v>Hopson Field House</v>
          </cell>
          <cell r="F213">
            <v>0</v>
          </cell>
        </row>
        <row r="214">
          <cell r="A214">
            <v>45</v>
          </cell>
          <cell r="B214" t="str">
            <v>045</v>
          </cell>
          <cell r="C214" t="str">
            <v>Hunters Glen Elementary</v>
          </cell>
          <cell r="F214">
            <v>80571.7</v>
          </cell>
        </row>
        <row r="215">
          <cell r="A215">
            <v>28</v>
          </cell>
          <cell r="B215" t="str">
            <v>028</v>
          </cell>
          <cell r="C215" t="str">
            <v>Jones Elementary</v>
          </cell>
          <cell r="F215">
            <v>105621.8</v>
          </cell>
        </row>
        <row r="216">
          <cell r="A216">
            <v>64</v>
          </cell>
          <cell r="B216" t="str">
            <v>064</v>
          </cell>
          <cell r="C216" t="str">
            <v>Jordan Elementary</v>
          </cell>
          <cell r="F216">
            <v>504808.79</v>
          </cell>
        </row>
        <row r="217">
          <cell r="A217">
            <v>83</v>
          </cell>
          <cell r="B217" t="str">
            <v>083</v>
          </cell>
          <cell r="C217" t="str">
            <v>Kempner Ag</v>
          </cell>
          <cell r="F217">
            <v>0</v>
          </cell>
        </row>
        <row r="218">
          <cell r="A218">
            <v>5</v>
          </cell>
          <cell r="B218" t="str">
            <v>005</v>
          </cell>
          <cell r="C218" t="str">
            <v>Kempner High School</v>
          </cell>
          <cell r="F218">
            <v>354100.65</v>
          </cell>
        </row>
        <row r="219">
          <cell r="A219">
            <v>21</v>
          </cell>
          <cell r="B219" t="str">
            <v>021</v>
          </cell>
          <cell r="C219" t="str">
            <v>Lake Olympia Middle School</v>
          </cell>
          <cell r="F219">
            <v>115509.54</v>
          </cell>
        </row>
        <row r="220">
          <cell r="A220">
            <v>29</v>
          </cell>
          <cell r="B220" t="str">
            <v>029</v>
          </cell>
          <cell r="C220" t="str">
            <v>Lakeview Elementary</v>
          </cell>
          <cell r="F220">
            <v>0</v>
          </cell>
        </row>
        <row r="221">
          <cell r="A221">
            <v>38</v>
          </cell>
          <cell r="B221" t="str">
            <v>038</v>
          </cell>
          <cell r="C221" t="str">
            <v>Lantern Lane Elementary</v>
          </cell>
          <cell r="F221">
            <v>13076.4</v>
          </cell>
        </row>
        <row r="222">
          <cell r="A222">
            <v>55</v>
          </cell>
          <cell r="B222" t="str">
            <v>055</v>
          </cell>
          <cell r="C222" t="str">
            <v>Lexington Creek Elementary</v>
          </cell>
          <cell r="F222">
            <v>59021.79</v>
          </cell>
        </row>
        <row r="223">
          <cell r="A223">
            <v>76</v>
          </cell>
          <cell r="B223" t="str">
            <v>076</v>
          </cell>
          <cell r="C223" t="str">
            <v>M.R. Wood</v>
          </cell>
          <cell r="F223">
            <v>0</v>
          </cell>
        </row>
        <row r="224">
          <cell r="A224">
            <v>10</v>
          </cell>
          <cell r="B224" t="str">
            <v>010</v>
          </cell>
          <cell r="C224" t="str">
            <v>Marshall High School</v>
          </cell>
          <cell r="F224">
            <v>0</v>
          </cell>
        </row>
        <row r="225">
          <cell r="A225">
            <v>19</v>
          </cell>
          <cell r="B225" t="str">
            <v>019</v>
          </cell>
          <cell r="C225" t="str">
            <v>McAuliffe Middle School</v>
          </cell>
          <cell r="F225">
            <v>6478.33</v>
          </cell>
        </row>
        <row r="226">
          <cell r="A226">
            <v>33</v>
          </cell>
          <cell r="B226" t="str">
            <v>033</v>
          </cell>
          <cell r="C226" t="str">
            <v>Meadows Elementary</v>
          </cell>
          <cell r="F226">
            <v>0</v>
          </cell>
        </row>
        <row r="227">
          <cell r="A227">
            <v>41</v>
          </cell>
          <cell r="B227" t="str">
            <v>041</v>
          </cell>
          <cell r="C227" t="str">
            <v>Mission Bend Elementary</v>
          </cell>
          <cell r="F227">
            <v>829778.14</v>
          </cell>
        </row>
        <row r="228">
          <cell r="A228">
            <v>47</v>
          </cell>
          <cell r="B228" t="str">
            <v>047</v>
          </cell>
          <cell r="C228" t="str">
            <v>Mission Glen Elementary</v>
          </cell>
          <cell r="F228">
            <v>151504.63</v>
          </cell>
        </row>
        <row r="229">
          <cell r="A229">
            <v>52</v>
          </cell>
          <cell r="B229" t="str">
            <v>052</v>
          </cell>
          <cell r="C229" t="str">
            <v>Mission West Elementary</v>
          </cell>
          <cell r="F229">
            <v>173267.99</v>
          </cell>
        </row>
        <row r="230">
          <cell r="A230">
            <v>15</v>
          </cell>
          <cell r="B230" t="str">
            <v>015</v>
          </cell>
          <cell r="C230" t="str">
            <v>Missouri City Middle School</v>
          </cell>
          <cell r="F230">
            <v>0</v>
          </cell>
        </row>
        <row r="231">
          <cell r="A231">
            <v>93</v>
          </cell>
          <cell r="B231" t="str">
            <v>999</v>
          </cell>
          <cell r="C231" t="str">
            <v>Missouri City Old Gym - Warehouse</v>
          </cell>
          <cell r="F231">
            <v>0</v>
          </cell>
        </row>
        <row r="232">
          <cell r="A232">
            <v>68</v>
          </cell>
          <cell r="B232" t="str">
            <v>068</v>
          </cell>
          <cell r="C232" t="str">
            <v>Oakland Elementary</v>
          </cell>
          <cell r="F232">
            <v>262982.95</v>
          </cell>
        </row>
        <row r="233">
          <cell r="A233">
            <v>92</v>
          </cell>
          <cell r="B233" t="str">
            <v>092</v>
          </cell>
          <cell r="C233" t="str">
            <v>Old Kempner Stadium</v>
          </cell>
          <cell r="F233">
            <v>0</v>
          </cell>
        </row>
        <row r="234">
          <cell r="A234">
            <v>61</v>
          </cell>
          <cell r="B234" t="str">
            <v>061</v>
          </cell>
          <cell r="C234" t="str">
            <v>Oyster Creek Elementary</v>
          </cell>
          <cell r="F234">
            <v>59934.32</v>
          </cell>
        </row>
        <row r="235">
          <cell r="A235">
            <v>44</v>
          </cell>
          <cell r="B235" t="str">
            <v>044</v>
          </cell>
          <cell r="C235" t="str">
            <v>Palmer Elementary</v>
          </cell>
          <cell r="F235">
            <v>4301.3999999999996</v>
          </cell>
        </row>
        <row r="236">
          <cell r="A236">
            <v>69</v>
          </cell>
          <cell r="B236" t="str">
            <v>069</v>
          </cell>
          <cell r="C236" t="str">
            <v>Parks Elementary</v>
          </cell>
          <cell r="F236">
            <v>0</v>
          </cell>
        </row>
        <row r="237">
          <cell r="A237">
            <v>48</v>
          </cell>
          <cell r="B237" t="str">
            <v>048</v>
          </cell>
          <cell r="C237" t="str">
            <v>Pecan Grove Elementary</v>
          </cell>
          <cell r="F237">
            <v>0</v>
          </cell>
        </row>
        <row r="238">
          <cell r="A238">
            <v>82</v>
          </cell>
          <cell r="B238" t="str">
            <v>082</v>
          </cell>
          <cell r="C238" t="str">
            <v>PFC Admin Annex</v>
          </cell>
          <cell r="F238">
            <v>0</v>
          </cell>
        </row>
        <row r="239">
          <cell r="A239">
            <v>74</v>
          </cell>
          <cell r="B239" t="str">
            <v>074</v>
          </cell>
          <cell r="C239" t="str">
            <v>Progressive HS</v>
          </cell>
          <cell r="F239">
            <v>0</v>
          </cell>
        </row>
        <row r="240">
          <cell r="A240">
            <v>34</v>
          </cell>
          <cell r="B240" t="str">
            <v>034</v>
          </cell>
          <cell r="C240" t="str">
            <v>Quail Valley Elementary</v>
          </cell>
          <cell r="F240">
            <v>0</v>
          </cell>
        </row>
        <row r="241">
          <cell r="A241">
            <v>17</v>
          </cell>
          <cell r="B241" t="str">
            <v>017</v>
          </cell>
          <cell r="C241" t="str">
            <v>Quail Valley Middle School</v>
          </cell>
          <cell r="F241">
            <v>0</v>
          </cell>
        </row>
        <row r="242">
          <cell r="A242">
            <v>13</v>
          </cell>
          <cell r="B242" t="str">
            <v>013</v>
          </cell>
          <cell r="C242" t="str">
            <v>Ridge Point High School</v>
          </cell>
          <cell r="F242">
            <v>0</v>
          </cell>
        </row>
        <row r="243">
          <cell r="A243">
            <v>39</v>
          </cell>
          <cell r="B243" t="str">
            <v>039</v>
          </cell>
          <cell r="C243" t="str">
            <v>Ridgegate Elementary</v>
          </cell>
          <cell r="F243">
            <v>170609.54</v>
          </cell>
        </row>
        <row r="244">
          <cell r="A244">
            <v>32</v>
          </cell>
          <cell r="B244" t="str">
            <v>032</v>
          </cell>
          <cell r="C244" t="str">
            <v>Ridgemont Early Child Center</v>
          </cell>
          <cell r="F244">
            <v>0</v>
          </cell>
        </row>
        <row r="245">
          <cell r="A245">
            <v>31</v>
          </cell>
          <cell r="B245" t="str">
            <v>031</v>
          </cell>
          <cell r="C245" t="str">
            <v>Ridgemont Elementary</v>
          </cell>
          <cell r="F245">
            <v>35779.83</v>
          </cell>
        </row>
        <row r="246">
          <cell r="A246">
            <v>23</v>
          </cell>
          <cell r="B246" t="str">
            <v>023</v>
          </cell>
          <cell r="C246" t="str">
            <v>Sartartia Middle School</v>
          </cell>
          <cell r="F246">
            <v>0</v>
          </cell>
        </row>
        <row r="247">
          <cell r="A247">
            <v>65</v>
          </cell>
          <cell r="B247" t="str">
            <v>065</v>
          </cell>
          <cell r="C247" t="str">
            <v>Scanlan Oaks Elementary</v>
          </cell>
          <cell r="F247">
            <v>512304.61000000004</v>
          </cell>
        </row>
        <row r="248">
          <cell r="A248">
            <v>71</v>
          </cell>
          <cell r="B248" t="str">
            <v>071</v>
          </cell>
          <cell r="C248" t="str">
            <v>Schiff Elementary</v>
          </cell>
          <cell r="F248">
            <v>0</v>
          </cell>
        </row>
        <row r="249">
          <cell r="A249">
            <v>72</v>
          </cell>
          <cell r="B249" t="str">
            <v>072</v>
          </cell>
          <cell r="C249" t="str">
            <v>Seguin Elementary</v>
          </cell>
          <cell r="F249">
            <v>0</v>
          </cell>
        </row>
        <row r="250">
          <cell r="A250">
            <v>43</v>
          </cell>
          <cell r="B250" t="str">
            <v>043</v>
          </cell>
          <cell r="C250" t="str">
            <v>Settlers Way Elementary</v>
          </cell>
          <cell r="F250">
            <v>0</v>
          </cell>
        </row>
        <row r="251">
          <cell r="A251">
            <v>60</v>
          </cell>
          <cell r="B251" t="str">
            <v>060</v>
          </cell>
          <cell r="C251" t="str">
            <v>Sienna Crossing Elementary</v>
          </cell>
          <cell r="F251">
            <v>704968.41999999993</v>
          </cell>
        </row>
        <row r="252">
          <cell r="A252">
            <v>16</v>
          </cell>
          <cell r="B252" t="str">
            <v>016</v>
          </cell>
          <cell r="C252" t="str">
            <v>Sugar Land Middle School</v>
          </cell>
          <cell r="F252">
            <v>276759.94</v>
          </cell>
        </row>
        <row r="253">
          <cell r="A253">
            <v>42</v>
          </cell>
          <cell r="B253" t="str">
            <v>042</v>
          </cell>
          <cell r="C253" t="str">
            <v>Sugar Mill Elementary</v>
          </cell>
          <cell r="F253">
            <v>22700.3</v>
          </cell>
        </row>
        <row r="254">
          <cell r="A254">
            <v>2</v>
          </cell>
          <cell r="B254" t="str">
            <v>002</v>
          </cell>
          <cell r="C254" t="str">
            <v>Technical Education Center</v>
          </cell>
          <cell r="F254">
            <v>0</v>
          </cell>
        </row>
        <row r="255">
          <cell r="A255">
            <v>37</v>
          </cell>
          <cell r="B255" t="str">
            <v>037</v>
          </cell>
          <cell r="C255" t="str">
            <v>Townewest Elementary</v>
          </cell>
          <cell r="F255">
            <v>273816.32000000001</v>
          </cell>
        </row>
        <row r="256">
          <cell r="A256">
            <v>84</v>
          </cell>
          <cell r="B256" t="str">
            <v>084</v>
          </cell>
          <cell r="C256" t="str">
            <v>Trammel Fresno Ag</v>
          </cell>
          <cell r="F256">
            <v>0</v>
          </cell>
        </row>
        <row r="257">
          <cell r="A257">
            <v>80</v>
          </cell>
          <cell r="B257" t="str">
            <v>080</v>
          </cell>
          <cell r="C257" t="str">
            <v>Transportation Center</v>
          </cell>
          <cell r="F257">
            <v>0</v>
          </cell>
        </row>
        <row r="258">
          <cell r="A258">
            <v>86</v>
          </cell>
          <cell r="B258" t="str">
            <v>086</v>
          </cell>
          <cell r="C258" t="str">
            <v>Transportation West</v>
          </cell>
          <cell r="F258">
            <v>38864.29</v>
          </cell>
        </row>
        <row r="259">
          <cell r="A259">
            <v>12</v>
          </cell>
          <cell r="B259" t="str">
            <v>012</v>
          </cell>
          <cell r="C259" t="str">
            <v>Travis High School</v>
          </cell>
          <cell r="F259">
            <v>0</v>
          </cell>
        </row>
        <row r="260">
          <cell r="A260">
            <v>53</v>
          </cell>
          <cell r="B260" t="str">
            <v>053</v>
          </cell>
          <cell r="C260" t="str">
            <v>Walker Station Elementary</v>
          </cell>
          <cell r="F260">
            <v>85087.22</v>
          </cell>
        </row>
        <row r="261">
          <cell r="A261">
            <v>81</v>
          </cell>
          <cell r="B261" t="str">
            <v>081</v>
          </cell>
          <cell r="C261" t="str">
            <v>Warehouse Center</v>
          </cell>
          <cell r="F261">
            <v>0</v>
          </cell>
        </row>
        <row r="262">
          <cell r="A262">
            <v>77</v>
          </cell>
          <cell r="B262" t="str">
            <v>077</v>
          </cell>
          <cell r="C262" t="str">
            <v>Warehouse Sugar Land</v>
          </cell>
          <cell r="F262">
            <v>0</v>
          </cell>
        </row>
        <row r="263">
          <cell r="A263">
            <v>3</v>
          </cell>
          <cell r="B263" t="str">
            <v>003</v>
          </cell>
          <cell r="C263" t="str">
            <v>Willowridge High School</v>
          </cell>
          <cell r="F263">
            <v>0</v>
          </cell>
        </row>
      </sheetData>
      <sheetData sheetId="5">
        <row r="3">
          <cell r="A3">
            <v>1</v>
          </cell>
          <cell r="B3">
            <v>1</v>
          </cell>
          <cell r="C3">
            <v>1</v>
          </cell>
          <cell r="D3" t="str">
            <v>Dulles High School</v>
          </cell>
          <cell r="E3">
            <v>737746.53</v>
          </cell>
          <cell r="F3">
            <v>9340786.3699999992</v>
          </cell>
          <cell r="G3">
            <v>10078532.899999999</v>
          </cell>
          <cell r="H3">
            <v>0</v>
          </cell>
          <cell r="I3">
            <v>10078532.9</v>
          </cell>
          <cell r="J3">
            <v>10078532.899999999</v>
          </cell>
          <cell r="K3">
            <v>10078532.9</v>
          </cell>
          <cell r="L3">
            <v>0</v>
          </cell>
          <cell r="M3">
            <v>236785.27</v>
          </cell>
          <cell r="N3">
            <v>6673.03</v>
          </cell>
          <cell r="O3">
            <v>280190.65999999997</v>
          </cell>
          <cell r="P3">
            <v>214097.57</v>
          </cell>
          <cell r="Q3">
            <v>281874.03000000003</v>
          </cell>
          <cell r="R3">
            <v>3966815.6</v>
          </cell>
          <cell r="S3">
            <v>3025739.35</v>
          </cell>
          <cell r="T3">
            <v>1155602.78</v>
          </cell>
          <cell r="U3">
            <v>910754.61</v>
          </cell>
          <cell r="V3">
            <v>281874.03000000003</v>
          </cell>
          <cell r="W3">
            <v>4203600.87</v>
          </cell>
          <cell r="X3">
            <v>3032412.38</v>
          </cell>
          <cell r="Y3">
            <v>1435793.44</v>
          </cell>
          <cell r="Z3">
            <v>1124852.18</v>
          </cell>
          <cell r="AA3">
            <v>10078532.9</v>
          </cell>
          <cell r="AB3">
            <v>92688.28</v>
          </cell>
          <cell r="AC3">
            <v>1068819.6100000001</v>
          </cell>
          <cell r="AD3">
            <v>1161507.8900000001</v>
          </cell>
          <cell r="AE3">
            <v>74033394.370000005</v>
          </cell>
          <cell r="AF3">
            <v>0</v>
          </cell>
          <cell r="AG3">
            <v>0</v>
          </cell>
          <cell r="AH3">
            <v>0</v>
          </cell>
          <cell r="AI3">
            <v>69120</v>
          </cell>
          <cell r="AJ3">
            <v>0</v>
          </cell>
          <cell r="AK3">
            <v>26574</v>
          </cell>
          <cell r="AL3">
            <v>559734</v>
          </cell>
          <cell r="AM3">
            <v>1152298</v>
          </cell>
          <cell r="AN3">
            <v>3212540.3984375</v>
          </cell>
          <cell r="AO3">
            <v>1396789</v>
          </cell>
          <cell r="AP3">
            <v>26574</v>
          </cell>
          <cell r="AQ3">
            <v>559734</v>
          </cell>
          <cell r="AR3">
            <v>1152298</v>
          </cell>
          <cell r="AS3">
            <v>3281660.3984375</v>
          </cell>
          <cell r="AT3">
            <v>1396789</v>
          </cell>
          <cell r="AU3">
            <v>0</v>
          </cell>
          <cell r="AV3">
            <v>0</v>
          </cell>
          <cell r="AW3">
            <v>0</v>
          </cell>
          <cell r="AX3">
            <v>0</v>
          </cell>
          <cell r="AY3">
            <v>0</v>
          </cell>
        </row>
        <row r="4">
          <cell r="A4">
            <v>2</v>
          </cell>
          <cell r="B4">
            <v>2</v>
          </cell>
          <cell r="C4">
            <v>2</v>
          </cell>
          <cell r="D4" t="str">
            <v>Technical Education Center</v>
          </cell>
          <cell r="E4">
            <v>433168.94</v>
          </cell>
          <cell r="F4">
            <v>982310.01</v>
          </cell>
          <cell r="G4">
            <v>1415478.95</v>
          </cell>
          <cell r="H4">
            <v>0</v>
          </cell>
          <cell r="I4">
            <v>1415478.95</v>
          </cell>
          <cell r="J4">
            <v>1415478.95</v>
          </cell>
          <cell r="K4">
            <v>1415478.95</v>
          </cell>
          <cell r="L4">
            <v>0</v>
          </cell>
          <cell r="M4">
            <v>234642.88</v>
          </cell>
          <cell r="N4">
            <v>402.37</v>
          </cell>
          <cell r="O4">
            <v>50721.49</v>
          </cell>
          <cell r="P4">
            <v>147402.20000000001</v>
          </cell>
          <cell r="Q4">
            <v>20866.47</v>
          </cell>
          <cell r="R4">
            <v>128712.74</v>
          </cell>
          <cell r="S4">
            <v>457862.85</v>
          </cell>
          <cell r="T4">
            <v>131633.69</v>
          </cell>
          <cell r="U4">
            <v>243234.26</v>
          </cell>
          <cell r="V4">
            <v>20866.47</v>
          </cell>
          <cell r="W4">
            <v>363355.62</v>
          </cell>
          <cell r="X4">
            <v>458265.22</v>
          </cell>
          <cell r="Y4">
            <v>182355.18</v>
          </cell>
          <cell r="Z4">
            <v>390636.46</v>
          </cell>
          <cell r="AA4">
            <v>1415478.95</v>
          </cell>
          <cell r="AB4">
            <v>37149.82</v>
          </cell>
          <cell r="AC4">
            <v>242699.55</v>
          </cell>
          <cell r="AD4">
            <v>279849.37</v>
          </cell>
          <cell r="AE4">
            <v>6674567</v>
          </cell>
          <cell r="AF4">
            <v>0</v>
          </cell>
          <cell r="AG4">
            <v>0</v>
          </cell>
          <cell r="AH4">
            <v>0</v>
          </cell>
          <cell r="AI4">
            <v>0</v>
          </cell>
          <cell r="AJ4">
            <v>0</v>
          </cell>
          <cell r="AK4">
            <v>0</v>
          </cell>
          <cell r="AL4">
            <v>18070.30078125</v>
          </cell>
          <cell r="AM4">
            <v>23655.599609375</v>
          </cell>
          <cell r="AN4">
            <v>55812</v>
          </cell>
          <cell r="AO4">
            <v>62190</v>
          </cell>
          <cell r="AP4">
            <v>0</v>
          </cell>
          <cell r="AQ4">
            <v>18070.30078125</v>
          </cell>
          <cell r="AR4">
            <v>23655.599609375</v>
          </cell>
          <cell r="AS4">
            <v>55812</v>
          </cell>
          <cell r="AT4">
            <v>62190</v>
          </cell>
          <cell r="AU4">
            <v>0</v>
          </cell>
          <cell r="AV4">
            <v>0</v>
          </cell>
          <cell r="AW4">
            <v>0</v>
          </cell>
          <cell r="AX4">
            <v>0</v>
          </cell>
          <cell r="AY4">
            <v>0</v>
          </cell>
        </row>
        <row r="5">
          <cell r="A5">
            <v>3</v>
          </cell>
          <cell r="B5">
            <v>3</v>
          </cell>
          <cell r="C5">
            <v>3</v>
          </cell>
          <cell r="D5" t="str">
            <v>Willowridge High School</v>
          </cell>
          <cell r="E5">
            <v>1343360.51</v>
          </cell>
          <cell r="F5">
            <v>19059271.789999999</v>
          </cell>
          <cell r="G5">
            <v>20402632.300000001</v>
          </cell>
          <cell r="H5">
            <v>0</v>
          </cell>
          <cell r="I5">
            <v>20402632.300000001</v>
          </cell>
          <cell r="J5">
            <v>20402632.300000001</v>
          </cell>
          <cell r="K5">
            <v>20402632.300000001</v>
          </cell>
          <cell r="L5">
            <v>0</v>
          </cell>
          <cell r="M5">
            <v>945364.1</v>
          </cell>
          <cell r="N5">
            <v>36076.44</v>
          </cell>
          <cell r="O5">
            <v>74809.679999999993</v>
          </cell>
          <cell r="P5">
            <v>287110.28999999998</v>
          </cell>
          <cell r="Q5">
            <v>280687.92</v>
          </cell>
          <cell r="R5">
            <v>8245546.2699999996</v>
          </cell>
          <cell r="S5">
            <v>7802701.0599999996</v>
          </cell>
          <cell r="T5">
            <v>372867.71</v>
          </cell>
          <cell r="U5">
            <v>2357468.83</v>
          </cell>
          <cell r="V5">
            <v>280687.92</v>
          </cell>
          <cell r="W5">
            <v>9190910.3699999992</v>
          </cell>
          <cell r="X5">
            <v>7838777.5</v>
          </cell>
          <cell r="Y5">
            <v>447677.39</v>
          </cell>
          <cell r="Z5">
            <v>2644579.12</v>
          </cell>
          <cell r="AA5">
            <v>20402632.300000001</v>
          </cell>
          <cell r="AB5">
            <v>261405.07</v>
          </cell>
          <cell r="AC5">
            <v>1235364.1100000001</v>
          </cell>
          <cell r="AD5">
            <v>1496769.1800000002</v>
          </cell>
          <cell r="AE5">
            <v>66629107.289999999</v>
          </cell>
          <cell r="AF5">
            <v>0</v>
          </cell>
          <cell r="AG5">
            <v>0</v>
          </cell>
          <cell r="AH5">
            <v>0</v>
          </cell>
          <cell r="AI5">
            <v>0</v>
          </cell>
          <cell r="AJ5">
            <v>0</v>
          </cell>
          <cell r="AK5">
            <v>0</v>
          </cell>
          <cell r="AL5">
            <v>365994</v>
          </cell>
          <cell r="AM5">
            <v>1033762.3798828101</v>
          </cell>
          <cell r="AN5">
            <v>792539</v>
          </cell>
          <cell r="AO5">
            <v>667985</v>
          </cell>
          <cell r="AP5">
            <v>0</v>
          </cell>
          <cell r="AQ5">
            <v>365994</v>
          </cell>
          <cell r="AR5">
            <v>1033762.3798828101</v>
          </cell>
          <cell r="AS5">
            <v>792539</v>
          </cell>
          <cell r="AT5">
            <v>667985</v>
          </cell>
          <cell r="AU5">
            <v>0</v>
          </cell>
          <cell r="AV5">
            <v>0</v>
          </cell>
          <cell r="AW5">
            <v>0</v>
          </cell>
          <cell r="AX5">
            <v>0</v>
          </cell>
          <cell r="AY5">
            <v>0</v>
          </cell>
        </row>
        <row r="6">
          <cell r="A6">
            <v>4</v>
          </cell>
          <cell r="B6">
            <v>4</v>
          </cell>
          <cell r="C6">
            <v>4</v>
          </cell>
          <cell r="D6" t="str">
            <v>Clements High School</v>
          </cell>
          <cell r="E6">
            <v>592169.99</v>
          </cell>
          <cell r="F6">
            <v>19139936.739999998</v>
          </cell>
          <cell r="G6">
            <v>19732106.729999997</v>
          </cell>
          <cell r="H6">
            <v>603992.74</v>
          </cell>
          <cell r="I6">
            <v>20336099.469999999</v>
          </cell>
          <cell r="J6">
            <v>20336099.469999995</v>
          </cell>
          <cell r="K6">
            <v>20336099.469999999</v>
          </cell>
          <cell r="L6">
            <v>0</v>
          </cell>
          <cell r="M6">
            <v>124451.78</v>
          </cell>
          <cell r="N6">
            <v>13827.96</v>
          </cell>
          <cell r="O6">
            <v>152566.71</v>
          </cell>
          <cell r="P6">
            <v>301323.53999999998</v>
          </cell>
          <cell r="Q6">
            <v>114744.14</v>
          </cell>
          <cell r="R6">
            <v>7846473.5099999998</v>
          </cell>
          <cell r="S6">
            <v>9074935.1199999992</v>
          </cell>
          <cell r="T6">
            <v>736642.64</v>
          </cell>
          <cell r="U6">
            <v>1367141.33</v>
          </cell>
          <cell r="V6">
            <v>114744.14</v>
          </cell>
          <cell r="W6">
            <v>7970925.29</v>
          </cell>
          <cell r="X6">
            <v>9088763.0800000001</v>
          </cell>
          <cell r="Y6">
            <v>889209.35</v>
          </cell>
          <cell r="Z6">
            <v>1668464.87</v>
          </cell>
          <cell r="AA6">
            <v>19732106.73</v>
          </cell>
          <cell r="AB6">
            <v>284001.88</v>
          </cell>
          <cell r="AC6">
            <v>1358834.47</v>
          </cell>
          <cell r="AD6">
            <v>1642836.35</v>
          </cell>
          <cell r="AE6">
            <v>74546281.790000007</v>
          </cell>
          <cell r="AF6">
            <v>0</v>
          </cell>
          <cell r="AG6">
            <v>0</v>
          </cell>
          <cell r="AH6">
            <v>0</v>
          </cell>
          <cell r="AI6">
            <v>72000</v>
          </cell>
          <cell r="AJ6">
            <v>0</v>
          </cell>
          <cell r="AK6">
            <v>1681100</v>
          </cell>
          <cell r="AL6">
            <v>242584</v>
          </cell>
          <cell r="AM6">
            <v>1585</v>
          </cell>
          <cell r="AN6">
            <v>2317150.80078125</v>
          </cell>
          <cell r="AO6">
            <v>415911.60076904303</v>
          </cell>
          <cell r="AP6">
            <v>1681100</v>
          </cell>
          <cell r="AQ6">
            <v>242584</v>
          </cell>
          <cell r="AR6">
            <v>1585</v>
          </cell>
          <cell r="AS6">
            <v>2389150.80078125</v>
          </cell>
          <cell r="AT6">
            <v>415911.60076904303</v>
          </cell>
          <cell r="AU6">
            <v>0</v>
          </cell>
          <cell r="AV6">
            <v>1415</v>
          </cell>
          <cell r="AW6">
            <v>22211</v>
          </cell>
          <cell r="AX6">
            <v>455188</v>
          </cell>
          <cell r="AY6">
            <v>1602</v>
          </cell>
        </row>
        <row r="7">
          <cell r="A7">
            <v>5</v>
          </cell>
          <cell r="B7">
            <v>5</v>
          </cell>
          <cell r="C7">
            <v>5</v>
          </cell>
          <cell r="D7" t="str">
            <v>Kempner High School</v>
          </cell>
          <cell r="E7">
            <v>531823.69999999995</v>
          </cell>
          <cell r="F7">
            <v>13402004.800000001</v>
          </cell>
          <cell r="G7">
            <v>13933828.5</v>
          </cell>
          <cell r="H7">
            <v>354100.65</v>
          </cell>
          <cell r="I7">
            <v>14287929.15</v>
          </cell>
          <cell r="J7">
            <v>14287929.15</v>
          </cell>
          <cell r="K7">
            <v>14287929.15</v>
          </cell>
          <cell r="L7">
            <v>0</v>
          </cell>
          <cell r="M7">
            <v>121450.28</v>
          </cell>
          <cell r="N7">
            <v>234076.71</v>
          </cell>
          <cell r="O7">
            <v>41217.17</v>
          </cell>
          <cell r="P7">
            <v>135079.54</v>
          </cell>
          <cell r="Q7">
            <v>0</v>
          </cell>
          <cell r="R7">
            <v>5475152.7000000002</v>
          </cell>
          <cell r="S7">
            <v>5625392</v>
          </cell>
          <cell r="T7">
            <v>1596073.58</v>
          </cell>
          <cell r="U7">
            <v>705386.52</v>
          </cell>
          <cell r="V7">
            <v>0</v>
          </cell>
          <cell r="W7">
            <v>5596602.9800000004</v>
          </cell>
          <cell r="X7">
            <v>5859468.71</v>
          </cell>
          <cell r="Y7">
            <v>1637290.75</v>
          </cell>
          <cell r="Z7">
            <v>840466.06</v>
          </cell>
          <cell r="AA7">
            <v>13933828.500000002</v>
          </cell>
          <cell r="AB7">
            <v>121450.28</v>
          </cell>
          <cell r="AC7">
            <v>960932.49</v>
          </cell>
          <cell r="AD7">
            <v>1082382.77</v>
          </cell>
          <cell r="AE7">
            <v>66075537.490000002</v>
          </cell>
          <cell r="AF7">
            <v>0</v>
          </cell>
          <cell r="AG7">
            <v>0</v>
          </cell>
          <cell r="AH7">
            <v>0</v>
          </cell>
          <cell r="AI7">
            <v>86400</v>
          </cell>
          <cell r="AJ7">
            <v>0</v>
          </cell>
          <cell r="AK7">
            <v>0</v>
          </cell>
          <cell r="AL7">
            <v>259</v>
          </cell>
          <cell r="AM7">
            <v>69182</v>
          </cell>
          <cell r="AN7">
            <v>2584746</v>
          </cell>
          <cell r="AO7">
            <v>218115.599609375</v>
          </cell>
          <cell r="AP7">
            <v>0</v>
          </cell>
          <cell r="AQ7">
            <v>259</v>
          </cell>
          <cell r="AR7">
            <v>69182</v>
          </cell>
          <cell r="AS7">
            <v>2671146</v>
          </cell>
          <cell r="AT7">
            <v>218115.599609375</v>
          </cell>
          <cell r="AU7">
            <v>0</v>
          </cell>
          <cell r="AV7">
            <v>32688</v>
          </cell>
          <cell r="AW7">
            <v>86416</v>
          </cell>
          <cell r="AX7">
            <v>126520</v>
          </cell>
          <cell r="AY7">
            <v>352818</v>
          </cell>
        </row>
        <row r="8">
          <cell r="A8">
            <v>6</v>
          </cell>
          <cell r="B8">
            <v>6</v>
          </cell>
          <cell r="C8">
            <v>6</v>
          </cell>
          <cell r="D8" t="str">
            <v>Elkins High School</v>
          </cell>
          <cell r="E8">
            <v>292546.96000000002</v>
          </cell>
          <cell r="F8">
            <v>6912902.2000000002</v>
          </cell>
          <cell r="G8">
            <v>7205449.1600000001</v>
          </cell>
          <cell r="H8">
            <v>254326.33</v>
          </cell>
          <cell r="I8">
            <v>7459775.4900000002</v>
          </cell>
          <cell r="J8">
            <v>7459775.4900000002</v>
          </cell>
          <cell r="K8">
            <v>7459775.4900000002</v>
          </cell>
          <cell r="L8">
            <v>0</v>
          </cell>
          <cell r="M8">
            <v>224927.21</v>
          </cell>
          <cell r="N8">
            <v>6619.7</v>
          </cell>
          <cell r="O8">
            <v>46083.02</v>
          </cell>
          <cell r="P8">
            <v>14917.03</v>
          </cell>
          <cell r="Q8">
            <v>143079.26999999999</v>
          </cell>
          <cell r="R8">
            <v>1869193.68</v>
          </cell>
          <cell r="S8">
            <v>2939462.17</v>
          </cell>
          <cell r="T8">
            <v>243114.22</v>
          </cell>
          <cell r="U8">
            <v>1718052.86</v>
          </cell>
          <cell r="V8">
            <v>143079.26999999999</v>
          </cell>
          <cell r="W8">
            <v>2094120.89</v>
          </cell>
          <cell r="X8">
            <v>2946081.87</v>
          </cell>
          <cell r="Y8">
            <v>289197.24</v>
          </cell>
          <cell r="Z8">
            <v>1732969.8900000001</v>
          </cell>
          <cell r="AA8">
            <v>7205449.1600000001</v>
          </cell>
          <cell r="AB8">
            <v>0</v>
          </cell>
          <cell r="AC8">
            <v>1582354.47</v>
          </cell>
          <cell r="AD8">
            <v>1582354.47</v>
          </cell>
          <cell r="AE8">
            <v>64339882.799999997</v>
          </cell>
          <cell r="AF8">
            <v>0</v>
          </cell>
          <cell r="AG8">
            <v>0</v>
          </cell>
          <cell r="AH8">
            <v>0</v>
          </cell>
          <cell r="AI8">
            <v>0</v>
          </cell>
          <cell r="AJ8">
            <v>0</v>
          </cell>
          <cell r="AK8">
            <v>0</v>
          </cell>
          <cell r="AL8">
            <v>303860</v>
          </cell>
          <cell r="AM8">
            <v>474400</v>
          </cell>
          <cell r="AN8">
            <v>1802125</v>
          </cell>
          <cell r="AO8">
            <v>3578482</v>
          </cell>
          <cell r="AP8">
            <v>0</v>
          </cell>
          <cell r="AQ8">
            <v>303860</v>
          </cell>
          <cell r="AR8">
            <v>474400</v>
          </cell>
          <cell r="AS8">
            <v>1802125</v>
          </cell>
          <cell r="AT8">
            <v>3578482</v>
          </cell>
          <cell r="AU8">
            <v>0</v>
          </cell>
          <cell r="AV8">
            <v>1602</v>
          </cell>
          <cell r="AW8">
            <v>15708</v>
          </cell>
          <cell r="AX8">
            <v>206418</v>
          </cell>
          <cell r="AY8">
            <v>20922</v>
          </cell>
        </row>
        <row r="9">
          <cell r="A9">
            <v>7</v>
          </cell>
          <cell r="B9">
            <v>7</v>
          </cell>
          <cell r="C9">
            <v>7</v>
          </cell>
          <cell r="D9" t="str">
            <v>Austin High School</v>
          </cell>
          <cell r="E9">
            <v>42339.34</v>
          </cell>
          <cell r="F9">
            <v>6902072.46</v>
          </cell>
          <cell r="G9">
            <v>6944411.7999999998</v>
          </cell>
          <cell r="H9">
            <v>162486.54</v>
          </cell>
          <cell r="I9">
            <v>7106898.3399999999</v>
          </cell>
          <cell r="J9">
            <v>7106898.3399999999</v>
          </cell>
          <cell r="K9">
            <v>7106898.3399999999</v>
          </cell>
          <cell r="L9">
            <v>0</v>
          </cell>
          <cell r="M9">
            <v>1648.69</v>
          </cell>
          <cell r="N9">
            <v>0</v>
          </cell>
          <cell r="O9">
            <v>810.98</v>
          </cell>
          <cell r="P9">
            <v>39879.67</v>
          </cell>
          <cell r="Q9">
            <v>2244107.7000000002</v>
          </cell>
          <cell r="R9">
            <v>685958.04</v>
          </cell>
          <cell r="S9">
            <v>2348561.96</v>
          </cell>
          <cell r="T9">
            <v>115061.52</v>
          </cell>
          <cell r="U9">
            <v>1508383.24</v>
          </cell>
          <cell r="V9">
            <v>2244107.7000000002</v>
          </cell>
          <cell r="W9">
            <v>687606.73</v>
          </cell>
          <cell r="X9">
            <v>2348561.96</v>
          </cell>
          <cell r="Y9">
            <v>115872.5</v>
          </cell>
          <cell r="Z9">
            <v>1548262.91</v>
          </cell>
          <cell r="AA9">
            <v>6944411.8000000007</v>
          </cell>
          <cell r="AB9">
            <v>0</v>
          </cell>
          <cell r="AC9">
            <v>1290587.48</v>
          </cell>
          <cell r="AD9">
            <v>1290587.48</v>
          </cell>
          <cell r="AE9">
            <v>64348954.130000003</v>
          </cell>
          <cell r="AF9">
            <v>0</v>
          </cell>
          <cell r="AG9">
            <v>0</v>
          </cell>
          <cell r="AH9">
            <v>0</v>
          </cell>
          <cell r="AI9">
            <v>0</v>
          </cell>
          <cell r="AJ9">
            <v>0</v>
          </cell>
          <cell r="AK9">
            <v>0</v>
          </cell>
          <cell r="AL9">
            <v>11702</v>
          </cell>
          <cell r="AM9">
            <v>0</v>
          </cell>
          <cell r="AN9">
            <v>968501</v>
          </cell>
          <cell r="AO9">
            <v>383926.19995117199</v>
          </cell>
          <cell r="AP9">
            <v>0</v>
          </cell>
          <cell r="AQ9">
            <v>11702</v>
          </cell>
          <cell r="AR9">
            <v>0</v>
          </cell>
          <cell r="AS9">
            <v>968501</v>
          </cell>
          <cell r="AT9">
            <v>383926.19995117199</v>
          </cell>
          <cell r="AU9">
            <v>0</v>
          </cell>
          <cell r="AV9">
            <v>2098</v>
          </cell>
          <cell r="AW9">
            <v>155297</v>
          </cell>
          <cell r="AX9">
            <v>15735</v>
          </cell>
          <cell r="AY9">
            <v>128514</v>
          </cell>
        </row>
        <row r="10">
          <cell r="A10">
            <v>8</v>
          </cell>
          <cell r="B10">
            <v>8</v>
          </cell>
          <cell r="C10">
            <v>8</v>
          </cell>
          <cell r="D10" t="str">
            <v>Hightower High School</v>
          </cell>
          <cell r="E10">
            <v>459350.15</v>
          </cell>
          <cell r="F10">
            <v>13729639.710000001</v>
          </cell>
          <cell r="G10">
            <v>14188989.860000001</v>
          </cell>
          <cell r="H10">
            <v>1079462.5900000001</v>
          </cell>
          <cell r="I10">
            <v>15268452.449999999</v>
          </cell>
          <cell r="J10">
            <v>15268452.450000001</v>
          </cell>
          <cell r="K10">
            <v>15268452.449999999</v>
          </cell>
          <cell r="L10">
            <v>0</v>
          </cell>
          <cell r="M10">
            <v>223278.52</v>
          </cell>
          <cell r="N10">
            <v>35164.54</v>
          </cell>
          <cell r="O10">
            <v>58204.88</v>
          </cell>
          <cell r="P10">
            <v>142702.21</v>
          </cell>
          <cell r="Q10">
            <v>4603052.05</v>
          </cell>
          <cell r="R10">
            <v>1512728.55</v>
          </cell>
          <cell r="S10">
            <v>5003154.78</v>
          </cell>
          <cell r="T10">
            <v>1540651.76</v>
          </cell>
          <cell r="U10">
            <v>1070052.57</v>
          </cell>
          <cell r="V10">
            <v>4603052.05</v>
          </cell>
          <cell r="W10">
            <v>1736007.07</v>
          </cell>
          <cell r="X10">
            <v>5038319.32</v>
          </cell>
          <cell r="Y10">
            <v>1598856.64</v>
          </cell>
          <cell r="Z10">
            <v>1212754.78</v>
          </cell>
          <cell r="AA10">
            <v>14188989.860000001</v>
          </cell>
          <cell r="AB10">
            <v>0</v>
          </cell>
          <cell r="AC10">
            <v>1154635.2</v>
          </cell>
          <cell r="AD10">
            <v>1154635.2</v>
          </cell>
          <cell r="AE10">
            <v>68104170.5</v>
          </cell>
          <cell r="AF10">
            <v>0</v>
          </cell>
          <cell r="AG10">
            <v>0</v>
          </cell>
          <cell r="AH10">
            <v>0</v>
          </cell>
          <cell r="AI10">
            <v>2880</v>
          </cell>
          <cell r="AJ10">
            <v>0</v>
          </cell>
          <cell r="AK10">
            <v>6804</v>
          </cell>
          <cell r="AL10">
            <v>388884</v>
          </cell>
          <cell r="AM10">
            <v>852892</v>
          </cell>
          <cell r="AN10">
            <v>2275747</v>
          </cell>
          <cell r="AO10">
            <v>515007.59936523403</v>
          </cell>
          <cell r="AP10">
            <v>6804</v>
          </cell>
          <cell r="AQ10">
            <v>388884</v>
          </cell>
          <cell r="AR10">
            <v>852892</v>
          </cell>
          <cell r="AS10">
            <v>2278627</v>
          </cell>
          <cell r="AT10">
            <v>515007.59936523403</v>
          </cell>
          <cell r="AU10">
            <v>0</v>
          </cell>
          <cell r="AV10">
            <v>3204</v>
          </cell>
          <cell r="AW10">
            <v>22211</v>
          </cell>
          <cell r="AX10">
            <v>499194</v>
          </cell>
          <cell r="AY10">
            <v>32985</v>
          </cell>
        </row>
        <row r="11">
          <cell r="A11">
            <v>9</v>
          </cell>
          <cell r="B11">
            <v>9</v>
          </cell>
          <cell r="C11">
            <v>9</v>
          </cell>
          <cell r="D11" t="str">
            <v>Bush High School</v>
          </cell>
          <cell r="E11">
            <v>140382.56</v>
          </cell>
          <cell r="F11">
            <v>6135457.8899999997</v>
          </cell>
          <cell r="G11">
            <v>6275840.4499999993</v>
          </cell>
          <cell r="H11">
            <v>0</v>
          </cell>
          <cell r="I11">
            <v>6275840.4500000002</v>
          </cell>
          <cell r="J11">
            <v>6275840.4499999993</v>
          </cell>
          <cell r="K11">
            <v>6275840.4500000002</v>
          </cell>
          <cell r="L11">
            <v>0</v>
          </cell>
          <cell r="M11">
            <v>97160.23</v>
          </cell>
          <cell r="N11">
            <v>0</v>
          </cell>
          <cell r="O11">
            <v>41217.17</v>
          </cell>
          <cell r="P11">
            <v>2005.16</v>
          </cell>
          <cell r="Q11">
            <v>71939.11</v>
          </cell>
          <cell r="R11">
            <v>601117.76</v>
          </cell>
          <cell r="S11">
            <v>3936716.95</v>
          </cell>
          <cell r="T11">
            <v>225501.51</v>
          </cell>
          <cell r="U11">
            <v>1300182.56</v>
          </cell>
          <cell r="V11">
            <v>71939.11</v>
          </cell>
          <cell r="W11">
            <v>698277.99</v>
          </cell>
          <cell r="X11">
            <v>3936716.95</v>
          </cell>
          <cell r="Y11">
            <v>266718.68</v>
          </cell>
          <cell r="Z11">
            <v>1302187.72</v>
          </cell>
          <cell r="AA11">
            <v>6275840.4499999993</v>
          </cell>
          <cell r="AB11">
            <v>97160.23</v>
          </cell>
          <cell r="AC11">
            <v>1248782.8999999999</v>
          </cell>
          <cell r="AD11">
            <v>1345943.13</v>
          </cell>
          <cell r="AE11">
            <v>74650046.219999999</v>
          </cell>
          <cell r="AF11">
            <v>0</v>
          </cell>
          <cell r="AG11">
            <v>0</v>
          </cell>
          <cell r="AH11">
            <v>0</v>
          </cell>
          <cell r="AI11">
            <v>0</v>
          </cell>
          <cell r="AJ11">
            <v>0</v>
          </cell>
          <cell r="AK11">
            <v>1101</v>
          </cell>
          <cell r="AL11">
            <v>250192</v>
          </cell>
          <cell r="AM11">
            <v>39240</v>
          </cell>
          <cell r="AN11">
            <v>296985</v>
          </cell>
          <cell r="AO11">
            <v>470019.60009765602</v>
          </cell>
          <cell r="AP11">
            <v>1101</v>
          </cell>
          <cell r="AQ11">
            <v>250192</v>
          </cell>
          <cell r="AR11">
            <v>39240</v>
          </cell>
          <cell r="AS11">
            <v>296985</v>
          </cell>
          <cell r="AT11">
            <v>470019.60009765602</v>
          </cell>
          <cell r="AU11">
            <v>0</v>
          </cell>
          <cell r="AV11">
            <v>0</v>
          </cell>
          <cell r="AW11">
            <v>0</v>
          </cell>
          <cell r="AX11">
            <v>0</v>
          </cell>
          <cell r="AY11">
            <v>0</v>
          </cell>
        </row>
        <row r="12">
          <cell r="A12">
            <v>10</v>
          </cell>
          <cell r="B12">
            <v>10</v>
          </cell>
          <cell r="C12">
            <v>10</v>
          </cell>
          <cell r="D12" t="str">
            <v>Marshall High School</v>
          </cell>
          <cell r="E12">
            <v>519701.77</v>
          </cell>
          <cell r="F12">
            <v>8342180.1500000004</v>
          </cell>
          <cell r="G12">
            <v>8861881.9199999999</v>
          </cell>
          <cell r="H12">
            <v>0</v>
          </cell>
          <cell r="I12">
            <v>8861881.9199999999</v>
          </cell>
          <cell r="J12">
            <v>8861881.9199999999</v>
          </cell>
          <cell r="K12">
            <v>8861881.9199999999</v>
          </cell>
          <cell r="L12">
            <v>0</v>
          </cell>
          <cell r="M12">
            <v>223278.52</v>
          </cell>
          <cell r="N12">
            <v>0</v>
          </cell>
          <cell r="O12">
            <v>0</v>
          </cell>
          <cell r="P12">
            <v>296423.25</v>
          </cell>
          <cell r="Q12">
            <v>0</v>
          </cell>
          <cell r="R12">
            <v>5625790.6600000001</v>
          </cell>
          <cell r="S12">
            <v>1931028.7</v>
          </cell>
          <cell r="T12">
            <v>28741.14</v>
          </cell>
          <cell r="U12">
            <v>756619.65</v>
          </cell>
          <cell r="V12">
            <v>0</v>
          </cell>
          <cell r="W12">
            <v>5849069.1799999997</v>
          </cell>
          <cell r="X12">
            <v>1931028.7</v>
          </cell>
          <cell r="Y12">
            <v>28741.14</v>
          </cell>
          <cell r="Z12">
            <v>1053042.8999999999</v>
          </cell>
          <cell r="AA12">
            <v>8861881.9199999999</v>
          </cell>
          <cell r="AB12">
            <v>162551.6</v>
          </cell>
          <cell r="AC12">
            <v>693609.51</v>
          </cell>
          <cell r="AD12">
            <v>856161.11</v>
          </cell>
          <cell r="AE12">
            <v>64955261.5</v>
          </cell>
          <cell r="AF12">
            <v>0</v>
          </cell>
          <cell r="AG12">
            <v>0</v>
          </cell>
          <cell r="AH12">
            <v>0</v>
          </cell>
          <cell r="AI12">
            <v>126720</v>
          </cell>
          <cell r="AJ12">
            <v>0</v>
          </cell>
          <cell r="AK12">
            <v>0</v>
          </cell>
          <cell r="AL12">
            <v>1360041</v>
          </cell>
          <cell r="AM12">
            <v>224898</v>
          </cell>
          <cell r="AN12">
            <v>614036</v>
          </cell>
          <cell r="AO12">
            <v>63675</v>
          </cell>
          <cell r="AP12">
            <v>0</v>
          </cell>
          <cell r="AQ12">
            <v>1360041</v>
          </cell>
          <cell r="AR12">
            <v>224898</v>
          </cell>
          <cell r="AS12">
            <v>740756</v>
          </cell>
          <cell r="AT12">
            <v>63675</v>
          </cell>
          <cell r="AU12">
            <v>0</v>
          </cell>
          <cell r="AV12">
            <v>0</v>
          </cell>
          <cell r="AW12">
            <v>0</v>
          </cell>
          <cell r="AX12">
            <v>0</v>
          </cell>
          <cell r="AY12">
            <v>0</v>
          </cell>
        </row>
        <row r="13">
          <cell r="A13">
            <v>11</v>
          </cell>
          <cell r="B13">
            <v>11</v>
          </cell>
          <cell r="C13">
            <v>11</v>
          </cell>
          <cell r="D13" t="str">
            <v>Design &amp; Construction Building</v>
          </cell>
          <cell r="E13">
            <v>6003</v>
          </cell>
          <cell r="F13">
            <v>2134.46</v>
          </cell>
          <cell r="G13">
            <v>8137.46</v>
          </cell>
          <cell r="H13">
            <v>0</v>
          </cell>
          <cell r="I13">
            <v>8137.46</v>
          </cell>
          <cell r="J13">
            <v>8137.46</v>
          </cell>
          <cell r="K13">
            <v>8137.46</v>
          </cell>
          <cell r="L13">
            <v>0</v>
          </cell>
          <cell r="M13">
            <v>6003</v>
          </cell>
          <cell r="N13">
            <v>0</v>
          </cell>
          <cell r="O13">
            <v>0</v>
          </cell>
          <cell r="P13">
            <v>0</v>
          </cell>
          <cell r="Q13">
            <v>0</v>
          </cell>
          <cell r="R13">
            <v>0</v>
          </cell>
          <cell r="S13">
            <v>2134.46</v>
          </cell>
          <cell r="T13">
            <v>0</v>
          </cell>
          <cell r="U13">
            <v>0</v>
          </cell>
          <cell r="V13">
            <v>0</v>
          </cell>
          <cell r="W13">
            <v>6003</v>
          </cell>
          <cell r="X13">
            <v>2134.46</v>
          </cell>
          <cell r="Y13">
            <v>0</v>
          </cell>
          <cell r="Z13">
            <v>0</v>
          </cell>
          <cell r="AA13">
            <v>8137.46</v>
          </cell>
          <cell r="AB13">
            <v>0</v>
          </cell>
          <cell r="AC13">
            <v>0</v>
          </cell>
          <cell r="AD13">
            <v>0</v>
          </cell>
          <cell r="AE13">
            <v>1780934</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row>
        <row r="14">
          <cell r="A14">
            <v>12</v>
          </cell>
          <cell r="B14">
            <v>12</v>
          </cell>
          <cell r="C14">
            <v>12</v>
          </cell>
          <cell r="D14" t="str">
            <v>Travis High School</v>
          </cell>
          <cell r="E14">
            <v>930226.47</v>
          </cell>
          <cell r="F14">
            <v>930469.74</v>
          </cell>
          <cell r="G14">
            <v>1860696.21</v>
          </cell>
          <cell r="H14">
            <v>0</v>
          </cell>
          <cell r="I14">
            <v>1860696.21</v>
          </cell>
          <cell r="J14">
            <v>1860696.21</v>
          </cell>
          <cell r="K14">
            <v>1860696.21</v>
          </cell>
          <cell r="L14">
            <v>0</v>
          </cell>
          <cell r="M14">
            <v>466179.09</v>
          </cell>
          <cell r="N14">
            <v>0</v>
          </cell>
          <cell r="O14">
            <v>234270.36</v>
          </cell>
          <cell r="P14">
            <v>229777.02</v>
          </cell>
          <cell r="Q14">
            <v>0</v>
          </cell>
          <cell r="R14">
            <v>75244.289999999994</v>
          </cell>
          <cell r="S14">
            <v>164084.53</v>
          </cell>
          <cell r="T14">
            <v>7129.46</v>
          </cell>
          <cell r="U14">
            <v>684011.46</v>
          </cell>
          <cell r="V14">
            <v>0</v>
          </cell>
          <cell r="W14">
            <v>541423.38</v>
          </cell>
          <cell r="X14">
            <v>164084.53</v>
          </cell>
          <cell r="Y14">
            <v>241399.81999999998</v>
          </cell>
          <cell r="Z14">
            <v>913788.48</v>
          </cell>
          <cell r="AA14">
            <v>1860696.21</v>
          </cell>
          <cell r="AB14">
            <v>351268.3</v>
          </cell>
          <cell r="AC14">
            <v>733169.32</v>
          </cell>
          <cell r="AD14">
            <v>1084437.6199999999</v>
          </cell>
          <cell r="AE14">
            <v>75731686.280000001</v>
          </cell>
          <cell r="AF14">
            <v>0</v>
          </cell>
          <cell r="AG14">
            <v>0</v>
          </cell>
          <cell r="AH14">
            <v>0</v>
          </cell>
          <cell r="AI14">
            <v>0</v>
          </cell>
          <cell r="AJ14">
            <v>0</v>
          </cell>
          <cell r="AK14">
            <v>0</v>
          </cell>
          <cell r="AL14">
            <v>0</v>
          </cell>
          <cell r="AM14">
            <v>272960</v>
          </cell>
          <cell r="AN14">
            <v>1400603</v>
          </cell>
          <cell r="AO14">
            <v>96425</v>
          </cell>
          <cell r="AP14">
            <v>0</v>
          </cell>
          <cell r="AQ14">
            <v>0</v>
          </cell>
          <cell r="AR14">
            <v>272960</v>
          </cell>
          <cell r="AS14">
            <v>1400603</v>
          </cell>
          <cell r="AT14">
            <v>96425</v>
          </cell>
          <cell r="AU14">
            <v>0</v>
          </cell>
          <cell r="AV14">
            <v>0</v>
          </cell>
          <cell r="AW14">
            <v>0</v>
          </cell>
          <cell r="AX14">
            <v>0</v>
          </cell>
          <cell r="AY14">
            <v>0</v>
          </cell>
        </row>
        <row r="15">
          <cell r="A15">
            <v>13</v>
          </cell>
          <cell r="B15">
            <v>13</v>
          </cell>
          <cell r="C15">
            <v>13</v>
          </cell>
          <cell r="D15" t="str">
            <v>Ridge Point High School</v>
          </cell>
          <cell r="E15">
            <v>700522.53</v>
          </cell>
          <cell r="F15">
            <v>1599342.7</v>
          </cell>
          <cell r="G15">
            <v>2299865.23</v>
          </cell>
          <cell r="H15">
            <v>0</v>
          </cell>
          <cell r="I15">
            <v>2299865.23</v>
          </cell>
          <cell r="J15">
            <v>2299865.23</v>
          </cell>
          <cell r="K15">
            <v>2299865.23</v>
          </cell>
          <cell r="L15">
            <v>0</v>
          </cell>
          <cell r="M15">
            <v>0</v>
          </cell>
          <cell r="N15">
            <v>159655.26</v>
          </cell>
          <cell r="O15">
            <v>0</v>
          </cell>
          <cell r="P15">
            <v>540867.27</v>
          </cell>
          <cell r="Q15">
            <v>0</v>
          </cell>
          <cell r="R15">
            <v>298444.40999999997</v>
          </cell>
          <cell r="S15">
            <v>132102.42000000001</v>
          </cell>
          <cell r="T15">
            <v>0</v>
          </cell>
          <cell r="U15">
            <v>1168795.8700000001</v>
          </cell>
          <cell r="V15">
            <v>0</v>
          </cell>
          <cell r="W15">
            <v>298444.40999999997</v>
          </cell>
          <cell r="X15">
            <v>291757.68000000005</v>
          </cell>
          <cell r="Y15">
            <v>0</v>
          </cell>
          <cell r="Z15">
            <v>1709663.1400000001</v>
          </cell>
          <cell r="AA15">
            <v>2299865.2300000004</v>
          </cell>
          <cell r="AB15">
            <v>538862.11</v>
          </cell>
          <cell r="AC15">
            <v>1201600.3600000001</v>
          </cell>
          <cell r="AD15">
            <v>1740462.4700000002</v>
          </cell>
          <cell r="AE15">
            <v>72639320.129999995</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row>
        <row r="16">
          <cell r="A16">
            <v>14</v>
          </cell>
          <cell r="B16">
            <v>14</v>
          </cell>
          <cell r="C16">
            <v>14</v>
          </cell>
          <cell r="D16" t="str">
            <v>Dulles Middle School</v>
          </cell>
          <cell r="E16">
            <v>143416.63</v>
          </cell>
          <cell r="F16">
            <v>6544328.4699999997</v>
          </cell>
          <cell r="G16">
            <v>6687745.0999999996</v>
          </cell>
          <cell r="H16">
            <v>30979.74</v>
          </cell>
          <cell r="I16">
            <v>6718724.8399999999</v>
          </cell>
          <cell r="J16">
            <v>6718724.8399999999</v>
          </cell>
          <cell r="K16">
            <v>6718724.8399999999</v>
          </cell>
          <cell r="L16">
            <v>0</v>
          </cell>
          <cell r="M16">
            <v>274.48</v>
          </cell>
          <cell r="N16">
            <v>3607.64</v>
          </cell>
          <cell r="O16">
            <v>41703.760000000002</v>
          </cell>
          <cell r="P16">
            <v>97830.75</v>
          </cell>
          <cell r="Q16">
            <v>34643.279999999999</v>
          </cell>
          <cell r="R16">
            <v>3396359.1</v>
          </cell>
          <cell r="S16">
            <v>2001139.96</v>
          </cell>
          <cell r="T16">
            <v>264233.68</v>
          </cell>
          <cell r="U16">
            <v>847952.45</v>
          </cell>
          <cell r="V16">
            <v>34643.279999999999</v>
          </cell>
          <cell r="W16">
            <v>3396633.58</v>
          </cell>
          <cell r="X16">
            <v>2004747.5999999999</v>
          </cell>
          <cell r="Y16">
            <v>305937.44</v>
          </cell>
          <cell r="Z16">
            <v>945783.2</v>
          </cell>
          <cell r="AA16">
            <v>6687745.1000000006</v>
          </cell>
          <cell r="AB16">
            <v>0</v>
          </cell>
          <cell r="AC16">
            <v>704219.97</v>
          </cell>
          <cell r="AD16">
            <v>704219.97</v>
          </cell>
          <cell r="AE16">
            <v>43864892</v>
          </cell>
          <cell r="AF16">
            <v>0</v>
          </cell>
          <cell r="AG16">
            <v>0</v>
          </cell>
          <cell r="AH16">
            <v>0</v>
          </cell>
          <cell r="AI16">
            <v>0</v>
          </cell>
          <cell r="AJ16">
            <v>0</v>
          </cell>
          <cell r="AK16">
            <v>0</v>
          </cell>
          <cell r="AL16">
            <v>245690</v>
          </cell>
          <cell r="AM16">
            <v>1014476</v>
          </cell>
          <cell r="AN16">
            <v>1395690</v>
          </cell>
          <cell r="AO16">
            <v>1358233.19989014</v>
          </cell>
          <cell r="AP16">
            <v>0</v>
          </cell>
          <cell r="AQ16">
            <v>245690</v>
          </cell>
          <cell r="AR16">
            <v>1014476</v>
          </cell>
          <cell r="AS16">
            <v>1395690</v>
          </cell>
          <cell r="AT16">
            <v>1358233.19989014</v>
          </cell>
          <cell r="AU16">
            <v>0</v>
          </cell>
          <cell r="AV16">
            <v>0</v>
          </cell>
          <cell r="AW16">
            <v>3016</v>
          </cell>
          <cell r="AX16">
            <v>20340</v>
          </cell>
          <cell r="AY16">
            <v>9660</v>
          </cell>
        </row>
        <row r="17">
          <cell r="A17">
            <v>15</v>
          </cell>
          <cell r="B17">
            <v>15</v>
          </cell>
          <cell r="C17">
            <v>15</v>
          </cell>
          <cell r="D17" t="str">
            <v>Missouri City Middle School</v>
          </cell>
          <cell r="E17">
            <v>317456.84999999998</v>
          </cell>
          <cell r="F17">
            <v>6536582.4500000002</v>
          </cell>
          <cell r="G17">
            <v>6854039.2999999998</v>
          </cell>
          <cell r="H17">
            <v>0</v>
          </cell>
          <cell r="I17">
            <v>6854039.2999999998</v>
          </cell>
          <cell r="J17">
            <v>6854039.2999999998</v>
          </cell>
          <cell r="K17">
            <v>6854039.2999999998</v>
          </cell>
          <cell r="L17">
            <v>0</v>
          </cell>
          <cell r="M17">
            <v>237852.91</v>
          </cell>
          <cell r="N17">
            <v>0</v>
          </cell>
          <cell r="O17">
            <v>0</v>
          </cell>
          <cell r="P17">
            <v>79603.94</v>
          </cell>
          <cell r="Q17">
            <v>1138543.3400000001</v>
          </cell>
          <cell r="R17">
            <v>1938209.21</v>
          </cell>
          <cell r="S17">
            <v>2097136.02</v>
          </cell>
          <cell r="T17">
            <v>720788.66</v>
          </cell>
          <cell r="U17">
            <v>641905.22</v>
          </cell>
          <cell r="V17">
            <v>1138543.3400000001</v>
          </cell>
          <cell r="W17">
            <v>2176062.12</v>
          </cell>
          <cell r="X17">
            <v>2097136.02</v>
          </cell>
          <cell r="Y17">
            <v>720788.66</v>
          </cell>
          <cell r="Z17">
            <v>721509.15999999992</v>
          </cell>
          <cell r="AA17">
            <v>6854039.3000000007</v>
          </cell>
          <cell r="AB17">
            <v>14574.39</v>
          </cell>
          <cell r="AC17">
            <v>571013.26</v>
          </cell>
          <cell r="AD17">
            <v>585587.65</v>
          </cell>
          <cell r="AE17">
            <v>52062112.5</v>
          </cell>
          <cell r="AF17">
            <v>0</v>
          </cell>
          <cell r="AG17">
            <v>0</v>
          </cell>
          <cell r="AH17">
            <v>0</v>
          </cell>
          <cell r="AI17">
            <v>0</v>
          </cell>
          <cell r="AJ17">
            <v>0</v>
          </cell>
          <cell r="AK17">
            <v>0</v>
          </cell>
          <cell r="AL17">
            <v>0</v>
          </cell>
          <cell r="AM17">
            <v>24001</v>
          </cell>
          <cell r="AN17">
            <v>0</v>
          </cell>
          <cell r="AO17">
            <v>0</v>
          </cell>
          <cell r="AP17">
            <v>0</v>
          </cell>
          <cell r="AQ17">
            <v>0</v>
          </cell>
          <cell r="AR17">
            <v>24001</v>
          </cell>
          <cell r="AS17">
            <v>0</v>
          </cell>
          <cell r="AT17">
            <v>0</v>
          </cell>
          <cell r="AU17">
            <v>0</v>
          </cell>
          <cell r="AV17">
            <v>0</v>
          </cell>
          <cell r="AW17">
            <v>0</v>
          </cell>
          <cell r="AX17">
            <v>0</v>
          </cell>
          <cell r="AY17">
            <v>0</v>
          </cell>
        </row>
        <row r="18">
          <cell r="A18">
            <v>16</v>
          </cell>
          <cell r="B18">
            <v>16</v>
          </cell>
          <cell r="C18">
            <v>16</v>
          </cell>
          <cell r="D18" t="str">
            <v>Sugar Land Middle School</v>
          </cell>
          <cell r="E18">
            <v>812910.36</v>
          </cell>
          <cell r="F18">
            <v>8281509.8399999999</v>
          </cell>
          <cell r="G18">
            <v>9094420.1999999993</v>
          </cell>
          <cell r="H18">
            <v>276759.94</v>
          </cell>
          <cell r="I18">
            <v>9371180.1400000006</v>
          </cell>
          <cell r="J18">
            <v>9371180.1399999987</v>
          </cell>
          <cell r="K18">
            <v>9371180.1400000006</v>
          </cell>
          <cell r="L18">
            <v>0</v>
          </cell>
          <cell r="M18">
            <v>398167.64</v>
          </cell>
          <cell r="N18">
            <v>236378.54</v>
          </cell>
          <cell r="O18">
            <v>41217.17</v>
          </cell>
          <cell r="P18">
            <v>137147.01</v>
          </cell>
          <cell r="Q18">
            <v>108682.05</v>
          </cell>
          <cell r="R18">
            <v>3050851.13</v>
          </cell>
          <cell r="S18">
            <v>3722512.86</v>
          </cell>
          <cell r="T18">
            <v>425902.38</v>
          </cell>
          <cell r="U18">
            <v>973561.42</v>
          </cell>
          <cell r="V18">
            <v>108682.05</v>
          </cell>
          <cell r="W18">
            <v>3449018.77</v>
          </cell>
          <cell r="X18">
            <v>3958891.4</v>
          </cell>
          <cell r="Y18">
            <v>467119.55</v>
          </cell>
          <cell r="Z18">
            <v>1110708.4300000002</v>
          </cell>
          <cell r="AA18">
            <v>9094420.1999999993</v>
          </cell>
          <cell r="AB18">
            <v>174889.12</v>
          </cell>
          <cell r="AC18">
            <v>878000.37</v>
          </cell>
          <cell r="AD18">
            <v>1052889.49</v>
          </cell>
          <cell r="AE18">
            <v>37542368</v>
          </cell>
          <cell r="AF18">
            <v>0</v>
          </cell>
          <cell r="AG18">
            <v>0</v>
          </cell>
          <cell r="AH18">
            <v>0</v>
          </cell>
          <cell r="AI18">
            <v>28800</v>
          </cell>
          <cell r="AJ18">
            <v>0</v>
          </cell>
          <cell r="AK18">
            <v>0</v>
          </cell>
          <cell r="AL18">
            <v>83608.203125</v>
          </cell>
          <cell r="AM18">
            <v>0</v>
          </cell>
          <cell r="AN18">
            <v>627614.1015625</v>
          </cell>
          <cell r="AO18">
            <v>266679</v>
          </cell>
          <cell r="AP18">
            <v>0</v>
          </cell>
          <cell r="AQ18">
            <v>83608.203125</v>
          </cell>
          <cell r="AR18">
            <v>0</v>
          </cell>
          <cell r="AS18">
            <v>656414.1015625</v>
          </cell>
          <cell r="AT18">
            <v>266679</v>
          </cell>
          <cell r="AU18">
            <v>0</v>
          </cell>
          <cell r="AV18">
            <v>103121</v>
          </cell>
          <cell r="AW18">
            <v>129372</v>
          </cell>
          <cell r="AX18">
            <v>31470</v>
          </cell>
          <cell r="AY18">
            <v>59145</v>
          </cell>
        </row>
        <row r="19">
          <cell r="A19">
            <v>17</v>
          </cell>
          <cell r="B19">
            <v>17</v>
          </cell>
          <cell r="C19">
            <v>17</v>
          </cell>
          <cell r="D19" t="str">
            <v>Quail Valley Middle School</v>
          </cell>
          <cell r="E19">
            <v>354468.07</v>
          </cell>
          <cell r="F19">
            <v>6339687.3300000001</v>
          </cell>
          <cell r="G19">
            <v>6694155.4000000004</v>
          </cell>
          <cell r="H19">
            <v>0</v>
          </cell>
          <cell r="I19">
            <v>6694155.4000000004</v>
          </cell>
          <cell r="J19">
            <v>6694155.4000000004</v>
          </cell>
          <cell r="K19">
            <v>6694155.4000000004</v>
          </cell>
          <cell r="L19">
            <v>0</v>
          </cell>
          <cell r="M19">
            <v>78277.86</v>
          </cell>
          <cell r="N19">
            <v>21645.86</v>
          </cell>
          <cell r="O19">
            <v>2195.2600000000002</v>
          </cell>
          <cell r="P19">
            <v>252349.09</v>
          </cell>
          <cell r="Q19">
            <v>8198.8700000000008</v>
          </cell>
          <cell r="R19">
            <v>2776247.76</v>
          </cell>
          <cell r="S19">
            <v>2014585.96</v>
          </cell>
          <cell r="T19">
            <v>536679.51</v>
          </cell>
          <cell r="U19">
            <v>1003975.23</v>
          </cell>
          <cell r="V19">
            <v>8198.8700000000008</v>
          </cell>
          <cell r="W19">
            <v>2854525.6199999996</v>
          </cell>
          <cell r="X19">
            <v>2036231.82</v>
          </cell>
          <cell r="Y19">
            <v>538874.77</v>
          </cell>
          <cell r="Z19">
            <v>1256324.32</v>
          </cell>
          <cell r="AA19">
            <v>6694155.4000000004</v>
          </cell>
          <cell r="AB19">
            <v>246390.47</v>
          </cell>
          <cell r="AC19">
            <v>860493.73</v>
          </cell>
          <cell r="AD19">
            <v>1106884.2</v>
          </cell>
          <cell r="AE19">
            <v>37050416</v>
          </cell>
          <cell r="AF19">
            <v>0</v>
          </cell>
          <cell r="AG19">
            <v>0</v>
          </cell>
          <cell r="AH19">
            <v>0</v>
          </cell>
          <cell r="AI19">
            <v>0</v>
          </cell>
          <cell r="AJ19">
            <v>0</v>
          </cell>
          <cell r="AK19">
            <v>0</v>
          </cell>
          <cell r="AL19">
            <v>671117</v>
          </cell>
          <cell r="AM19">
            <v>1520917.9799804699</v>
          </cell>
          <cell r="AN19">
            <v>1270251</v>
          </cell>
          <cell r="AO19">
            <v>32600</v>
          </cell>
          <cell r="AP19">
            <v>0</v>
          </cell>
          <cell r="AQ19">
            <v>671117</v>
          </cell>
          <cell r="AR19">
            <v>1520917.9799804699</v>
          </cell>
          <cell r="AS19">
            <v>1270251</v>
          </cell>
          <cell r="AT19">
            <v>32600</v>
          </cell>
          <cell r="AU19">
            <v>0</v>
          </cell>
          <cell r="AV19">
            <v>0</v>
          </cell>
          <cell r="AW19">
            <v>0</v>
          </cell>
          <cell r="AX19">
            <v>0</v>
          </cell>
          <cell r="AY19">
            <v>0</v>
          </cell>
        </row>
        <row r="20">
          <cell r="A20">
            <v>18</v>
          </cell>
          <cell r="B20">
            <v>18</v>
          </cell>
          <cell r="C20">
            <v>18</v>
          </cell>
          <cell r="D20" t="str">
            <v>First Colony Middle School</v>
          </cell>
          <cell r="E20">
            <v>939792.14</v>
          </cell>
          <cell r="F20">
            <v>7572476.7999999998</v>
          </cell>
          <cell r="G20">
            <v>8512268.9399999995</v>
          </cell>
          <cell r="H20">
            <v>0</v>
          </cell>
          <cell r="I20">
            <v>8512268.9399999995</v>
          </cell>
          <cell r="J20">
            <v>8512268.9399999995</v>
          </cell>
          <cell r="K20">
            <v>8512268.9399999995</v>
          </cell>
          <cell r="L20">
            <v>0</v>
          </cell>
          <cell r="M20">
            <v>413289.22</v>
          </cell>
          <cell r="N20">
            <v>43248.87</v>
          </cell>
          <cell r="O20">
            <v>313966.53999999998</v>
          </cell>
          <cell r="P20">
            <v>169287.51</v>
          </cell>
          <cell r="Q20">
            <v>0</v>
          </cell>
          <cell r="R20">
            <v>3858108.04</v>
          </cell>
          <cell r="S20">
            <v>2989850.62</v>
          </cell>
          <cell r="T20">
            <v>155305.13</v>
          </cell>
          <cell r="U20">
            <v>569213.01</v>
          </cell>
          <cell r="V20">
            <v>0</v>
          </cell>
          <cell r="W20">
            <v>4271397.26</v>
          </cell>
          <cell r="X20">
            <v>3033099.49</v>
          </cell>
          <cell r="Y20">
            <v>469271.67</v>
          </cell>
          <cell r="Z20">
            <v>738500.52</v>
          </cell>
          <cell r="AA20">
            <v>8512268.9399999995</v>
          </cell>
          <cell r="AB20">
            <v>272862.11</v>
          </cell>
          <cell r="AC20">
            <v>711568.07</v>
          </cell>
          <cell r="AD20">
            <v>984430.17999999993</v>
          </cell>
          <cell r="AE20">
            <v>39748888</v>
          </cell>
          <cell r="AF20">
            <v>0</v>
          </cell>
          <cell r="AG20">
            <v>0</v>
          </cell>
          <cell r="AH20">
            <v>0</v>
          </cell>
          <cell r="AI20">
            <v>72000</v>
          </cell>
          <cell r="AJ20">
            <v>0</v>
          </cell>
          <cell r="AK20">
            <v>0</v>
          </cell>
          <cell r="AL20">
            <v>227799</v>
          </cell>
          <cell r="AM20">
            <v>235327.37011718799</v>
          </cell>
          <cell r="AN20">
            <v>968220</v>
          </cell>
          <cell r="AO20">
            <v>176827</v>
          </cell>
          <cell r="AP20">
            <v>0</v>
          </cell>
          <cell r="AQ20">
            <v>227799</v>
          </cell>
          <cell r="AR20">
            <v>235327.37011718799</v>
          </cell>
          <cell r="AS20">
            <v>1040220</v>
          </cell>
          <cell r="AT20">
            <v>176827</v>
          </cell>
          <cell r="AU20">
            <v>0</v>
          </cell>
          <cell r="AV20">
            <v>0</v>
          </cell>
          <cell r="AW20">
            <v>0</v>
          </cell>
          <cell r="AX20">
            <v>0</v>
          </cell>
          <cell r="AY20">
            <v>0</v>
          </cell>
        </row>
        <row r="21">
          <cell r="A21">
            <v>19</v>
          </cell>
          <cell r="B21">
            <v>19</v>
          </cell>
          <cell r="C21">
            <v>19</v>
          </cell>
          <cell r="D21" t="str">
            <v>McAuliffe Middle School</v>
          </cell>
          <cell r="E21">
            <v>412416.04</v>
          </cell>
          <cell r="F21">
            <v>5874061.0700000003</v>
          </cell>
          <cell r="G21">
            <v>6286477.1100000003</v>
          </cell>
          <cell r="H21">
            <v>6478.33</v>
          </cell>
          <cell r="I21">
            <v>6292955.4400000004</v>
          </cell>
          <cell r="J21">
            <v>6292955.4400000004</v>
          </cell>
          <cell r="K21">
            <v>6292955.4400000004</v>
          </cell>
          <cell r="L21">
            <v>0</v>
          </cell>
          <cell r="M21">
            <v>209440.25</v>
          </cell>
          <cell r="N21">
            <v>47259.58</v>
          </cell>
          <cell r="O21">
            <v>95492.11</v>
          </cell>
          <cell r="P21">
            <v>60224.1</v>
          </cell>
          <cell r="Q21">
            <v>160144.06</v>
          </cell>
          <cell r="R21">
            <v>3491028.55</v>
          </cell>
          <cell r="S21">
            <v>1137737.3999999999</v>
          </cell>
          <cell r="T21">
            <v>408474.14</v>
          </cell>
          <cell r="U21">
            <v>676676.92</v>
          </cell>
          <cell r="V21">
            <v>160144.06</v>
          </cell>
          <cell r="W21">
            <v>3700468.8</v>
          </cell>
          <cell r="X21">
            <v>1184996.98</v>
          </cell>
          <cell r="Y21">
            <v>503966.25</v>
          </cell>
          <cell r="Z21">
            <v>736901.02</v>
          </cell>
          <cell r="AA21">
            <v>6286477.1099999994</v>
          </cell>
          <cell r="AB21">
            <v>226577.68</v>
          </cell>
          <cell r="AC21">
            <v>609443.87</v>
          </cell>
          <cell r="AD21">
            <v>836021.55</v>
          </cell>
          <cell r="AE21">
            <v>37492772</v>
          </cell>
          <cell r="AF21">
            <v>0</v>
          </cell>
          <cell r="AG21">
            <v>0</v>
          </cell>
          <cell r="AH21">
            <v>0</v>
          </cell>
          <cell r="AI21">
            <v>0</v>
          </cell>
          <cell r="AJ21">
            <v>0</v>
          </cell>
          <cell r="AK21">
            <v>0</v>
          </cell>
          <cell r="AL21">
            <v>0</v>
          </cell>
          <cell r="AM21">
            <v>63000</v>
          </cell>
          <cell r="AN21">
            <v>5346</v>
          </cell>
          <cell r="AO21">
            <v>963441</v>
          </cell>
          <cell r="AP21">
            <v>0</v>
          </cell>
          <cell r="AQ21">
            <v>0</v>
          </cell>
          <cell r="AR21">
            <v>63000</v>
          </cell>
          <cell r="AS21">
            <v>5346</v>
          </cell>
          <cell r="AT21">
            <v>963441</v>
          </cell>
          <cell r="AU21">
            <v>0</v>
          </cell>
          <cell r="AV21">
            <v>0</v>
          </cell>
          <cell r="AW21">
            <v>0</v>
          </cell>
          <cell r="AX21">
            <v>7868</v>
          </cell>
          <cell r="AY21">
            <v>0</v>
          </cell>
        </row>
        <row r="22">
          <cell r="A22">
            <v>20</v>
          </cell>
          <cell r="B22">
            <v>20</v>
          </cell>
          <cell r="C22">
            <v>20</v>
          </cell>
          <cell r="D22" t="str">
            <v>Hodges Bend Middle School</v>
          </cell>
          <cell r="E22">
            <v>365825.72</v>
          </cell>
          <cell r="F22">
            <v>5686133.1500000004</v>
          </cell>
          <cell r="G22">
            <v>6051958.8700000001</v>
          </cell>
          <cell r="H22">
            <v>70159.490000000005</v>
          </cell>
          <cell r="I22">
            <v>6122118.3600000003</v>
          </cell>
          <cell r="J22">
            <v>6122118.3600000003</v>
          </cell>
          <cell r="K22">
            <v>6122118.3600000003</v>
          </cell>
          <cell r="L22">
            <v>0</v>
          </cell>
          <cell r="M22">
            <v>107994.79</v>
          </cell>
          <cell r="N22">
            <v>9244.08</v>
          </cell>
          <cell r="O22">
            <v>146155.19</v>
          </cell>
          <cell r="P22">
            <v>102431.66</v>
          </cell>
          <cell r="Q22">
            <v>156009.99</v>
          </cell>
          <cell r="R22">
            <v>2915175.23</v>
          </cell>
          <cell r="S22">
            <v>1780219.72</v>
          </cell>
          <cell r="T22">
            <v>210158.41</v>
          </cell>
          <cell r="U22">
            <v>624569.80000000005</v>
          </cell>
          <cell r="V22">
            <v>156009.99</v>
          </cell>
          <cell r="W22">
            <v>3023170.02</v>
          </cell>
          <cell r="X22">
            <v>1789463.8</v>
          </cell>
          <cell r="Y22">
            <v>356313.59999999998</v>
          </cell>
          <cell r="Z22">
            <v>727001.46000000008</v>
          </cell>
          <cell r="AA22">
            <v>6051958.8699999992</v>
          </cell>
          <cell r="AB22">
            <v>77728.89</v>
          </cell>
          <cell r="AC22">
            <v>667239.18999999994</v>
          </cell>
          <cell r="AD22">
            <v>744968.08</v>
          </cell>
          <cell r="AE22">
            <v>38534252</v>
          </cell>
          <cell r="AF22">
            <v>0</v>
          </cell>
          <cell r="AG22">
            <v>0</v>
          </cell>
          <cell r="AH22">
            <v>0</v>
          </cell>
          <cell r="AI22">
            <v>0</v>
          </cell>
          <cell r="AJ22">
            <v>0</v>
          </cell>
          <cell r="AK22">
            <v>0</v>
          </cell>
          <cell r="AL22">
            <v>0</v>
          </cell>
          <cell r="AM22">
            <v>0</v>
          </cell>
          <cell r="AN22">
            <v>1414392</v>
          </cell>
          <cell r="AO22">
            <v>0</v>
          </cell>
          <cell r="AP22">
            <v>0</v>
          </cell>
          <cell r="AQ22">
            <v>0</v>
          </cell>
          <cell r="AR22">
            <v>0</v>
          </cell>
          <cell r="AS22">
            <v>1414392</v>
          </cell>
          <cell r="AT22">
            <v>0</v>
          </cell>
          <cell r="AU22">
            <v>0</v>
          </cell>
          <cell r="AV22">
            <v>1705</v>
          </cell>
          <cell r="AW22">
            <v>0</v>
          </cell>
          <cell r="AX22">
            <v>11041</v>
          </cell>
          <cell r="AY22">
            <v>0</v>
          </cell>
        </row>
        <row r="23">
          <cell r="A23">
            <v>21</v>
          </cell>
          <cell r="B23">
            <v>21</v>
          </cell>
          <cell r="C23">
            <v>21</v>
          </cell>
          <cell r="D23" t="str">
            <v>Lake Olympia Middle School</v>
          </cell>
          <cell r="E23">
            <v>211869.89</v>
          </cell>
          <cell r="F23">
            <v>5403735.8300000001</v>
          </cell>
          <cell r="G23">
            <v>5615605.7199999997</v>
          </cell>
          <cell r="H23">
            <v>115509.54</v>
          </cell>
          <cell r="I23">
            <v>5731115.2599999998</v>
          </cell>
          <cell r="J23">
            <v>5731115.2599999998</v>
          </cell>
          <cell r="K23">
            <v>5731115.2599999998</v>
          </cell>
          <cell r="L23">
            <v>0</v>
          </cell>
          <cell r="M23">
            <v>78277.86</v>
          </cell>
          <cell r="N23">
            <v>7215.29</v>
          </cell>
          <cell r="O23">
            <v>0</v>
          </cell>
          <cell r="P23">
            <v>126376.74</v>
          </cell>
          <cell r="Q23">
            <v>1431141.66</v>
          </cell>
          <cell r="R23">
            <v>637757.59</v>
          </cell>
          <cell r="S23">
            <v>2396560.37</v>
          </cell>
          <cell r="T23">
            <v>349118.05</v>
          </cell>
          <cell r="U23">
            <v>589158.16</v>
          </cell>
          <cell r="V23">
            <v>1431141.66</v>
          </cell>
          <cell r="W23">
            <v>716035.45</v>
          </cell>
          <cell r="X23">
            <v>2403775.66</v>
          </cell>
          <cell r="Y23">
            <v>349118.05</v>
          </cell>
          <cell r="Z23">
            <v>715534.9</v>
          </cell>
          <cell r="AA23">
            <v>5615605.7199999997</v>
          </cell>
          <cell r="AB23">
            <v>105163.04</v>
          </cell>
          <cell r="AC23">
            <v>714345.22</v>
          </cell>
          <cell r="AD23">
            <v>819508.26</v>
          </cell>
          <cell r="AE23">
            <v>38991944</v>
          </cell>
          <cell r="AF23">
            <v>0</v>
          </cell>
          <cell r="AG23">
            <v>0</v>
          </cell>
          <cell r="AH23">
            <v>0</v>
          </cell>
          <cell r="AI23">
            <v>0</v>
          </cell>
          <cell r="AJ23">
            <v>221760</v>
          </cell>
          <cell r="AK23">
            <v>0</v>
          </cell>
          <cell r="AL23">
            <v>931214</v>
          </cell>
          <cell r="AM23">
            <v>22005</v>
          </cell>
          <cell r="AN23">
            <v>1598871</v>
          </cell>
          <cell r="AO23">
            <v>89129</v>
          </cell>
          <cell r="AP23">
            <v>0</v>
          </cell>
          <cell r="AQ23">
            <v>931214</v>
          </cell>
          <cell r="AR23">
            <v>22005</v>
          </cell>
          <cell r="AS23">
            <v>1598871</v>
          </cell>
          <cell r="AT23">
            <v>310889</v>
          </cell>
          <cell r="AU23">
            <v>1489</v>
          </cell>
          <cell r="AV23">
            <v>0</v>
          </cell>
          <cell r="AW23">
            <v>8370</v>
          </cell>
          <cell r="AX23">
            <v>0</v>
          </cell>
          <cell r="AY23">
            <v>39013</v>
          </cell>
        </row>
        <row r="24">
          <cell r="A24">
            <v>22</v>
          </cell>
          <cell r="B24">
            <v>22</v>
          </cell>
          <cell r="C24">
            <v>22</v>
          </cell>
          <cell r="D24" t="str">
            <v>Garcia Middle School</v>
          </cell>
          <cell r="E24">
            <v>449993.57</v>
          </cell>
          <cell r="F24">
            <v>4524363.97</v>
          </cell>
          <cell r="G24">
            <v>4974357.54</v>
          </cell>
          <cell r="H24">
            <v>63157.18</v>
          </cell>
          <cell r="I24">
            <v>5037514.72</v>
          </cell>
          <cell r="J24">
            <v>5037514.72</v>
          </cell>
          <cell r="K24">
            <v>5037514.72</v>
          </cell>
          <cell r="L24">
            <v>0</v>
          </cell>
          <cell r="M24">
            <v>12554.97</v>
          </cell>
          <cell r="N24">
            <v>358647.39</v>
          </cell>
          <cell r="O24">
            <v>78791.210000000006</v>
          </cell>
          <cell r="P24">
            <v>0</v>
          </cell>
          <cell r="Q24">
            <v>1595446.87</v>
          </cell>
          <cell r="R24">
            <v>342591.18</v>
          </cell>
          <cell r="S24">
            <v>1376906.43</v>
          </cell>
          <cell r="T24">
            <v>133210.29999999999</v>
          </cell>
          <cell r="U24">
            <v>1076209.19</v>
          </cell>
          <cell r="V24">
            <v>1595446.87</v>
          </cell>
          <cell r="W24">
            <v>355146.14999999997</v>
          </cell>
          <cell r="X24">
            <v>1735553.8199999998</v>
          </cell>
          <cell r="Y24">
            <v>212001.51</v>
          </cell>
          <cell r="Z24">
            <v>1076209.19</v>
          </cell>
          <cell r="AA24">
            <v>4974357.5399999991</v>
          </cell>
          <cell r="AB24">
            <v>0</v>
          </cell>
          <cell r="AC24">
            <v>829154.05</v>
          </cell>
          <cell r="AD24">
            <v>829154.05</v>
          </cell>
          <cell r="AE24">
            <v>41390960</v>
          </cell>
          <cell r="AF24">
            <v>0</v>
          </cell>
          <cell r="AG24">
            <v>0</v>
          </cell>
          <cell r="AH24">
            <v>0</v>
          </cell>
          <cell r="AI24">
            <v>0</v>
          </cell>
          <cell r="AJ24">
            <v>0</v>
          </cell>
          <cell r="AK24">
            <v>0</v>
          </cell>
          <cell r="AL24">
            <v>4528097</v>
          </cell>
          <cell r="AM24">
            <v>0</v>
          </cell>
          <cell r="AN24">
            <v>660010</v>
          </cell>
          <cell r="AO24">
            <v>553210</v>
          </cell>
          <cell r="AP24">
            <v>0</v>
          </cell>
          <cell r="AQ24">
            <v>4528097</v>
          </cell>
          <cell r="AR24">
            <v>0</v>
          </cell>
          <cell r="AS24">
            <v>660010</v>
          </cell>
          <cell r="AT24">
            <v>553210</v>
          </cell>
          <cell r="AU24">
            <v>0</v>
          </cell>
          <cell r="AV24">
            <v>43868</v>
          </cell>
          <cell r="AW24">
            <v>76743</v>
          </cell>
          <cell r="AX24">
            <v>111340</v>
          </cell>
          <cell r="AY24">
            <v>49637</v>
          </cell>
        </row>
        <row r="25">
          <cell r="A25">
            <v>23</v>
          </cell>
          <cell r="B25">
            <v>23</v>
          </cell>
          <cell r="C25">
            <v>23</v>
          </cell>
          <cell r="D25" t="str">
            <v>Sartartia Middle School</v>
          </cell>
          <cell r="E25">
            <v>404311.99</v>
          </cell>
          <cell r="F25">
            <v>1877500.6</v>
          </cell>
          <cell r="G25">
            <v>2281812.59</v>
          </cell>
          <cell r="H25">
            <v>0</v>
          </cell>
          <cell r="I25">
            <v>2281812.59</v>
          </cell>
          <cell r="J25">
            <v>2281812.59</v>
          </cell>
          <cell r="K25">
            <v>2281812.59</v>
          </cell>
          <cell r="L25">
            <v>0</v>
          </cell>
          <cell r="M25">
            <v>223827.49</v>
          </cell>
          <cell r="N25">
            <v>1082.29</v>
          </cell>
          <cell r="O25">
            <v>11964.3</v>
          </cell>
          <cell r="P25">
            <v>167437.91</v>
          </cell>
          <cell r="Q25">
            <v>0</v>
          </cell>
          <cell r="R25">
            <v>649439.77</v>
          </cell>
          <cell r="S25">
            <v>818484.34</v>
          </cell>
          <cell r="T25">
            <v>149.16999999999999</v>
          </cell>
          <cell r="U25">
            <v>409427.32</v>
          </cell>
          <cell r="V25">
            <v>0</v>
          </cell>
          <cell r="W25">
            <v>873267.26</v>
          </cell>
          <cell r="X25">
            <v>819566.63</v>
          </cell>
          <cell r="Y25">
            <v>12113.47</v>
          </cell>
          <cell r="Z25">
            <v>576865.23</v>
          </cell>
          <cell r="AA25">
            <v>2281812.59</v>
          </cell>
          <cell r="AB25">
            <v>83400.38</v>
          </cell>
          <cell r="AC25">
            <v>439313.91</v>
          </cell>
          <cell r="AD25">
            <v>522714.29</v>
          </cell>
          <cell r="AE25">
            <v>43456052</v>
          </cell>
          <cell r="AF25">
            <v>0</v>
          </cell>
          <cell r="AG25">
            <v>0</v>
          </cell>
          <cell r="AH25">
            <v>0</v>
          </cell>
          <cell r="AI25">
            <v>34560</v>
          </cell>
          <cell r="AJ25">
            <v>0</v>
          </cell>
          <cell r="AK25">
            <v>0</v>
          </cell>
          <cell r="AL25">
            <v>804808</v>
          </cell>
          <cell r="AM25">
            <v>45038.8984375</v>
          </cell>
          <cell r="AN25">
            <v>1081806</v>
          </cell>
          <cell r="AO25">
            <v>232658.39941406299</v>
          </cell>
          <cell r="AP25">
            <v>0</v>
          </cell>
          <cell r="AQ25">
            <v>804808</v>
          </cell>
          <cell r="AR25">
            <v>45038.8984375</v>
          </cell>
          <cell r="AS25">
            <v>1116366</v>
          </cell>
          <cell r="AT25">
            <v>232658.39941406299</v>
          </cell>
          <cell r="AU25">
            <v>0</v>
          </cell>
          <cell r="AV25">
            <v>0</v>
          </cell>
          <cell r="AW25">
            <v>0</v>
          </cell>
          <cell r="AX25">
            <v>0</v>
          </cell>
          <cell r="AY25">
            <v>0</v>
          </cell>
        </row>
        <row r="26">
          <cell r="A26">
            <v>24</v>
          </cell>
          <cell r="B26">
            <v>24</v>
          </cell>
          <cell r="C26">
            <v>24</v>
          </cell>
          <cell r="D26" t="str">
            <v>Fort Settlement Middle School</v>
          </cell>
          <cell r="E26">
            <v>214820.34</v>
          </cell>
          <cell r="F26">
            <v>1719478.35</v>
          </cell>
          <cell r="G26">
            <v>1934298.6900000002</v>
          </cell>
          <cell r="H26">
            <v>0</v>
          </cell>
          <cell r="I26">
            <v>1934298.69</v>
          </cell>
          <cell r="J26">
            <v>1934298.6900000002</v>
          </cell>
          <cell r="K26">
            <v>1934298.69</v>
          </cell>
          <cell r="L26">
            <v>0</v>
          </cell>
          <cell r="M26">
            <v>274.48</v>
          </cell>
          <cell r="N26">
            <v>3885.62</v>
          </cell>
          <cell r="O26">
            <v>41217.17</v>
          </cell>
          <cell r="P26">
            <v>169443.07</v>
          </cell>
          <cell r="Q26">
            <v>0</v>
          </cell>
          <cell r="R26">
            <v>235338.37</v>
          </cell>
          <cell r="S26">
            <v>834301.9</v>
          </cell>
          <cell r="T26">
            <v>0</v>
          </cell>
          <cell r="U26">
            <v>649838.07999999996</v>
          </cell>
          <cell r="V26">
            <v>0</v>
          </cell>
          <cell r="W26">
            <v>235612.85</v>
          </cell>
          <cell r="X26">
            <v>838187.52000000002</v>
          </cell>
          <cell r="Y26">
            <v>41217.17</v>
          </cell>
          <cell r="Z26">
            <v>819281.14999999991</v>
          </cell>
          <cell r="AA26">
            <v>1934298.69</v>
          </cell>
          <cell r="AB26">
            <v>83400.38</v>
          </cell>
          <cell r="AC26">
            <v>674199.34</v>
          </cell>
          <cell r="AD26">
            <v>757599.72</v>
          </cell>
          <cell r="AE26">
            <v>44399392</v>
          </cell>
          <cell r="AF26">
            <v>0</v>
          </cell>
          <cell r="AG26">
            <v>0</v>
          </cell>
          <cell r="AH26">
            <v>0</v>
          </cell>
          <cell r="AI26">
            <v>34560</v>
          </cell>
          <cell r="AJ26">
            <v>0</v>
          </cell>
          <cell r="AK26">
            <v>0</v>
          </cell>
          <cell r="AL26">
            <v>1054404</v>
          </cell>
          <cell r="AM26">
            <v>81242</v>
          </cell>
          <cell r="AN26">
            <v>855684</v>
          </cell>
          <cell r="AO26">
            <v>591280</v>
          </cell>
          <cell r="AP26">
            <v>0</v>
          </cell>
          <cell r="AQ26">
            <v>1054404</v>
          </cell>
          <cell r="AR26">
            <v>81242</v>
          </cell>
          <cell r="AS26">
            <v>890244</v>
          </cell>
          <cell r="AT26">
            <v>591280</v>
          </cell>
          <cell r="AU26">
            <v>0</v>
          </cell>
          <cell r="AV26">
            <v>0</v>
          </cell>
          <cell r="AW26">
            <v>0</v>
          </cell>
          <cell r="AX26">
            <v>0</v>
          </cell>
          <cell r="AY26">
            <v>0</v>
          </cell>
        </row>
        <row r="27">
          <cell r="A27">
            <v>25</v>
          </cell>
          <cell r="B27">
            <v>25</v>
          </cell>
          <cell r="C27">
            <v>25</v>
          </cell>
          <cell r="D27" t="str">
            <v>Baines Middle School</v>
          </cell>
          <cell r="E27">
            <v>609225.01</v>
          </cell>
          <cell r="F27">
            <v>4704012.1100000003</v>
          </cell>
          <cell r="G27">
            <v>5313237.12</v>
          </cell>
          <cell r="H27">
            <v>222941.95</v>
          </cell>
          <cell r="I27">
            <v>5536179.0700000003</v>
          </cell>
          <cell r="J27">
            <v>5536179.0700000003</v>
          </cell>
          <cell r="K27">
            <v>5536179.0700000003</v>
          </cell>
          <cell r="L27">
            <v>0</v>
          </cell>
          <cell r="M27">
            <v>223278.52</v>
          </cell>
          <cell r="N27">
            <v>161114.59</v>
          </cell>
          <cell r="O27">
            <v>46388.28</v>
          </cell>
          <cell r="P27">
            <v>178443.62</v>
          </cell>
          <cell r="Q27">
            <v>1710802.1</v>
          </cell>
          <cell r="R27">
            <v>422055.7</v>
          </cell>
          <cell r="S27">
            <v>1523239.88</v>
          </cell>
          <cell r="T27">
            <v>2957.92</v>
          </cell>
          <cell r="U27">
            <v>1044956.51</v>
          </cell>
          <cell r="V27">
            <v>1710802.1</v>
          </cell>
          <cell r="W27">
            <v>645334.22</v>
          </cell>
          <cell r="X27">
            <v>1684354.47</v>
          </cell>
          <cell r="Y27">
            <v>49346.2</v>
          </cell>
          <cell r="Z27">
            <v>1223400.1299999999</v>
          </cell>
          <cell r="AA27">
            <v>5313237.12</v>
          </cell>
          <cell r="AB27">
            <v>83400.38</v>
          </cell>
          <cell r="AC27">
            <v>1303436.6100000001</v>
          </cell>
          <cell r="AD27">
            <v>1386836.9900000002</v>
          </cell>
          <cell r="AE27">
            <v>46746500</v>
          </cell>
          <cell r="AF27">
            <v>0</v>
          </cell>
          <cell r="AG27">
            <v>0</v>
          </cell>
          <cell r="AH27">
            <v>0</v>
          </cell>
          <cell r="AI27">
            <v>0</v>
          </cell>
          <cell r="AJ27">
            <v>0</v>
          </cell>
          <cell r="AK27">
            <v>0</v>
          </cell>
          <cell r="AL27">
            <v>698652</v>
          </cell>
          <cell r="AM27">
            <v>0</v>
          </cell>
          <cell r="AN27">
            <v>812837</v>
          </cell>
          <cell r="AO27">
            <v>478938</v>
          </cell>
          <cell r="AP27">
            <v>0</v>
          </cell>
          <cell r="AQ27">
            <v>698652</v>
          </cell>
          <cell r="AR27">
            <v>0</v>
          </cell>
          <cell r="AS27">
            <v>812837</v>
          </cell>
          <cell r="AT27">
            <v>478938</v>
          </cell>
          <cell r="AU27">
            <v>0</v>
          </cell>
          <cell r="AV27">
            <v>0</v>
          </cell>
          <cell r="AW27">
            <v>0</v>
          </cell>
          <cell r="AX27">
            <v>72000</v>
          </cell>
          <cell r="AY27">
            <v>1650</v>
          </cell>
        </row>
        <row r="28">
          <cell r="A28">
            <v>26</v>
          </cell>
          <cell r="B28">
            <v>26</v>
          </cell>
          <cell r="C28">
            <v>26</v>
          </cell>
          <cell r="D28" t="str">
            <v>Crockett Middle School</v>
          </cell>
          <cell r="E28">
            <v>414180.41</v>
          </cell>
          <cell r="F28">
            <v>688428.85</v>
          </cell>
          <cell r="G28">
            <v>1102609.26</v>
          </cell>
          <cell r="H28">
            <v>0</v>
          </cell>
          <cell r="I28">
            <v>1102609.26</v>
          </cell>
          <cell r="J28">
            <v>1102609.26</v>
          </cell>
          <cell r="K28">
            <v>1102609.26</v>
          </cell>
          <cell r="L28">
            <v>0</v>
          </cell>
          <cell r="M28">
            <v>224376.46</v>
          </cell>
          <cell r="N28">
            <v>0</v>
          </cell>
          <cell r="O28">
            <v>24794.47</v>
          </cell>
          <cell r="P28">
            <v>165009.48000000001</v>
          </cell>
          <cell r="Q28">
            <v>0</v>
          </cell>
          <cell r="R28">
            <v>100025.32</v>
          </cell>
          <cell r="S28">
            <v>250409.87</v>
          </cell>
          <cell r="T28">
            <v>2699.43</v>
          </cell>
          <cell r="U28">
            <v>335294.23</v>
          </cell>
          <cell r="V28">
            <v>0</v>
          </cell>
          <cell r="W28">
            <v>324401.78000000003</v>
          </cell>
          <cell r="X28">
            <v>250409.87</v>
          </cell>
          <cell r="Y28">
            <v>27493.9</v>
          </cell>
          <cell r="Z28">
            <v>500303.70999999996</v>
          </cell>
          <cell r="AA28">
            <v>1102609.26</v>
          </cell>
          <cell r="AB28">
            <v>83400.38</v>
          </cell>
          <cell r="AC28">
            <v>361621.54</v>
          </cell>
          <cell r="AD28">
            <v>445021.92</v>
          </cell>
          <cell r="AE28">
            <v>48315020</v>
          </cell>
          <cell r="AF28">
            <v>0</v>
          </cell>
          <cell r="AG28">
            <v>0</v>
          </cell>
          <cell r="AH28">
            <v>0</v>
          </cell>
          <cell r="AI28">
            <v>0</v>
          </cell>
          <cell r="AJ28">
            <v>0</v>
          </cell>
          <cell r="AK28">
            <v>0</v>
          </cell>
          <cell r="AL28">
            <v>1281879</v>
          </cell>
          <cell r="AM28">
            <v>0</v>
          </cell>
          <cell r="AN28">
            <v>16200</v>
          </cell>
          <cell r="AO28">
            <v>144850</v>
          </cell>
          <cell r="AP28">
            <v>0</v>
          </cell>
          <cell r="AQ28">
            <v>1281879</v>
          </cell>
          <cell r="AR28">
            <v>0</v>
          </cell>
          <cell r="AS28">
            <v>16200</v>
          </cell>
          <cell r="AT28">
            <v>144850</v>
          </cell>
          <cell r="AU28">
            <v>0</v>
          </cell>
          <cell r="AV28">
            <v>0</v>
          </cell>
          <cell r="AW28">
            <v>0</v>
          </cell>
          <cell r="AX28">
            <v>0</v>
          </cell>
          <cell r="AY28">
            <v>0</v>
          </cell>
        </row>
        <row r="29">
          <cell r="A29">
            <v>27</v>
          </cell>
          <cell r="B29">
            <v>27</v>
          </cell>
          <cell r="C29">
            <v>27</v>
          </cell>
          <cell r="D29" t="str">
            <v>Bowie Middle School</v>
          </cell>
          <cell r="E29">
            <v>85049.07</v>
          </cell>
          <cell r="F29">
            <v>1173913.08</v>
          </cell>
          <cell r="G29">
            <v>1258962.1500000001</v>
          </cell>
          <cell r="H29">
            <v>0</v>
          </cell>
          <cell r="I29">
            <v>1258962.1499999999</v>
          </cell>
          <cell r="J29">
            <v>1258962.1500000001</v>
          </cell>
          <cell r="K29">
            <v>1258962.1499999999</v>
          </cell>
          <cell r="L29">
            <v>0</v>
          </cell>
          <cell r="M29">
            <v>1648.69</v>
          </cell>
          <cell r="N29">
            <v>0</v>
          </cell>
          <cell r="O29">
            <v>0</v>
          </cell>
          <cell r="P29">
            <v>83400.38</v>
          </cell>
          <cell r="Q29">
            <v>0</v>
          </cell>
          <cell r="R29">
            <v>173146.02</v>
          </cell>
          <cell r="S29">
            <v>84597.55</v>
          </cell>
          <cell r="T29">
            <v>0</v>
          </cell>
          <cell r="U29">
            <v>916169.51</v>
          </cell>
          <cell r="V29">
            <v>0</v>
          </cell>
          <cell r="W29">
            <v>174794.71</v>
          </cell>
          <cell r="X29">
            <v>84597.55</v>
          </cell>
          <cell r="Y29">
            <v>0</v>
          </cell>
          <cell r="Z29">
            <v>999569.89</v>
          </cell>
          <cell r="AA29">
            <v>1258962.1499999999</v>
          </cell>
          <cell r="AB29">
            <v>83400.38</v>
          </cell>
          <cell r="AC29">
            <v>944894.17</v>
          </cell>
          <cell r="AD29">
            <v>1028294.55</v>
          </cell>
          <cell r="AE29">
            <v>45292508</v>
          </cell>
          <cell r="AF29">
            <v>0</v>
          </cell>
          <cell r="AG29">
            <v>0</v>
          </cell>
          <cell r="AH29">
            <v>0</v>
          </cell>
          <cell r="AI29">
            <v>0</v>
          </cell>
          <cell r="AJ29">
            <v>0</v>
          </cell>
          <cell r="AK29">
            <v>0</v>
          </cell>
          <cell r="AL29">
            <v>0</v>
          </cell>
          <cell r="AM29">
            <v>0</v>
          </cell>
          <cell r="AN29">
            <v>155182</v>
          </cell>
          <cell r="AO29">
            <v>0</v>
          </cell>
          <cell r="AP29">
            <v>0</v>
          </cell>
          <cell r="AQ29">
            <v>0</v>
          </cell>
          <cell r="AR29">
            <v>0</v>
          </cell>
          <cell r="AS29">
            <v>155182</v>
          </cell>
          <cell r="AT29">
            <v>0</v>
          </cell>
          <cell r="AU29">
            <v>0</v>
          </cell>
          <cell r="AV29">
            <v>0</v>
          </cell>
          <cell r="AW29">
            <v>0</v>
          </cell>
          <cell r="AX29">
            <v>0</v>
          </cell>
          <cell r="AY29">
            <v>0</v>
          </cell>
        </row>
        <row r="30">
          <cell r="A30">
            <v>28</v>
          </cell>
          <cell r="B30">
            <v>28</v>
          </cell>
          <cell r="C30">
            <v>28</v>
          </cell>
          <cell r="D30" t="str">
            <v>Jones Elementary</v>
          </cell>
          <cell r="E30">
            <v>182404.8</v>
          </cell>
          <cell r="F30">
            <v>671980.45</v>
          </cell>
          <cell r="G30">
            <v>854385.25</v>
          </cell>
          <cell r="H30">
            <v>105621.8</v>
          </cell>
          <cell r="I30">
            <v>960007.05</v>
          </cell>
          <cell r="J30">
            <v>960007.05</v>
          </cell>
          <cell r="K30">
            <v>960007.05</v>
          </cell>
          <cell r="L30">
            <v>0</v>
          </cell>
          <cell r="M30">
            <v>4076.52</v>
          </cell>
          <cell r="N30">
            <v>151780.79</v>
          </cell>
          <cell r="O30">
            <v>24542.33</v>
          </cell>
          <cell r="P30">
            <v>2005.16</v>
          </cell>
          <cell r="Q30">
            <v>0</v>
          </cell>
          <cell r="R30">
            <v>2258.2600000000002</v>
          </cell>
          <cell r="S30">
            <v>455490.69</v>
          </cell>
          <cell r="T30">
            <v>4623.45</v>
          </cell>
          <cell r="U30">
            <v>209608.05</v>
          </cell>
          <cell r="V30">
            <v>0</v>
          </cell>
          <cell r="W30">
            <v>6334.7800000000007</v>
          </cell>
          <cell r="X30">
            <v>607271.48</v>
          </cell>
          <cell r="Y30">
            <v>29165.780000000002</v>
          </cell>
          <cell r="Z30">
            <v>211613.21</v>
          </cell>
          <cell r="AA30">
            <v>854385.25</v>
          </cell>
          <cell r="AB30">
            <v>3700.19</v>
          </cell>
          <cell r="AC30">
            <v>218056.47</v>
          </cell>
          <cell r="AD30">
            <v>221756.66</v>
          </cell>
          <cell r="AE30">
            <v>17992764</v>
          </cell>
          <cell r="AF30">
            <v>0</v>
          </cell>
          <cell r="AG30">
            <v>0</v>
          </cell>
          <cell r="AH30">
            <v>0</v>
          </cell>
          <cell r="AI30">
            <v>17280</v>
          </cell>
          <cell r="AJ30">
            <v>0</v>
          </cell>
          <cell r="AK30">
            <v>0</v>
          </cell>
          <cell r="AL30">
            <v>28960</v>
          </cell>
          <cell r="AM30">
            <v>125790</v>
          </cell>
          <cell r="AN30">
            <v>573568</v>
          </cell>
          <cell r="AO30">
            <v>176808</v>
          </cell>
          <cell r="AP30">
            <v>0</v>
          </cell>
          <cell r="AQ30">
            <v>28960</v>
          </cell>
          <cell r="AR30">
            <v>125790</v>
          </cell>
          <cell r="AS30">
            <v>590848</v>
          </cell>
          <cell r="AT30">
            <v>176808</v>
          </cell>
          <cell r="AU30">
            <v>0</v>
          </cell>
          <cell r="AV30">
            <v>36000</v>
          </cell>
          <cell r="AW30">
            <v>17387</v>
          </cell>
          <cell r="AX30">
            <v>66444</v>
          </cell>
          <cell r="AY30">
            <v>149214</v>
          </cell>
        </row>
        <row r="31">
          <cell r="A31">
            <v>29</v>
          </cell>
          <cell r="B31">
            <v>29</v>
          </cell>
          <cell r="C31">
            <v>29</v>
          </cell>
          <cell r="D31" t="str">
            <v>Lakeview Elementary</v>
          </cell>
          <cell r="E31">
            <v>384142.5</v>
          </cell>
          <cell r="F31">
            <v>5123283.8</v>
          </cell>
          <cell r="G31">
            <v>5507426.2999999998</v>
          </cell>
          <cell r="H31">
            <v>0</v>
          </cell>
          <cell r="I31">
            <v>5507426.2999999998</v>
          </cell>
          <cell r="J31">
            <v>5507426.2999999998</v>
          </cell>
          <cell r="K31">
            <v>5507426.2999999998</v>
          </cell>
          <cell r="L31">
            <v>0</v>
          </cell>
          <cell r="M31">
            <v>184723.06</v>
          </cell>
          <cell r="N31">
            <v>66188.61</v>
          </cell>
          <cell r="O31">
            <v>41217.17</v>
          </cell>
          <cell r="P31">
            <v>92013.66</v>
          </cell>
          <cell r="Q31">
            <v>1121840.31</v>
          </cell>
          <cell r="R31">
            <v>1266099.3799999999</v>
          </cell>
          <cell r="S31">
            <v>2163910.88</v>
          </cell>
          <cell r="T31">
            <v>89031.53</v>
          </cell>
          <cell r="U31">
            <v>482401.7</v>
          </cell>
          <cell r="V31">
            <v>1121840.31</v>
          </cell>
          <cell r="W31">
            <v>1450822.44</v>
          </cell>
          <cell r="X31">
            <v>2230099.4899999998</v>
          </cell>
          <cell r="Y31">
            <v>130248.7</v>
          </cell>
          <cell r="Z31">
            <v>574415.35999999999</v>
          </cell>
          <cell r="AA31">
            <v>5507426.3000000007</v>
          </cell>
          <cell r="AB31">
            <v>210783.01</v>
          </cell>
          <cell r="AC31">
            <v>403211.84</v>
          </cell>
          <cell r="AD31">
            <v>613994.85000000009</v>
          </cell>
          <cell r="AE31">
            <v>19993568.190000001</v>
          </cell>
          <cell r="AF31">
            <v>0</v>
          </cell>
          <cell r="AG31">
            <v>0</v>
          </cell>
          <cell r="AH31">
            <v>0</v>
          </cell>
          <cell r="AI31">
            <v>0</v>
          </cell>
          <cell r="AJ31">
            <v>0</v>
          </cell>
          <cell r="AK31">
            <v>36800</v>
          </cell>
          <cell r="AL31">
            <v>34175</v>
          </cell>
          <cell r="AM31">
            <v>57104</v>
          </cell>
          <cell r="AN31">
            <v>327846.39990234398</v>
          </cell>
          <cell r="AO31">
            <v>453726</v>
          </cell>
          <cell r="AP31">
            <v>36800</v>
          </cell>
          <cell r="AQ31">
            <v>34175</v>
          </cell>
          <cell r="AR31">
            <v>57104</v>
          </cell>
          <cell r="AS31">
            <v>327846.39990234398</v>
          </cell>
          <cell r="AT31">
            <v>453726</v>
          </cell>
          <cell r="AU31">
            <v>0</v>
          </cell>
          <cell r="AV31">
            <v>0</v>
          </cell>
          <cell r="AW31">
            <v>0</v>
          </cell>
          <cell r="AX31">
            <v>0</v>
          </cell>
          <cell r="AY31">
            <v>0</v>
          </cell>
        </row>
        <row r="32">
          <cell r="A32">
            <v>30</v>
          </cell>
          <cell r="B32">
            <v>30</v>
          </cell>
          <cell r="C32">
            <v>30</v>
          </cell>
          <cell r="D32" t="str">
            <v>Blue Ridge Elementary</v>
          </cell>
          <cell r="E32">
            <v>312184.53999999998</v>
          </cell>
          <cell r="F32">
            <v>1690334.19</v>
          </cell>
          <cell r="G32">
            <v>2002518.73</v>
          </cell>
          <cell r="H32">
            <v>199531.66</v>
          </cell>
          <cell r="I32">
            <v>2202050.39</v>
          </cell>
          <cell r="J32">
            <v>2202050.39</v>
          </cell>
          <cell r="K32">
            <v>2202050.39</v>
          </cell>
          <cell r="L32">
            <v>12601.31</v>
          </cell>
          <cell r="M32">
            <v>4523.6400000000003</v>
          </cell>
          <cell r="N32">
            <v>142109.29</v>
          </cell>
          <cell r="O32">
            <v>99237.11</v>
          </cell>
          <cell r="P32">
            <v>53713.19</v>
          </cell>
          <cell r="Q32">
            <v>0</v>
          </cell>
          <cell r="R32">
            <v>27282.65</v>
          </cell>
          <cell r="S32">
            <v>1160946.33</v>
          </cell>
          <cell r="T32">
            <v>103445.34</v>
          </cell>
          <cell r="U32">
            <v>398659.87</v>
          </cell>
          <cell r="V32">
            <v>12601.31</v>
          </cell>
          <cell r="W32">
            <v>31806.29</v>
          </cell>
          <cell r="X32">
            <v>1303055.6200000001</v>
          </cell>
          <cell r="Y32">
            <v>202682.45</v>
          </cell>
          <cell r="Z32">
            <v>452373.06</v>
          </cell>
          <cell r="AA32">
            <v>2002518.7300000002</v>
          </cell>
          <cell r="AB32">
            <v>57180.03</v>
          </cell>
          <cell r="AC32">
            <v>381290.74</v>
          </cell>
          <cell r="AD32">
            <v>438470.77</v>
          </cell>
          <cell r="AE32">
            <v>14203000</v>
          </cell>
          <cell r="AF32">
            <v>0</v>
          </cell>
          <cell r="AG32">
            <v>0</v>
          </cell>
          <cell r="AH32">
            <v>0</v>
          </cell>
          <cell r="AI32">
            <v>0</v>
          </cell>
          <cell r="AJ32">
            <v>0</v>
          </cell>
          <cell r="AK32">
            <v>0</v>
          </cell>
          <cell r="AL32">
            <v>38098</v>
          </cell>
          <cell r="AM32">
            <v>0</v>
          </cell>
          <cell r="AN32">
            <v>0</v>
          </cell>
          <cell r="AO32">
            <v>18749</v>
          </cell>
          <cell r="AP32">
            <v>0</v>
          </cell>
          <cell r="AQ32">
            <v>38098</v>
          </cell>
          <cell r="AR32">
            <v>0</v>
          </cell>
          <cell r="AS32">
            <v>0</v>
          </cell>
          <cell r="AT32">
            <v>18749</v>
          </cell>
          <cell r="AU32">
            <v>0</v>
          </cell>
          <cell r="AV32">
            <v>0</v>
          </cell>
          <cell r="AW32">
            <v>12692</v>
          </cell>
          <cell r="AX32">
            <v>31472</v>
          </cell>
          <cell r="AY32">
            <v>146772</v>
          </cell>
        </row>
        <row r="33">
          <cell r="A33">
            <v>31</v>
          </cell>
          <cell r="B33">
            <v>31</v>
          </cell>
          <cell r="C33">
            <v>31</v>
          </cell>
          <cell r="D33" t="str">
            <v>Ridgemont Elementary</v>
          </cell>
          <cell r="E33">
            <v>394727.73</v>
          </cell>
          <cell r="F33">
            <v>4612060.8099999996</v>
          </cell>
          <cell r="G33">
            <v>5006788.5399999991</v>
          </cell>
          <cell r="H33">
            <v>35779.83</v>
          </cell>
          <cell r="I33">
            <v>5042568.37</v>
          </cell>
          <cell r="J33">
            <v>5042568.3699999992</v>
          </cell>
          <cell r="K33">
            <v>5042568.37</v>
          </cell>
          <cell r="L33">
            <v>0</v>
          </cell>
          <cell r="M33">
            <v>548.97</v>
          </cell>
          <cell r="N33">
            <v>50325.77</v>
          </cell>
          <cell r="O33">
            <v>156861.68</v>
          </cell>
          <cell r="P33">
            <v>186991.31</v>
          </cell>
          <cell r="Q33">
            <v>205243.33</v>
          </cell>
          <cell r="R33">
            <v>2110656.38</v>
          </cell>
          <cell r="S33">
            <v>1672691.39</v>
          </cell>
          <cell r="T33">
            <v>4267.43</v>
          </cell>
          <cell r="U33">
            <v>619202.28</v>
          </cell>
          <cell r="V33">
            <v>205243.33</v>
          </cell>
          <cell r="W33">
            <v>2111205.35</v>
          </cell>
          <cell r="X33">
            <v>1723017.16</v>
          </cell>
          <cell r="Y33">
            <v>161129.10999999999</v>
          </cell>
          <cell r="Z33">
            <v>806193.59000000008</v>
          </cell>
          <cell r="AA33">
            <v>5006788.54</v>
          </cell>
          <cell r="AB33">
            <v>180457.27</v>
          </cell>
          <cell r="AC33">
            <v>873301.23</v>
          </cell>
          <cell r="AD33">
            <v>1053758.5</v>
          </cell>
          <cell r="AE33">
            <v>16658343</v>
          </cell>
          <cell r="AF33">
            <v>0</v>
          </cell>
          <cell r="AG33">
            <v>0</v>
          </cell>
          <cell r="AH33">
            <v>0</v>
          </cell>
          <cell r="AI33">
            <v>0</v>
          </cell>
          <cell r="AJ33">
            <v>0</v>
          </cell>
          <cell r="AK33">
            <v>168750</v>
          </cell>
          <cell r="AL33">
            <v>0</v>
          </cell>
          <cell r="AM33">
            <v>330895.296875</v>
          </cell>
          <cell r="AN33">
            <v>458479.29736328102</v>
          </cell>
          <cell r="AO33">
            <v>749569</v>
          </cell>
          <cell r="AP33">
            <v>168750</v>
          </cell>
          <cell r="AQ33">
            <v>0</v>
          </cell>
          <cell r="AR33">
            <v>330895.296875</v>
          </cell>
          <cell r="AS33">
            <v>458479.29736328102</v>
          </cell>
          <cell r="AT33">
            <v>749569</v>
          </cell>
          <cell r="AU33">
            <v>0</v>
          </cell>
          <cell r="AV33">
            <v>0</v>
          </cell>
          <cell r="AW33">
            <v>6189</v>
          </cell>
          <cell r="AX33">
            <v>5245</v>
          </cell>
          <cell r="AY33">
            <v>0</v>
          </cell>
        </row>
        <row r="34">
          <cell r="A34">
            <v>32</v>
          </cell>
          <cell r="B34">
            <v>32</v>
          </cell>
          <cell r="C34">
            <v>32</v>
          </cell>
          <cell r="D34" t="str">
            <v>Ridgemont Early Child Center</v>
          </cell>
          <cell r="E34">
            <v>18923.82</v>
          </cell>
          <cell r="F34">
            <v>216659.06</v>
          </cell>
          <cell r="G34">
            <v>235582.88</v>
          </cell>
          <cell r="H34">
            <v>0</v>
          </cell>
          <cell r="I34">
            <v>235582.88</v>
          </cell>
          <cell r="J34">
            <v>235582.88</v>
          </cell>
          <cell r="K34">
            <v>235582.88</v>
          </cell>
          <cell r="L34">
            <v>0</v>
          </cell>
          <cell r="M34">
            <v>548.97</v>
          </cell>
          <cell r="N34">
            <v>3777.29</v>
          </cell>
          <cell r="O34">
            <v>14597.56</v>
          </cell>
          <cell r="P34">
            <v>0</v>
          </cell>
          <cell r="Q34">
            <v>0</v>
          </cell>
          <cell r="R34">
            <v>0</v>
          </cell>
          <cell r="S34">
            <v>39707.65</v>
          </cell>
          <cell r="T34">
            <v>0</v>
          </cell>
          <cell r="U34">
            <v>176951.41</v>
          </cell>
          <cell r="V34">
            <v>0</v>
          </cell>
          <cell r="W34">
            <v>548.97</v>
          </cell>
          <cell r="X34">
            <v>43484.94</v>
          </cell>
          <cell r="Y34">
            <v>14597.56</v>
          </cell>
          <cell r="Z34">
            <v>176951.41</v>
          </cell>
          <cell r="AA34">
            <v>235582.88</v>
          </cell>
          <cell r="AB34">
            <v>0</v>
          </cell>
          <cell r="AC34">
            <v>207590.24</v>
          </cell>
          <cell r="AD34">
            <v>207590.24</v>
          </cell>
          <cell r="AE34">
            <v>7295153.5</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row>
        <row r="35">
          <cell r="A35">
            <v>33</v>
          </cell>
          <cell r="B35">
            <v>33</v>
          </cell>
          <cell r="C35">
            <v>33</v>
          </cell>
          <cell r="D35" t="str">
            <v>Meadows Elementary</v>
          </cell>
          <cell r="E35">
            <v>513814.81</v>
          </cell>
          <cell r="F35">
            <v>3427819.03</v>
          </cell>
          <cell r="G35">
            <v>3941633.84</v>
          </cell>
          <cell r="H35">
            <v>0</v>
          </cell>
          <cell r="I35">
            <v>3941633.84</v>
          </cell>
          <cell r="J35">
            <v>3941633.84</v>
          </cell>
          <cell r="K35">
            <v>3941633.84</v>
          </cell>
          <cell r="L35">
            <v>0</v>
          </cell>
          <cell r="M35">
            <v>241986.22</v>
          </cell>
          <cell r="N35">
            <v>159252.07999999999</v>
          </cell>
          <cell r="O35">
            <v>93814.73</v>
          </cell>
          <cell r="P35">
            <v>18761.78</v>
          </cell>
          <cell r="Q35">
            <v>0</v>
          </cell>
          <cell r="R35">
            <v>957190.68</v>
          </cell>
          <cell r="S35">
            <v>1350486.68</v>
          </cell>
          <cell r="T35">
            <v>647398.24</v>
          </cell>
          <cell r="U35">
            <v>472743.43</v>
          </cell>
          <cell r="V35">
            <v>0</v>
          </cell>
          <cell r="W35">
            <v>1199176.9000000001</v>
          </cell>
          <cell r="X35">
            <v>1509738.76</v>
          </cell>
          <cell r="Y35">
            <v>741212.97</v>
          </cell>
          <cell r="Z35">
            <v>491505.20999999996</v>
          </cell>
          <cell r="AA35">
            <v>3941633.84</v>
          </cell>
          <cell r="AB35">
            <v>3700.19</v>
          </cell>
          <cell r="AC35">
            <v>410555.34</v>
          </cell>
          <cell r="AD35">
            <v>414255.53</v>
          </cell>
          <cell r="AE35">
            <v>16022863</v>
          </cell>
          <cell r="AF35">
            <v>0</v>
          </cell>
          <cell r="AG35">
            <v>0</v>
          </cell>
          <cell r="AH35">
            <v>0</v>
          </cell>
          <cell r="AI35">
            <v>2592</v>
          </cell>
          <cell r="AJ35">
            <v>0</v>
          </cell>
          <cell r="AK35">
            <v>0</v>
          </cell>
          <cell r="AL35">
            <v>21492</v>
          </cell>
          <cell r="AM35">
            <v>255215</v>
          </cell>
          <cell r="AN35">
            <v>456273</v>
          </cell>
          <cell r="AO35">
            <v>725621</v>
          </cell>
          <cell r="AP35">
            <v>0</v>
          </cell>
          <cell r="AQ35">
            <v>21492</v>
          </cell>
          <cell r="AR35">
            <v>255215</v>
          </cell>
          <cell r="AS35">
            <v>458865</v>
          </cell>
          <cell r="AT35">
            <v>725621</v>
          </cell>
          <cell r="AU35">
            <v>0</v>
          </cell>
          <cell r="AV35">
            <v>0</v>
          </cell>
          <cell r="AW35">
            <v>0</v>
          </cell>
          <cell r="AX35">
            <v>0</v>
          </cell>
          <cell r="AY35">
            <v>0</v>
          </cell>
        </row>
        <row r="36">
          <cell r="A36">
            <v>34</v>
          </cell>
          <cell r="B36">
            <v>34</v>
          </cell>
          <cell r="C36">
            <v>34</v>
          </cell>
          <cell r="D36" t="str">
            <v>Quail Valley Elementary</v>
          </cell>
          <cell r="E36">
            <v>5705.35</v>
          </cell>
          <cell r="F36">
            <v>269160.46999999997</v>
          </cell>
          <cell r="G36">
            <v>274865.81999999995</v>
          </cell>
          <cell r="H36">
            <v>0</v>
          </cell>
          <cell r="I36">
            <v>274865.82</v>
          </cell>
          <cell r="J36">
            <v>274865.81999999995</v>
          </cell>
          <cell r="K36">
            <v>274865.82</v>
          </cell>
          <cell r="L36">
            <v>0</v>
          </cell>
          <cell r="M36">
            <v>3700.19</v>
          </cell>
          <cell r="N36">
            <v>0</v>
          </cell>
          <cell r="O36">
            <v>0</v>
          </cell>
          <cell r="P36">
            <v>2005.16</v>
          </cell>
          <cell r="Q36">
            <v>0</v>
          </cell>
          <cell r="R36">
            <v>2258.2600000000002</v>
          </cell>
          <cell r="S36">
            <v>42751.95</v>
          </cell>
          <cell r="T36">
            <v>0</v>
          </cell>
          <cell r="U36">
            <v>224150.26</v>
          </cell>
          <cell r="V36">
            <v>0</v>
          </cell>
          <cell r="W36">
            <v>5958.4500000000007</v>
          </cell>
          <cell r="X36">
            <v>42751.95</v>
          </cell>
          <cell r="Y36">
            <v>0</v>
          </cell>
          <cell r="Z36">
            <v>226155.42</v>
          </cell>
          <cell r="AA36">
            <v>274865.82</v>
          </cell>
          <cell r="AB36">
            <v>3700.19</v>
          </cell>
          <cell r="AC36">
            <v>233958.62</v>
          </cell>
          <cell r="AD36">
            <v>237658.81</v>
          </cell>
          <cell r="AE36">
            <v>19317590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row>
        <row r="37">
          <cell r="A37">
            <v>35</v>
          </cell>
          <cell r="B37">
            <v>35</v>
          </cell>
          <cell r="C37">
            <v>35</v>
          </cell>
          <cell r="D37" t="str">
            <v>Dulles Elementary</v>
          </cell>
          <cell r="E37">
            <v>593579.79</v>
          </cell>
          <cell r="F37">
            <v>3046969.51</v>
          </cell>
          <cell r="G37">
            <v>3640549.3</v>
          </cell>
          <cell r="H37">
            <v>2634.19</v>
          </cell>
          <cell r="I37">
            <v>3643183.49</v>
          </cell>
          <cell r="J37">
            <v>3643183.4899999998</v>
          </cell>
          <cell r="K37">
            <v>3643183.49</v>
          </cell>
          <cell r="L37">
            <v>0</v>
          </cell>
          <cell r="M37">
            <v>135220.82999999999</v>
          </cell>
          <cell r="N37">
            <v>163489.99</v>
          </cell>
          <cell r="O37">
            <v>141845.85</v>
          </cell>
          <cell r="P37">
            <v>153023.12</v>
          </cell>
          <cell r="Q37">
            <v>311.91000000000003</v>
          </cell>
          <cell r="R37">
            <v>2276927.4300000002</v>
          </cell>
          <cell r="S37">
            <v>327585.39</v>
          </cell>
          <cell r="T37">
            <v>70602.080000000002</v>
          </cell>
          <cell r="U37">
            <v>371542.7</v>
          </cell>
          <cell r="V37">
            <v>311.91000000000003</v>
          </cell>
          <cell r="W37">
            <v>2412148.2600000002</v>
          </cell>
          <cell r="X37">
            <v>491075.38</v>
          </cell>
          <cell r="Y37">
            <v>212447.93</v>
          </cell>
          <cell r="Z37">
            <v>524565.82000000007</v>
          </cell>
          <cell r="AA37">
            <v>3640549.3000000007</v>
          </cell>
          <cell r="AB37">
            <v>279332.13</v>
          </cell>
          <cell r="AC37">
            <v>421123.01</v>
          </cell>
          <cell r="AD37">
            <v>700455.14</v>
          </cell>
          <cell r="AE37">
            <v>19371454</v>
          </cell>
          <cell r="AF37">
            <v>0</v>
          </cell>
          <cell r="AG37">
            <v>0</v>
          </cell>
          <cell r="AH37">
            <v>0</v>
          </cell>
          <cell r="AI37">
            <v>0</v>
          </cell>
          <cell r="AJ37">
            <v>0</v>
          </cell>
          <cell r="AK37">
            <v>0</v>
          </cell>
          <cell r="AL37">
            <v>65665.1015625</v>
          </cell>
          <cell r="AM37">
            <v>62439.8984375</v>
          </cell>
          <cell r="AN37">
            <v>448279</v>
          </cell>
          <cell r="AO37">
            <v>776403</v>
          </cell>
          <cell r="AP37">
            <v>0</v>
          </cell>
          <cell r="AQ37">
            <v>65665.1015625</v>
          </cell>
          <cell r="AR37">
            <v>62439.8984375</v>
          </cell>
          <cell r="AS37">
            <v>448279</v>
          </cell>
          <cell r="AT37">
            <v>776403</v>
          </cell>
          <cell r="AU37">
            <v>0</v>
          </cell>
          <cell r="AV37">
            <v>1705</v>
          </cell>
          <cell r="AW37">
            <v>0</v>
          </cell>
          <cell r="AX37">
            <v>16537</v>
          </cell>
          <cell r="AY37">
            <v>0</v>
          </cell>
        </row>
        <row r="38">
          <cell r="A38">
            <v>36</v>
          </cell>
          <cell r="B38">
            <v>36</v>
          </cell>
          <cell r="C38">
            <v>36</v>
          </cell>
          <cell r="D38" t="str">
            <v>Briargate Elementary</v>
          </cell>
          <cell r="E38">
            <v>658693.65</v>
          </cell>
          <cell r="F38">
            <v>2323947.16</v>
          </cell>
          <cell r="G38">
            <v>2982640.81</v>
          </cell>
          <cell r="H38">
            <v>6592.98</v>
          </cell>
          <cell r="I38">
            <v>2989233.79</v>
          </cell>
          <cell r="J38">
            <v>2989233.79</v>
          </cell>
          <cell r="K38">
            <v>2989233.79</v>
          </cell>
          <cell r="L38">
            <v>0</v>
          </cell>
          <cell r="M38">
            <v>359852.16</v>
          </cell>
          <cell r="N38">
            <v>221953.47</v>
          </cell>
          <cell r="O38">
            <v>74882.86</v>
          </cell>
          <cell r="P38">
            <v>2005.16</v>
          </cell>
          <cell r="Q38">
            <v>1825.06</v>
          </cell>
          <cell r="R38">
            <v>172873.88</v>
          </cell>
          <cell r="S38">
            <v>1261392.04</v>
          </cell>
          <cell r="T38">
            <v>94592.68</v>
          </cell>
          <cell r="U38">
            <v>793263.5</v>
          </cell>
          <cell r="V38">
            <v>1825.06</v>
          </cell>
          <cell r="W38">
            <v>532726.04</v>
          </cell>
          <cell r="X38">
            <v>1483345.51</v>
          </cell>
          <cell r="Y38">
            <v>169475.53999999998</v>
          </cell>
          <cell r="Z38">
            <v>795268.66</v>
          </cell>
          <cell r="AA38">
            <v>2982640.81</v>
          </cell>
          <cell r="AB38">
            <v>136024.67000000001</v>
          </cell>
          <cell r="AC38">
            <v>845525.31</v>
          </cell>
          <cell r="AD38">
            <v>981549.9800000001</v>
          </cell>
          <cell r="AE38">
            <v>15922983</v>
          </cell>
          <cell r="AF38">
            <v>0</v>
          </cell>
          <cell r="AG38">
            <v>0</v>
          </cell>
          <cell r="AH38">
            <v>0</v>
          </cell>
          <cell r="AI38">
            <v>0</v>
          </cell>
          <cell r="AJ38">
            <v>0</v>
          </cell>
          <cell r="AK38">
            <v>0</v>
          </cell>
          <cell r="AL38">
            <v>0</v>
          </cell>
          <cell r="AM38">
            <v>79514</v>
          </cell>
          <cell r="AN38">
            <v>237224</v>
          </cell>
          <cell r="AO38">
            <v>117045</v>
          </cell>
          <cell r="AP38">
            <v>0</v>
          </cell>
          <cell r="AQ38">
            <v>0</v>
          </cell>
          <cell r="AR38">
            <v>79514</v>
          </cell>
          <cell r="AS38">
            <v>237224</v>
          </cell>
          <cell r="AT38">
            <v>117045</v>
          </cell>
          <cell r="AU38">
            <v>0</v>
          </cell>
          <cell r="AV38">
            <v>0</v>
          </cell>
          <cell r="AW38">
            <v>3345</v>
          </cell>
          <cell r="AX38">
            <v>1774</v>
          </cell>
          <cell r="AY38">
            <v>0</v>
          </cell>
        </row>
        <row r="39">
          <cell r="A39">
            <v>37</v>
          </cell>
          <cell r="B39">
            <v>37</v>
          </cell>
          <cell r="C39">
            <v>37</v>
          </cell>
          <cell r="D39" t="str">
            <v>Townewest Elementary</v>
          </cell>
          <cell r="E39">
            <v>521388.2</v>
          </cell>
          <cell r="F39">
            <v>4044464.68</v>
          </cell>
          <cell r="G39">
            <v>4565852.88</v>
          </cell>
          <cell r="H39">
            <v>273816.32000000001</v>
          </cell>
          <cell r="I39">
            <v>4839669.2</v>
          </cell>
          <cell r="J39">
            <v>4839669.2</v>
          </cell>
          <cell r="K39">
            <v>4839669.2</v>
          </cell>
          <cell r="L39">
            <v>0</v>
          </cell>
          <cell r="M39">
            <v>137774.24</v>
          </cell>
          <cell r="N39">
            <v>77366.87</v>
          </cell>
          <cell r="O39">
            <v>292166.89</v>
          </cell>
          <cell r="P39">
            <v>14080.2</v>
          </cell>
          <cell r="Q39">
            <v>43249.69</v>
          </cell>
          <cell r="R39">
            <v>725537.26</v>
          </cell>
          <cell r="S39">
            <v>2498325.92</v>
          </cell>
          <cell r="T39">
            <v>359782.37</v>
          </cell>
          <cell r="U39">
            <v>417569.44</v>
          </cell>
          <cell r="V39">
            <v>43249.69</v>
          </cell>
          <cell r="W39">
            <v>863311.5</v>
          </cell>
          <cell r="X39">
            <v>2575692.79</v>
          </cell>
          <cell r="Y39">
            <v>651949.26</v>
          </cell>
          <cell r="Z39">
            <v>431649.64</v>
          </cell>
          <cell r="AA39">
            <v>4565852.88</v>
          </cell>
          <cell r="AB39">
            <v>136024.67000000001</v>
          </cell>
          <cell r="AC39">
            <v>413178.93</v>
          </cell>
          <cell r="AD39">
            <v>549203.6</v>
          </cell>
          <cell r="AE39">
            <v>15784285.630000001</v>
          </cell>
          <cell r="AF39">
            <v>0</v>
          </cell>
          <cell r="AG39">
            <v>0</v>
          </cell>
          <cell r="AH39">
            <v>0</v>
          </cell>
          <cell r="AI39">
            <v>0</v>
          </cell>
          <cell r="AJ39">
            <v>28800</v>
          </cell>
          <cell r="AK39">
            <v>0</v>
          </cell>
          <cell r="AL39">
            <v>0</v>
          </cell>
          <cell r="AM39">
            <v>73092</v>
          </cell>
          <cell r="AN39">
            <v>752690</v>
          </cell>
          <cell r="AO39">
            <v>370171</v>
          </cell>
          <cell r="AP39">
            <v>0</v>
          </cell>
          <cell r="AQ39">
            <v>0</v>
          </cell>
          <cell r="AR39">
            <v>73092</v>
          </cell>
          <cell r="AS39">
            <v>752690</v>
          </cell>
          <cell r="AT39">
            <v>398971</v>
          </cell>
          <cell r="AU39">
            <v>88588</v>
          </cell>
          <cell r="AV39">
            <v>66441</v>
          </cell>
          <cell r="AW39">
            <v>113199</v>
          </cell>
          <cell r="AX39">
            <v>71740</v>
          </cell>
          <cell r="AY39">
            <v>149037</v>
          </cell>
        </row>
        <row r="40">
          <cell r="A40">
            <v>38</v>
          </cell>
          <cell r="B40">
            <v>38</v>
          </cell>
          <cell r="C40">
            <v>38</v>
          </cell>
          <cell r="D40" t="str">
            <v>Lantern Lane Elementary</v>
          </cell>
          <cell r="E40">
            <v>376725.5</v>
          </cell>
          <cell r="F40">
            <v>1081365.79</v>
          </cell>
          <cell r="G40">
            <v>1458091.29</v>
          </cell>
          <cell r="H40">
            <v>13076.4</v>
          </cell>
          <cell r="I40">
            <v>1471167.69</v>
          </cell>
          <cell r="J40">
            <v>1471167.69</v>
          </cell>
          <cell r="K40">
            <v>1471167.69</v>
          </cell>
          <cell r="L40">
            <v>0</v>
          </cell>
          <cell r="M40">
            <v>184689.55</v>
          </cell>
          <cell r="N40">
            <v>3607.64</v>
          </cell>
          <cell r="O40">
            <v>58178.81</v>
          </cell>
          <cell r="P40">
            <v>130249.5</v>
          </cell>
          <cell r="Q40">
            <v>16578.66</v>
          </cell>
          <cell r="R40">
            <v>202686.46</v>
          </cell>
          <cell r="S40">
            <v>437018.77</v>
          </cell>
          <cell r="T40">
            <v>111967.66</v>
          </cell>
          <cell r="U40">
            <v>313114.23999999999</v>
          </cell>
          <cell r="V40">
            <v>16578.66</v>
          </cell>
          <cell r="W40">
            <v>387376.01</v>
          </cell>
          <cell r="X40">
            <v>440626.41000000003</v>
          </cell>
          <cell r="Y40">
            <v>170146.47</v>
          </cell>
          <cell r="Z40">
            <v>443363.74</v>
          </cell>
          <cell r="AA40">
            <v>1458091.29</v>
          </cell>
          <cell r="AB40">
            <v>310829.27</v>
          </cell>
          <cell r="AC40">
            <v>414015.88</v>
          </cell>
          <cell r="AD40">
            <v>724845.15</v>
          </cell>
          <cell r="AE40">
            <v>16108350</v>
          </cell>
          <cell r="AF40">
            <v>0</v>
          </cell>
          <cell r="AG40">
            <v>0</v>
          </cell>
          <cell r="AH40">
            <v>0</v>
          </cell>
          <cell r="AI40">
            <v>0</v>
          </cell>
          <cell r="AJ40">
            <v>0</v>
          </cell>
          <cell r="AK40">
            <v>0</v>
          </cell>
          <cell r="AL40">
            <v>12964</v>
          </cell>
          <cell r="AM40">
            <v>131919</v>
          </cell>
          <cell r="AN40">
            <v>372283</v>
          </cell>
          <cell r="AO40">
            <v>0</v>
          </cell>
          <cell r="AP40">
            <v>0</v>
          </cell>
          <cell r="AQ40">
            <v>12964</v>
          </cell>
          <cell r="AR40">
            <v>131919</v>
          </cell>
          <cell r="AS40">
            <v>372283</v>
          </cell>
          <cell r="AT40">
            <v>0</v>
          </cell>
          <cell r="AU40">
            <v>0</v>
          </cell>
          <cell r="AV40">
            <v>2501</v>
          </cell>
          <cell r="AW40">
            <v>0</v>
          </cell>
          <cell r="AX40">
            <v>13086</v>
          </cell>
          <cell r="AY40">
            <v>0</v>
          </cell>
        </row>
        <row r="41">
          <cell r="A41">
            <v>39</v>
          </cell>
          <cell r="B41">
            <v>39</v>
          </cell>
          <cell r="C41">
            <v>39</v>
          </cell>
          <cell r="D41" t="str">
            <v>Ridgegate Elementary</v>
          </cell>
          <cell r="E41">
            <v>206252.73</v>
          </cell>
          <cell r="F41">
            <v>1585865.51</v>
          </cell>
          <cell r="G41">
            <v>1792118.24</v>
          </cell>
          <cell r="H41">
            <v>170609.54</v>
          </cell>
          <cell r="I41">
            <v>1962727.78</v>
          </cell>
          <cell r="J41">
            <v>1962727.78</v>
          </cell>
          <cell r="K41">
            <v>1962727.78</v>
          </cell>
          <cell r="L41">
            <v>0</v>
          </cell>
          <cell r="M41">
            <v>54101.87</v>
          </cell>
          <cell r="N41">
            <v>50453.99</v>
          </cell>
          <cell r="O41">
            <v>47244.75</v>
          </cell>
          <cell r="P41">
            <v>54452.12</v>
          </cell>
          <cell r="Q41">
            <v>219192.19</v>
          </cell>
          <cell r="R41">
            <v>142939.12</v>
          </cell>
          <cell r="S41">
            <v>632572.15</v>
          </cell>
          <cell r="T41">
            <v>56438.559999999998</v>
          </cell>
          <cell r="U41">
            <v>534723.49</v>
          </cell>
          <cell r="V41">
            <v>219192.19</v>
          </cell>
          <cell r="W41">
            <v>197040.99</v>
          </cell>
          <cell r="X41">
            <v>683026.14</v>
          </cell>
          <cell r="Y41">
            <v>103683.31</v>
          </cell>
          <cell r="Z41">
            <v>589175.61</v>
          </cell>
          <cell r="AA41">
            <v>1792118.2400000002</v>
          </cell>
          <cell r="AB41">
            <v>53479.839999999997</v>
          </cell>
          <cell r="AC41">
            <v>641759.62</v>
          </cell>
          <cell r="AD41">
            <v>695239.46</v>
          </cell>
          <cell r="AE41">
            <v>17130046</v>
          </cell>
          <cell r="AF41">
            <v>0</v>
          </cell>
          <cell r="AG41">
            <v>0</v>
          </cell>
          <cell r="AH41">
            <v>0</v>
          </cell>
          <cell r="AI41">
            <v>0</v>
          </cell>
          <cell r="AJ41">
            <v>0</v>
          </cell>
          <cell r="AK41">
            <v>0</v>
          </cell>
          <cell r="AL41">
            <v>485815.80078125</v>
          </cell>
          <cell r="AM41">
            <v>19719.400390625</v>
          </cell>
          <cell r="AN41">
            <v>0</v>
          </cell>
          <cell r="AO41">
            <v>9000</v>
          </cell>
          <cell r="AP41">
            <v>0</v>
          </cell>
          <cell r="AQ41">
            <v>485815.80078125</v>
          </cell>
          <cell r="AR41">
            <v>19719.400390625</v>
          </cell>
          <cell r="AS41">
            <v>0</v>
          </cell>
          <cell r="AT41">
            <v>9000</v>
          </cell>
          <cell r="AU41">
            <v>0</v>
          </cell>
          <cell r="AV41">
            <v>0</v>
          </cell>
          <cell r="AW41">
            <v>9519</v>
          </cell>
          <cell r="AX41">
            <v>17707</v>
          </cell>
          <cell r="AY41">
            <v>19060</v>
          </cell>
        </row>
        <row r="42">
          <cell r="A42">
            <v>40</v>
          </cell>
          <cell r="B42">
            <v>40</v>
          </cell>
          <cell r="C42">
            <v>40</v>
          </cell>
          <cell r="D42" t="str">
            <v>Colony Bend Elementary</v>
          </cell>
          <cell r="E42">
            <v>215726.69</v>
          </cell>
          <cell r="F42">
            <v>1157409.49</v>
          </cell>
          <cell r="G42">
            <v>1373136.18</v>
          </cell>
          <cell r="H42">
            <v>0</v>
          </cell>
          <cell r="I42">
            <v>1373136.18</v>
          </cell>
          <cell r="J42">
            <v>1373136.18</v>
          </cell>
          <cell r="K42">
            <v>1373136.18</v>
          </cell>
          <cell r="L42">
            <v>0</v>
          </cell>
          <cell r="M42">
            <v>45815.67</v>
          </cell>
          <cell r="N42">
            <v>0</v>
          </cell>
          <cell r="O42">
            <v>41217.17</v>
          </cell>
          <cell r="P42">
            <v>128693.85</v>
          </cell>
          <cell r="Q42">
            <v>160144.06</v>
          </cell>
          <cell r="R42">
            <v>98127.82</v>
          </cell>
          <cell r="S42">
            <v>554582.68000000005</v>
          </cell>
          <cell r="T42">
            <v>25666.04</v>
          </cell>
          <cell r="U42">
            <v>318888.89</v>
          </cell>
          <cell r="V42">
            <v>160144.06</v>
          </cell>
          <cell r="W42">
            <v>143943.49</v>
          </cell>
          <cell r="X42">
            <v>554582.68000000005</v>
          </cell>
          <cell r="Y42">
            <v>66883.209999999992</v>
          </cell>
          <cell r="Z42">
            <v>447582.74</v>
          </cell>
          <cell r="AA42">
            <v>1373136.18</v>
          </cell>
          <cell r="AB42">
            <v>164394.6</v>
          </cell>
          <cell r="AC42">
            <v>290288.57</v>
          </cell>
          <cell r="AD42">
            <v>454683.17000000004</v>
          </cell>
          <cell r="AE42">
            <v>15637519.25</v>
          </cell>
          <cell r="AF42">
            <v>0</v>
          </cell>
          <cell r="AG42">
            <v>0</v>
          </cell>
          <cell r="AH42">
            <v>0</v>
          </cell>
          <cell r="AI42">
            <v>576</v>
          </cell>
          <cell r="AJ42">
            <v>0</v>
          </cell>
          <cell r="AK42">
            <v>0</v>
          </cell>
          <cell r="AL42">
            <v>25305.80078125</v>
          </cell>
          <cell r="AM42">
            <v>724022</v>
          </cell>
          <cell r="AN42">
            <v>29822</v>
          </cell>
          <cell r="AO42">
            <v>174480.60000610401</v>
          </cell>
          <cell r="AP42">
            <v>0</v>
          </cell>
          <cell r="AQ42">
            <v>25305.80078125</v>
          </cell>
          <cell r="AR42">
            <v>724022</v>
          </cell>
          <cell r="AS42">
            <v>30398</v>
          </cell>
          <cell r="AT42">
            <v>174480.60000610401</v>
          </cell>
          <cell r="AU42">
            <v>0</v>
          </cell>
          <cell r="AV42">
            <v>0</v>
          </cell>
          <cell r="AW42">
            <v>0</v>
          </cell>
          <cell r="AX42">
            <v>0</v>
          </cell>
          <cell r="AY42">
            <v>0</v>
          </cell>
        </row>
        <row r="43">
          <cell r="A43">
            <v>41</v>
          </cell>
          <cell r="B43">
            <v>41</v>
          </cell>
          <cell r="C43">
            <v>41</v>
          </cell>
          <cell r="D43" t="str">
            <v>Mission Bend Elementary</v>
          </cell>
          <cell r="E43">
            <v>667404.26</v>
          </cell>
          <cell r="F43">
            <v>2072328.34</v>
          </cell>
          <cell r="G43">
            <v>2739732.6</v>
          </cell>
          <cell r="H43">
            <v>829778.14</v>
          </cell>
          <cell r="I43">
            <v>3569510.74</v>
          </cell>
          <cell r="J43">
            <v>3569510.74</v>
          </cell>
          <cell r="K43">
            <v>3569510.74</v>
          </cell>
          <cell r="L43">
            <v>0</v>
          </cell>
          <cell r="M43">
            <v>190313.7</v>
          </cell>
          <cell r="N43">
            <v>150965.16</v>
          </cell>
          <cell r="O43">
            <v>281660.13</v>
          </cell>
          <cell r="P43">
            <v>44465.27</v>
          </cell>
          <cell r="Q43">
            <v>1362.62</v>
          </cell>
          <cell r="R43">
            <v>528866.82999999996</v>
          </cell>
          <cell r="S43">
            <v>647384.82999999996</v>
          </cell>
          <cell r="T43">
            <v>250437.39</v>
          </cell>
          <cell r="U43">
            <v>644276.67000000004</v>
          </cell>
          <cell r="V43">
            <v>1362.62</v>
          </cell>
          <cell r="W43">
            <v>719180.53</v>
          </cell>
          <cell r="X43">
            <v>798349.99</v>
          </cell>
          <cell r="Y43">
            <v>532097.52</v>
          </cell>
          <cell r="Z43">
            <v>688741.94000000006</v>
          </cell>
          <cell r="AA43">
            <v>2739732.6</v>
          </cell>
          <cell r="AB43">
            <v>156343.63</v>
          </cell>
          <cell r="AC43">
            <v>448845.88</v>
          </cell>
          <cell r="AD43">
            <v>605189.51</v>
          </cell>
          <cell r="AE43">
            <v>16057973.380000001</v>
          </cell>
          <cell r="AF43">
            <v>0</v>
          </cell>
          <cell r="AG43">
            <v>0</v>
          </cell>
          <cell r="AH43">
            <v>0</v>
          </cell>
          <cell r="AI43">
            <v>12960</v>
          </cell>
          <cell r="AJ43">
            <v>0</v>
          </cell>
          <cell r="AK43">
            <v>0</v>
          </cell>
          <cell r="AL43">
            <v>169080.69921875</v>
          </cell>
          <cell r="AM43">
            <v>10800</v>
          </cell>
          <cell r="AN43">
            <v>296878</v>
          </cell>
          <cell r="AO43">
            <v>57323</v>
          </cell>
          <cell r="AP43">
            <v>0</v>
          </cell>
          <cell r="AQ43">
            <v>169080.69921875</v>
          </cell>
          <cell r="AR43">
            <v>10800</v>
          </cell>
          <cell r="AS43">
            <v>309838</v>
          </cell>
          <cell r="AT43">
            <v>57323</v>
          </cell>
          <cell r="AU43">
            <v>0</v>
          </cell>
          <cell r="AV43">
            <v>49640</v>
          </cell>
          <cell r="AW43">
            <v>0</v>
          </cell>
          <cell r="AX43">
            <v>62024</v>
          </cell>
          <cell r="AY43">
            <v>0</v>
          </cell>
        </row>
        <row r="44">
          <cell r="A44">
            <v>42</v>
          </cell>
          <cell r="B44">
            <v>42</v>
          </cell>
          <cell r="C44">
            <v>42</v>
          </cell>
          <cell r="D44" t="str">
            <v>Sugar Mill Elementary</v>
          </cell>
          <cell r="E44">
            <v>493730.76</v>
          </cell>
          <cell r="F44">
            <v>2627445.39</v>
          </cell>
          <cell r="G44">
            <v>3121176.1500000004</v>
          </cell>
          <cell r="H44">
            <v>22700.3</v>
          </cell>
          <cell r="I44">
            <v>3143876.45</v>
          </cell>
          <cell r="J44">
            <v>3143876.45</v>
          </cell>
          <cell r="K44">
            <v>3143876.45</v>
          </cell>
          <cell r="L44">
            <v>0</v>
          </cell>
          <cell r="M44">
            <v>3700.19</v>
          </cell>
          <cell r="N44">
            <v>376185.48</v>
          </cell>
          <cell r="O44">
            <v>78668.27</v>
          </cell>
          <cell r="P44">
            <v>35176.82</v>
          </cell>
          <cell r="Q44">
            <v>0</v>
          </cell>
          <cell r="R44">
            <v>1031808.53</v>
          </cell>
          <cell r="S44">
            <v>820816.42</v>
          </cell>
          <cell r="T44">
            <v>174076.75</v>
          </cell>
          <cell r="U44">
            <v>600743.68999999994</v>
          </cell>
          <cell r="V44">
            <v>0</v>
          </cell>
          <cell r="W44">
            <v>1035508.72</v>
          </cell>
          <cell r="X44">
            <v>1197001.8999999999</v>
          </cell>
          <cell r="Y44">
            <v>252745.02000000002</v>
          </cell>
          <cell r="Z44">
            <v>635920.50999999989</v>
          </cell>
          <cell r="AA44">
            <v>3121176.15</v>
          </cell>
          <cell r="AB44">
            <v>29745.88</v>
          </cell>
          <cell r="AC44">
            <v>652029.82999999996</v>
          </cell>
          <cell r="AD44">
            <v>681775.71</v>
          </cell>
          <cell r="AE44">
            <v>16326210</v>
          </cell>
          <cell r="AF44">
            <v>0</v>
          </cell>
          <cell r="AG44">
            <v>0</v>
          </cell>
          <cell r="AH44">
            <v>0</v>
          </cell>
          <cell r="AI44">
            <v>4320</v>
          </cell>
          <cell r="AJ44">
            <v>0</v>
          </cell>
          <cell r="AK44">
            <v>0</v>
          </cell>
          <cell r="AL44">
            <v>61016.1015625</v>
          </cell>
          <cell r="AM44">
            <v>81526.8984375</v>
          </cell>
          <cell r="AN44">
            <v>454609</v>
          </cell>
          <cell r="AO44">
            <v>380868</v>
          </cell>
          <cell r="AP44">
            <v>0</v>
          </cell>
          <cell r="AQ44">
            <v>61016.1015625</v>
          </cell>
          <cell r="AR44">
            <v>81526.8984375</v>
          </cell>
          <cell r="AS44">
            <v>458929</v>
          </cell>
          <cell r="AT44">
            <v>380868</v>
          </cell>
          <cell r="AU44">
            <v>0</v>
          </cell>
          <cell r="AV44">
            <v>0</v>
          </cell>
          <cell r="AW44">
            <v>0</v>
          </cell>
          <cell r="AX44">
            <v>58510</v>
          </cell>
          <cell r="AY44">
            <v>40962</v>
          </cell>
        </row>
        <row r="45">
          <cell r="A45">
            <v>43</v>
          </cell>
          <cell r="B45">
            <v>43</v>
          </cell>
          <cell r="C45">
            <v>43</v>
          </cell>
          <cell r="D45" t="str">
            <v>Settlers Way Elementary</v>
          </cell>
          <cell r="E45">
            <v>223741</v>
          </cell>
          <cell r="F45">
            <v>4111653.05</v>
          </cell>
          <cell r="G45">
            <v>4335394.05</v>
          </cell>
          <cell r="H45">
            <v>0</v>
          </cell>
          <cell r="I45">
            <v>4335394.05</v>
          </cell>
          <cell r="J45">
            <v>4335394.05</v>
          </cell>
          <cell r="K45">
            <v>4335394.05</v>
          </cell>
          <cell r="L45">
            <v>0</v>
          </cell>
          <cell r="M45">
            <v>133010.70000000001</v>
          </cell>
          <cell r="N45">
            <v>7215.29</v>
          </cell>
          <cell r="O45">
            <v>51416.93</v>
          </cell>
          <cell r="P45">
            <v>32098.080000000002</v>
          </cell>
          <cell r="Q45">
            <v>784373.85</v>
          </cell>
          <cell r="R45">
            <v>2107953.5699999998</v>
          </cell>
          <cell r="S45">
            <v>511413.68</v>
          </cell>
          <cell r="T45">
            <v>190777.19</v>
          </cell>
          <cell r="U45">
            <v>517134.76</v>
          </cell>
          <cell r="V45">
            <v>784373.85</v>
          </cell>
          <cell r="W45">
            <v>2240964.27</v>
          </cell>
          <cell r="X45">
            <v>518628.97</v>
          </cell>
          <cell r="Y45">
            <v>242194.12</v>
          </cell>
          <cell r="Z45">
            <v>549232.84</v>
          </cell>
          <cell r="AA45">
            <v>4335394.05</v>
          </cell>
          <cell r="AB45">
            <v>130009.2</v>
          </cell>
          <cell r="AC45">
            <v>467633.74</v>
          </cell>
          <cell r="AD45">
            <v>597642.93999999994</v>
          </cell>
          <cell r="AE45">
            <v>16317923</v>
          </cell>
          <cell r="AF45">
            <v>0</v>
          </cell>
          <cell r="AG45">
            <v>0</v>
          </cell>
          <cell r="AH45">
            <v>0</v>
          </cell>
          <cell r="AI45">
            <v>0</v>
          </cell>
          <cell r="AJ45">
            <v>0</v>
          </cell>
          <cell r="AK45">
            <v>0</v>
          </cell>
          <cell r="AL45">
            <v>0</v>
          </cell>
          <cell r="AM45">
            <v>154823</v>
          </cell>
          <cell r="AN45">
            <v>312574</v>
          </cell>
          <cell r="AO45">
            <v>156501</v>
          </cell>
          <cell r="AP45">
            <v>0</v>
          </cell>
          <cell r="AQ45">
            <v>0</v>
          </cell>
          <cell r="AR45">
            <v>154823</v>
          </cell>
          <cell r="AS45">
            <v>312574</v>
          </cell>
          <cell r="AT45">
            <v>156501</v>
          </cell>
          <cell r="AU45">
            <v>0</v>
          </cell>
          <cell r="AV45">
            <v>0</v>
          </cell>
          <cell r="AW45">
            <v>0</v>
          </cell>
          <cell r="AX45">
            <v>0</v>
          </cell>
          <cell r="AY45">
            <v>0</v>
          </cell>
        </row>
        <row r="46">
          <cell r="A46">
            <v>44</v>
          </cell>
          <cell r="B46">
            <v>44</v>
          </cell>
          <cell r="C46">
            <v>44</v>
          </cell>
          <cell r="D46" t="str">
            <v>Palmer Elementary</v>
          </cell>
          <cell r="E46">
            <v>282268.01</v>
          </cell>
          <cell r="F46">
            <v>1206669.72</v>
          </cell>
          <cell r="G46">
            <v>1488937.73</v>
          </cell>
          <cell r="H46">
            <v>4301.3999999999996</v>
          </cell>
          <cell r="I46">
            <v>1493239.13</v>
          </cell>
          <cell r="J46">
            <v>1493239.13</v>
          </cell>
          <cell r="K46">
            <v>1493239.13</v>
          </cell>
          <cell r="L46">
            <v>8983.11</v>
          </cell>
          <cell r="M46">
            <v>125150.47</v>
          </cell>
          <cell r="N46">
            <v>91452.44</v>
          </cell>
          <cell r="O46">
            <v>41217.17</v>
          </cell>
          <cell r="P46">
            <v>15464.82</v>
          </cell>
          <cell r="Q46">
            <v>0</v>
          </cell>
          <cell r="R46">
            <v>571613.04</v>
          </cell>
          <cell r="S46">
            <v>183862.24</v>
          </cell>
          <cell r="T46">
            <v>3735.82</v>
          </cell>
          <cell r="U46">
            <v>447458.62</v>
          </cell>
          <cell r="V46">
            <v>8983.11</v>
          </cell>
          <cell r="W46">
            <v>696763.51</v>
          </cell>
          <cell r="X46">
            <v>275314.68</v>
          </cell>
          <cell r="Y46">
            <v>44952.99</v>
          </cell>
          <cell r="Z46">
            <v>462923.44</v>
          </cell>
          <cell r="AA46">
            <v>1488937.73</v>
          </cell>
          <cell r="AB46">
            <v>125150.47</v>
          </cell>
          <cell r="AC46">
            <v>447491.54</v>
          </cell>
          <cell r="AD46">
            <v>572642.01</v>
          </cell>
          <cell r="AE46">
            <v>16320758.380000001</v>
          </cell>
          <cell r="AF46">
            <v>0</v>
          </cell>
          <cell r="AG46">
            <v>0</v>
          </cell>
          <cell r="AH46">
            <v>0</v>
          </cell>
          <cell r="AI46">
            <v>0</v>
          </cell>
          <cell r="AJ46">
            <v>0</v>
          </cell>
          <cell r="AK46">
            <v>0</v>
          </cell>
          <cell r="AL46">
            <v>436659</v>
          </cell>
          <cell r="AM46">
            <v>0</v>
          </cell>
          <cell r="AN46">
            <v>447923</v>
          </cell>
          <cell r="AO46">
            <v>660398</v>
          </cell>
          <cell r="AP46">
            <v>0</v>
          </cell>
          <cell r="AQ46">
            <v>436659</v>
          </cell>
          <cell r="AR46">
            <v>0</v>
          </cell>
          <cell r="AS46">
            <v>447923</v>
          </cell>
          <cell r="AT46">
            <v>660398</v>
          </cell>
          <cell r="AU46">
            <v>0</v>
          </cell>
          <cell r="AV46">
            <v>2502</v>
          </cell>
          <cell r="AW46">
            <v>0</v>
          </cell>
          <cell r="AX46">
            <v>20952</v>
          </cell>
          <cell r="AY46">
            <v>0</v>
          </cell>
        </row>
        <row r="47">
          <cell r="A47">
            <v>45</v>
          </cell>
          <cell r="B47">
            <v>45</v>
          </cell>
          <cell r="C47">
            <v>45</v>
          </cell>
          <cell r="D47" t="str">
            <v>Hunters Glen Elementary</v>
          </cell>
          <cell r="E47">
            <v>267967.17</v>
          </cell>
          <cell r="F47">
            <v>1020045.64</v>
          </cell>
          <cell r="G47">
            <v>1288012.81</v>
          </cell>
          <cell r="H47">
            <v>80571.7</v>
          </cell>
          <cell r="I47">
            <v>1368584.51</v>
          </cell>
          <cell r="J47">
            <v>1368584.51</v>
          </cell>
          <cell r="K47">
            <v>1368584.51</v>
          </cell>
          <cell r="L47">
            <v>0</v>
          </cell>
          <cell r="M47">
            <v>136024.67000000001</v>
          </cell>
          <cell r="N47">
            <v>9328.8700000000008</v>
          </cell>
          <cell r="O47">
            <v>2195.2600000000002</v>
          </cell>
          <cell r="P47">
            <v>120418.37</v>
          </cell>
          <cell r="Q47">
            <v>0</v>
          </cell>
          <cell r="R47">
            <v>75586.48</v>
          </cell>
          <cell r="S47">
            <v>457277.31</v>
          </cell>
          <cell r="T47">
            <v>50321.14</v>
          </cell>
          <cell r="U47">
            <v>436860.71</v>
          </cell>
          <cell r="V47">
            <v>0</v>
          </cell>
          <cell r="W47">
            <v>211611.15000000002</v>
          </cell>
          <cell r="X47">
            <v>466606.18</v>
          </cell>
          <cell r="Y47">
            <v>52516.4</v>
          </cell>
          <cell r="Z47">
            <v>557279.08000000007</v>
          </cell>
          <cell r="AA47">
            <v>1288012.81</v>
          </cell>
          <cell r="AB47">
            <v>253642.87</v>
          </cell>
          <cell r="AC47">
            <v>566141.31999999995</v>
          </cell>
          <cell r="AD47">
            <v>819784.19</v>
          </cell>
          <cell r="AE47">
            <v>16594010.25</v>
          </cell>
          <cell r="AF47">
            <v>0</v>
          </cell>
          <cell r="AG47">
            <v>0</v>
          </cell>
          <cell r="AH47">
            <v>0</v>
          </cell>
          <cell r="AI47">
            <v>0</v>
          </cell>
          <cell r="AJ47">
            <v>0</v>
          </cell>
          <cell r="AK47">
            <v>0</v>
          </cell>
          <cell r="AL47">
            <v>0</v>
          </cell>
          <cell r="AM47">
            <v>55795.439941406301</v>
          </cell>
          <cell r="AN47">
            <v>513688.19921875</v>
          </cell>
          <cell r="AO47">
            <v>19620</v>
          </cell>
          <cell r="AP47">
            <v>0</v>
          </cell>
          <cell r="AQ47">
            <v>0</v>
          </cell>
          <cell r="AR47">
            <v>55795.439941406301</v>
          </cell>
          <cell r="AS47">
            <v>513688.19921875</v>
          </cell>
          <cell r="AT47">
            <v>19620</v>
          </cell>
          <cell r="AU47">
            <v>0</v>
          </cell>
          <cell r="AV47">
            <v>0</v>
          </cell>
          <cell r="AW47">
            <v>0</v>
          </cell>
          <cell r="AX47">
            <v>0</v>
          </cell>
          <cell r="AY47">
            <v>0</v>
          </cell>
        </row>
        <row r="48">
          <cell r="A48">
            <v>46</v>
          </cell>
          <cell r="B48">
            <v>46</v>
          </cell>
          <cell r="C48">
            <v>46</v>
          </cell>
          <cell r="D48" t="str">
            <v>Highlands Elementary</v>
          </cell>
          <cell r="E48">
            <v>586973.43000000005</v>
          </cell>
          <cell r="F48">
            <v>2407088.65</v>
          </cell>
          <cell r="G48">
            <v>2994062.08</v>
          </cell>
          <cell r="H48">
            <v>0</v>
          </cell>
          <cell r="I48">
            <v>2994062.08</v>
          </cell>
          <cell r="J48">
            <v>2994062.08</v>
          </cell>
          <cell r="K48">
            <v>2994062.08</v>
          </cell>
          <cell r="L48">
            <v>0</v>
          </cell>
          <cell r="M48">
            <v>223553</v>
          </cell>
          <cell r="N48">
            <v>159810.19</v>
          </cell>
          <cell r="O48">
            <v>47352.75</v>
          </cell>
          <cell r="P48">
            <v>156257.49</v>
          </cell>
          <cell r="Q48">
            <v>0</v>
          </cell>
          <cell r="R48">
            <v>1629822.65</v>
          </cell>
          <cell r="S48">
            <v>399123.15</v>
          </cell>
          <cell r="T48">
            <v>5416.43</v>
          </cell>
          <cell r="U48">
            <v>372726.42</v>
          </cell>
          <cell r="V48">
            <v>0</v>
          </cell>
          <cell r="W48">
            <v>1853375.65</v>
          </cell>
          <cell r="X48">
            <v>558933.34000000008</v>
          </cell>
          <cell r="Y48">
            <v>52769.18</v>
          </cell>
          <cell r="Z48">
            <v>528983.90999999992</v>
          </cell>
          <cell r="AA48">
            <v>2994062.08</v>
          </cell>
          <cell r="AB48">
            <v>145052.35</v>
          </cell>
          <cell r="AC48">
            <v>381108.88</v>
          </cell>
          <cell r="AD48">
            <v>526161.23</v>
          </cell>
          <cell r="AE48">
            <v>15803040.380000001</v>
          </cell>
          <cell r="AF48">
            <v>0</v>
          </cell>
          <cell r="AG48">
            <v>0</v>
          </cell>
          <cell r="AH48">
            <v>0</v>
          </cell>
          <cell r="AI48">
            <v>7200</v>
          </cell>
          <cell r="AJ48">
            <v>0</v>
          </cell>
          <cell r="AK48">
            <v>0</v>
          </cell>
          <cell r="AL48">
            <v>341714.70019531302</v>
          </cell>
          <cell r="AM48">
            <v>170154.80078125</v>
          </cell>
          <cell r="AN48">
            <v>22333</v>
          </cell>
          <cell r="AO48">
            <v>1099537</v>
          </cell>
          <cell r="AP48">
            <v>0</v>
          </cell>
          <cell r="AQ48">
            <v>341714.70019531302</v>
          </cell>
          <cell r="AR48">
            <v>170154.80078125</v>
          </cell>
          <cell r="AS48">
            <v>29533</v>
          </cell>
          <cell r="AT48">
            <v>1099537</v>
          </cell>
          <cell r="AU48">
            <v>0</v>
          </cell>
          <cell r="AV48">
            <v>0</v>
          </cell>
          <cell r="AW48">
            <v>0</v>
          </cell>
          <cell r="AX48">
            <v>0</v>
          </cell>
          <cell r="AY48">
            <v>0</v>
          </cell>
        </row>
        <row r="49">
          <cell r="A49">
            <v>47</v>
          </cell>
          <cell r="B49">
            <v>47</v>
          </cell>
          <cell r="C49">
            <v>47</v>
          </cell>
          <cell r="D49" t="str">
            <v>Mission Glen Elementary</v>
          </cell>
          <cell r="E49">
            <v>499461.78</v>
          </cell>
          <cell r="F49">
            <v>2427861.2599999998</v>
          </cell>
          <cell r="G49">
            <v>2927323.04</v>
          </cell>
          <cell r="H49">
            <v>151504.63</v>
          </cell>
          <cell r="I49">
            <v>3078827.67</v>
          </cell>
          <cell r="J49">
            <v>3078827.67</v>
          </cell>
          <cell r="K49">
            <v>3078827.67</v>
          </cell>
          <cell r="L49">
            <v>0</v>
          </cell>
          <cell r="M49">
            <v>145568.54999999999</v>
          </cell>
          <cell r="N49">
            <v>121479.33</v>
          </cell>
          <cell r="O49">
            <v>171847.82</v>
          </cell>
          <cell r="P49">
            <v>60566.080000000002</v>
          </cell>
          <cell r="Q49">
            <v>0</v>
          </cell>
          <cell r="R49">
            <v>1480701.37</v>
          </cell>
          <cell r="S49">
            <v>521543.15</v>
          </cell>
          <cell r="T49">
            <v>152098.35999999999</v>
          </cell>
          <cell r="U49">
            <v>273518.38</v>
          </cell>
          <cell r="V49">
            <v>0</v>
          </cell>
          <cell r="W49">
            <v>1626269.9200000002</v>
          </cell>
          <cell r="X49">
            <v>643022.48</v>
          </cell>
          <cell r="Y49">
            <v>323946.18</v>
          </cell>
          <cell r="Z49">
            <v>334084.46000000002</v>
          </cell>
          <cell r="AA49">
            <v>2927323.0400000005</v>
          </cell>
          <cell r="AB49">
            <v>117190.44</v>
          </cell>
          <cell r="AC49">
            <v>301795.59999999998</v>
          </cell>
          <cell r="AD49">
            <v>418986.04</v>
          </cell>
          <cell r="AE49">
            <v>16547777.130000001</v>
          </cell>
          <cell r="AF49">
            <v>0</v>
          </cell>
          <cell r="AG49">
            <v>0</v>
          </cell>
          <cell r="AH49">
            <v>0</v>
          </cell>
          <cell r="AI49">
            <v>0</v>
          </cell>
          <cell r="AJ49">
            <v>0</v>
          </cell>
          <cell r="AK49">
            <v>0</v>
          </cell>
          <cell r="AL49">
            <v>264960</v>
          </cell>
          <cell r="AM49">
            <v>51182</v>
          </cell>
          <cell r="AN49">
            <v>279393</v>
          </cell>
          <cell r="AO49">
            <v>59606</v>
          </cell>
          <cell r="AP49">
            <v>0</v>
          </cell>
          <cell r="AQ49">
            <v>264960</v>
          </cell>
          <cell r="AR49">
            <v>51182</v>
          </cell>
          <cell r="AS49">
            <v>279393</v>
          </cell>
          <cell r="AT49">
            <v>59606</v>
          </cell>
          <cell r="AU49">
            <v>0</v>
          </cell>
          <cell r="AV49">
            <v>0</v>
          </cell>
          <cell r="AW49">
            <v>3173</v>
          </cell>
          <cell r="AX49">
            <v>6950</v>
          </cell>
          <cell r="AY49">
            <v>31018</v>
          </cell>
        </row>
        <row r="50">
          <cell r="A50">
            <v>48</v>
          </cell>
          <cell r="B50">
            <v>48</v>
          </cell>
          <cell r="C50">
            <v>48</v>
          </cell>
          <cell r="D50" t="str">
            <v>Pecan Grove Elementary</v>
          </cell>
          <cell r="E50">
            <v>537627.28</v>
          </cell>
          <cell r="F50">
            <v>3530177.22</v>
          </cell>
          <cell r="G50">
            <v>4067804.5</v>
          </cell>
          <cell r="H50">
            <v>0</v>
          </cell>
          <cell r="I50">
            <v>4067804.5</v>
          </cell>
          <cell r="J50">
            <v>4067804.5</v>
          </cell>
          <cell r="K50">
            <v>4067804.5</v>
          </cell>
          <cell r="L50">
            <v>0</v>
          </cell>
          <cell r="M50">
            <v>61771.68</v>
          </cell>
          <cell r="N50">
            <v>389840.59</v>
          </cell>
          <cell r="O50">
            <v>48044.22</v>
          </cell>
          <cell r="P50">
            <v>37970.79</v>
          </cell>
          <cell r="Q50">
            <v>0</v>
          </cell>
          <cell r="R50">
            <v>1957366.24</v>
          </cell>
          <cell r="S50">
            <v>730048.5</v>
          </cell>
          <cell r="T50">
            <v>264415.84000000003</v>
          </cell>
          <cell r="U50">
            <v>578346.64</v>
          </cell>
          <cell r="V50">
            <v>0</v>
          </cell>
          <cell r="W50">
            <v>2019137.92</v>
          </cell>
          <cell r="X50">
            <v>1119889.0900000001</v>
          </cell>
          <cell r="Y50">
            <v>312460.06000000006</v>
          </cell>
          <cell r="Z50">
            <v>616317.43000000005</v>
          </cell>
          <cell r="AA50">
            <v>4067804.5</v>
          </cell>
          <cell r="AB50">
            <v>26045.69</v>
          </cell>
          <cell r="AC50">
            <v>515720.18</v>
          </cell>
          <cell r="AD50">
            <v>541765.87</v>
          </cell>
          <cell r="AE50">
            <v>15812417.75</v>
          </cell>
          <cell r="AF50">
            <v>0</v>
          </cell>
          <cell r="AG50">
            <v>0</v>
          </cell>
          <cell r="AH50">
            <v>0</v>
          </cell>
          <cell r="AI50">
            <v>0</v>
          </cell>
          <cell r="AJ50">
            <v>0</v>
          </cell>
          <cell r="AK50">
            <v>0</v>
          </cell>
          <cell r="AL50">
            <v>252144</v>
          </cell>
          <cell r="AM50">
            <v>113119</v>
          </cell>
          <cell r="AN50">
            <v>387960</v>
          </cell>
          <cell r="AO50">
            <v>201902</v>
          </cell>
          <cell r="AP50">
            <v>0</v>
          </cell>
          <cell r="AQ50">
            <v>252144</v>
          </cell>
          <cell r="AR50">
            <v>113119</v>
          </cell>
          <cell r="AS50">
            <v>387960</v>
          </cell>
          <cell r="AT50">
            <v>201902</v>
          </cell>
          <cell r="AU50">
            <v>0</v>
          </cell>
          <cell r="AV50">
            <v>0</v>
          </cell>
          <cell r="AW50">
            <v>0</v>
          </cell>
          <cell r="AX50">
            <v>0</v>
          </cell>
          <cell r="AY50">
            <v>0</v>
          </cell>
        </row>
        <row r="51">
          <cell r="A51">
            <v>49</v>
          </cell>
          <cell r="B51">
            <v>49</v>
          </cell>
          <cell r="C51">
            <v>49</v>
          </cell>
          <cell r="D51" t="str">
            <v>Austin Parkway Elementary</v>
          </cell>
          <cell r="E51">
            <v>199548.89</v>
          </cell>
          <cell r="F51">
            <v>4167106.91</v>
          </cell>
          <cell r="G51">
            <v>4366655.8</v>
          </cell>
          <cell r="H51">
            <v>149227.16</v>
          </cell>
          <cell r="I51">
            <v>4515882.96</v>
          </cell>
          <cell r="J51">
            <v>4515882.96</v>
          </cell>
          <cell r="K51">
            <v>4515882.96</v>
          </cell>
          <cell r="L51">
            <v>0</v>
          </cell>
          <cell r="M51">
            <v>136573.64000000001</v>
          </cell>
          <cell r="N51">
            <v>31264.57</v>
          </cell>
          <cell r="O51">
            <v>1621.95</v>
          </cell>
          <cell r="P51">
            <v>30088.73</v>
          </cell>
          <cell r="Q51">
            <v>1238102.77</v>
          </cell>
          <cell r="R51">
            <v>1163395.5900000001</v>
          </cell>
          <cell r="S51">
            <v>1261898.01</v>
          </cell>
          <cell r="T51">
            <v>124159.28</v>
          </cell>
          <cell r="U51">
            <v>379551.26</v>
          </cell>
          <cell r="V51">
            <v>1238102.77</v>
          </cell>
          <cell r="W51">
            <v>1299969.23</v>
          </cell>
          <cell r="X51">
            <v>1293162.58</v>
          </cell>
          <cell r="Y51">
            <v>125781.23</v>
          </cell>
          <cell r="Z51">
            <v>409639.99</v>
          </cell>
          <cell r="AA51">
            <v>4366655.8</v>
          </cell>
          <cell r="AB51">
            <v>162359.1</v>
          </cell>
          <cell r="AC51">
            <v>452752.53</v>
          </cell>
          <cell r="AD51">
            <v>615111.63</v>
          </cell>
          <cell r="AE51">
            <v>17541560</v>
          </cell>
          <cell r="AF51">
            <v>0</v>
          </cell>
          <cell r="AG51">
            <v>0</v>
          </cell>
          <cell r="AH51">
            <v>0</v>
          </cell>
          <cell r="AI51">
            <v>0</v>
          </cell>
          <cell r="AJ51">
            <v>0</v>
          </cell>
          <cell r="AK51">
            <v>51840</v>
          </cell>
          <cell r="AL51">
            <v>47056.19921875</v>
          </cell>
          <cell r="AM51">
            <v>87597</v>
          </cell>
          <cell r="AN51">
            <v>504865</v>
          </cell>
          <cell r="AO51">
            <v>157307.199584961</v>
          </cell>
          <cell r="AP51">
            <v>51840</v>
          </cell>
          <cell r="AQ51">
            <v>47056.19921875</v>
          </cell>
          <cell r="AR51">
            <v>87597</v>
          </cell>
          <cell r="AS51">
            <v>504865</v>
          </cell>
          <cell r="AT51">
            <v>157307.199584961</v>
          </cell>
          <cell r="AU51">
            <v>0</v>
          </cell>
          <cell r="AV51">
            <v>0</v>
          </cell>
          <cell r="AW51">
            <v>6386</v>
          </cell>
          <cell r="AX51">
            <v>26388</v>
          </cell>
          <cell r="AY51">
            <v>9660</v>
          </cell>
        </row>
        <row r="52">
          <cell r="A52">
            <v>50</v>
          </cell>
          <cell r="B52">
            <v>50</v>
          </cell>
          <cell r="C52">
            <v>50</v>
          </cell>
          <cell r="D52" t="str">
            <v>Barrington Place Elementary</v>
          </cell>
          <cell r="E52">
            <v>320183.76</v>
          </cell>
          <cell r="F52">
            <v>3448528.38</v>
          </cell>
          <cell r="G52">
            <v>3768712.1399999997</v>
          </cell>
          <cell r="H52">
            <v>181479.04000000001</v>
          </cell>
          <cell r="I52">
            <v>3950191.18</v>
          </cell>
          <cell r="J52">
            <v>3950191.1799999997</v>
          </cell>
          <cell r="K52">
            <v>3950191.18</v>
          </cell>
          <cell r="L52">
            <v>0</v>
          </cell>
          <cell r="M52">
            <v>40294.550000000003</v>
          </cell>
          <cell r="N52">
            <v>87410.51</v>
          </cell>
          <cell r="O52">
            <v>89081.73</v>
          </cell>
          <cell r="P52">
            <v>103396.97</v>
          </cell>
          <cell r="Q52">
            <v>1210493.52</v>
          </cell>
          <cell r="R52">
            <v>54672.14</v>
          </cell>
          <cell r="S52">
            <v>1519092.16</v>
          </cell>
          <cell r="T52">
            <v>166001.59</v>
          </cell>
          <cell r="U52">
            <v>498268.97</v>
          </cell>
          <cell r="V52">
            <v>1210493.52</v>
          </cell>
          <cell r="W52">
            <v>94966.69</v>
          </cell>
          <cell r="X52">
            <v>1606502.67</v>
          </cell>
          <cell r="Y52">
            <v>255083.32</v>
          </cell>
          <cell r="Z52">
            <v>601665.93999999994</v>
          </cell>
          <cell r="AA52">
            <v>3768712.1399999997</v>
          </cell>
          <cell r="AB52">
            <v>77476.45</v>
          </cell>
          <cell r="AC52">
            <v>501530.7</v>
          </cell>
          <cell r="AD52">
            <v>579007.15</v>
          </cell>
          <cell r="AE52">
            <v>17541560</v>
          </cell>
          <cell r="AF52">
            <v>0</v>
          </cell>
          <cell r="AG52">
            <v>0</v>
          </cell>
          <cell r="AH52">
            <v>0</v>
          </cell>
          <cell r="AI52">
            <v>576</v>
          </cell>
          <cell r="AJ52">
            <v>0</v>
          </cell>
          <cell r="AK52">
            <v>0</v>
          </cell>
          <cell r="AL52">
            <v>31140</v>
          </cell>
          <cell r="AM52">
            <v>105117</v>
          </cell>
          <cell r="AN52">
            <v>630777</v>
          </cell>
          <cell r="AO52">
            <v>251123</v>
          </cell>
          <cell r="AP52">
            <v>0</v>
          </cell>
          <cell r="AQ52">
            <v>31140</v>
          </cell>
          <cell r="AR52">
            <v>105117</v>
          </cell>
          <cell r="AS52">
            <v>631353</v>
          </cell>
          <cell r="AT52">
            <v>251123</v>
          </cell>
          <cell r="AU52">
            <v>0</v>
          </cell>
          <cell r="AV52">
            <v>5346</v>
          </cell>
          <cell r="AW52">
            <v>95288</v>
          </cell>
          <cell r="AX52">
            <v>24672</v>
          </cell>
          <cell r="AY52">
            <v>181659</v>
          </cell>
        </row>
        <row r="53">
          <cell r="A53">
            <v>51</v>
          </cell>
          <cell r="B53">
            <v>51</v>
          </cell>
          <cell r="C53">
            <v>51</v>
          </cell>
          <cell r="D53" t="str">
            <v>Colony Meadows Elementary</v>
          </cell>
          <cell r="E53">
            <v>128595.58</v>
          </cell>
          <cell r="F53">
            <v>3153639.41</v>
          </cell>
          <cell r="G53">
            <v>3282234.99</v>
          </cell>
          <cell r="H53">
            <v>0</v>
          </cell>
          <cell r="I53">
            <v>3282234.99</v>
          </cell>
          <cell r="J53">
            <v>3282234.99</v>
          </cell>
          <cell r="K53">
            <v>3282234.99</v>
          </cell>
          <cell r="L53">
            <v>32028.81</v>
          </cell>
          <cell r="M53">
            <v>52280.3</v>
          </cell>
          <cell r="N53">
            <v>2907.1</v>
          </cell>
          <cell r="O53">
            <v>41379.370000000003</v>
          </cell>
          <cell r="P53">
            <v>0</v>
          </cell>
          <cell r="Q53">
            <v>34027.550000000003</v>
          </cell>
          <cell r="R53">
            <v>1346776.36</v>
          </cell>
          <cell r="S53">
            <v>1261367.2</v>
          </cell>
          <cell r="T53">
            <v>29993.18</v>
          </cell>
          <cell r="U53">
            <v>481475.12</v>
          </cell>
          <cell r="V53">
            <v>66056.36</v>
          </cell>
          <cell r="W53">
            <v>1399056.6600000001</v>
          </cell>
          <cell r="X53">
            <v>1264274.3</v>
          </cell>
          <cell r="Y53">
            <v>71372.55</v>
          </cell>
          <cell r="Z53">
            <v>481475.12</v>
          </cell>
          <cell r="AA53">
            <v>3282234.99</v>
          </cell>
          <cell r="AB53">
            <v>52280.3</v>
          </cell>
          <cell r="AC53">
            <v>489808.47</v>
          </cell>
          <cell r="AD53">
            <v>542088.77</v>
          </cell>
          <cell r="AE53">
            <v>17849704</v>
          </cell>
          <cell r="AF53">
            <v>0</v>
          </cell>
          <cell r="AG53">
            <v>0</v>
          </cell>
          <cell r="AH53">
            <v>0</v>
          </cell>
          <cell r="AI53">
            <v>46800</v>
          </cell>
          <cell r="AJ53">
            <v>0</v>
          </cell>
          <cell r="AK53">
            <v>0</v>
          </cell>
          <cell r="AL53">
            <v>37613.19921875</v>
          </cell>
          <cell r="AM53">
            <v>133422.8984375</v>
          </cell>
          <cell r="AN53">
            <v>521601.30078125</v>
          </cell>
          <cell r="AO53">
            <v>144958.39941406299</v>
          </cell>
          <cell r="AP53">
            <v>0</v>
          </cell>
          <cell r="AQ53">
            <v>37613.19921875</v>
          </cell>
          <cell r="AR53">
            <v>133422.8984375</v>
          </cell>
          <cell r="AS53">
            <v>568401.30078125</v>
          </cell>
          <cell r="AT53">
            <v>144958.39941406299</v>
          </cell>
          <cell r="AU53">
            <v>0</v>
          </cell>
          <cell r="AV53">
            <v>0</v>
          </cell>
          <cell r="AW53">
            <v>0</v>
          </cell>
          <cell r="AX53">
            <v>0</v>
          </cell>
          <cell r="AY53">
            <v>0</v>
          </cell>
        </row>
        <row r="54">
          <cell r="A54">
            <v>52</v>
          </cell>
          <cell r="B54">
            <v>52</v>
          </cell>
          <cell r="C54">
            <v>52</v>
          </cell>
          <cell r="D54" t="str">
            <v>Mission West Elementary</v>
          </cell>
          <cell r="E54">
            <v>388803.67</v>
          </cell>
          <cell r="F54">
            <v>2311064.12</v>
          </cell>
          <cell r="G54">
            <v>2699867.79</v>
          </cell>
          <cell r="H54">
            <v>173267.99</v>
          </cell>
          <cell r="I54">
            <v>2873135.78</v>
          </cell>
          <cell r="J54">
            <v>2873135.7800000003</v>
          </cell>
          <cell r="K54">
            <v>2873135.78</v>
          </cell>
          <cell r="L54">
            <v>0</v>
          </cell>
          <cell r="M54">
            <v>58215.57</v>
          </cell>
          <cell r="N54">
            <v>212554.86</v>
          </cell>
          <cell r="O54">
            <v>67381.45</v>
          </cell>
          <cell r="P54">
            <v>50651.79</v>
          </cell>
          <cell r="Q54">
            <v>979821.46</v>
          </cell>
          <cell r="R54">
            <v>23150.97</v>
          </cell>
          <cell r="S54">
            <v>922877.66</v>
          </cell>
          <cell r="T54">
            <v>26397.52</v>
          </cell>
          <cell r="U54">
            <v>358816.51</v>
          </cell>
          <cell r="V54">
            <v>979821.46</v>
          </cell>
          <cell r="W54">
            <v>81366.540000000008</v>
          </cell>
          <cell r="X54">
            <v>1135432.52</v>
          </cell>
          <cell r="Y54">
            <v>93778.97</v>
          </cell>
          <cell r="Z54">
            <v>409468.3</v>
          </cell>
          <cell r="AA54">
            <v>2699867.79</v>
          </cell>
          <cell r="AB54">
            <v>79773.27</v>
          </cell>
          <cell r="AC54">
            <v>451239.29</v>
          </cell>
          <cell r="AD54">
            <v>531012.55999999994</v>
          </cell>
          <cell r="AE54">
            <v>18511136</v>
          </cell>
          <cell r="AF54">
            <v>0</v>
          </cell>
          <cell r="AG54">
            <v>0</v>
          </cell>
          <cell r="AH54">
            <v>0</v>
          </cell>
          <cell r="AI54">
            <v>0</v>
          </cell>
          <cell r="AJ54">
            <v>0</v>
          </cell>
          <cell r="AK54">
            <v>0</v>
          </cell>
          <cell r="AL54">
            <v>213905</v>
          </cell>
          <cell r="AM54">
            <v>1183990</v>
          </cell>
          <cell r="AN54">
            <v>389615</v>
          </cell>
          <cell r="AO54">
            <v>168981</v>
          </cell>
          <cell r="AP54">
            <v>0</v>
          </cell>
          <cell r="AQ54">
            <v>213905</v>
          </cell>
          <cell r="AR54">
            <v>1183990</v>
          </cell>
          <cell r="AS54">
            <v>389615</v>
          </cell>
          <cell r="AT54">
            <v>168981</v>
          </cell>
          <cell r="AU54">
            <v>0</v>
          </cell>
          <cell r="AV54">
            <v>5115</v>
          </cell>
          <cell r="AW54">
            <v>9519</v>
          </cell>
          <cell r="AX54">
            <v>96080</v>
          </cell>
          <cell r="AY54">
            <v>97200</v>
          </cell>
        </row>
        <row r="55">
          <cell r="A55">
            <v>53</v>
          </cell>
          <cell r="B55">
            <v>53</v>
          </cell>
          <cell r="C55">
            <v>53</v>
          </cell>
          <cell r="D55" t="str">
            <v>Walker Station Elementary</v>
          </cell>
          <cell r="E55">
            <v>390880.87</v>
          </cell>
          <cell r="F55">
            <v>1999811.21</v>
          </cell>
          <cell r="G55">
            <v>2390692.08</v>
          </cell>
          <cell r="H55">
            <v>85087.22</v>
          </cell>
          <cell r="I55">
            <v>2475779.2999999998</v>
          </cell>
          <cell r="J55">
            <v>2475779.3000000003</v>
          </cell>
          <cell r="K55">
            <v>2475779.2999999998</v>
          </cell>
          <cell r="L55">
            <v>0</v>
          </cell>
          <cell r="M55">
            <v>63572.29</v>
          </cell>
          <cell r="N55">
            <v>204673.62</v>
          </cell>
          <cell r="O55">
            <v>113080.45</v>
          </cell>
          <cell r="P55">
            <v>9554.51</v>
          </cell>
          <cell r="Q55">
            <v>0</v>
          </cell>
          <cell r="R55">
            <v>85464.08</v>
          </cell>
          <cell r="S55">
            <v>1318374.3999999999</v>
          </cell>
          <cell r="T55">
            <v>273910.90000000002</v>
          </cell>
          <cell r="U55">
            <v>322061.83</v>
          </cell>
          <cell r="V55">
            <v>0</v>
          </cell>
          <cell r="W55">
            <v>149036.37</v>
          </cell>
          <cell r="X55">
            <v>1523048.02</v>
          </cell>
          <cell r="Y55">
            <v>386991.35000000003</v>
          </cell>
          <cell r="Z55">
            <v>331616.34000000003</v>
          </cell>
          <cell r="AA55">
            <v>2390692.08</v>
          </cell>
          <cell r="AB55">
            <v>3700.19</v>
          </cell>
          <cell r="AC55">
            <v>461616.25</v>
          </cell>
          <cell r="AD55">
            <v>465316.44</v>
          </cell>
          <cell r="AE55">
            <v>17543958</v>
          </cell>
          <cell r="AF55">
            <v>0</v>
          </cell>
          <cell r="AG55">
            <v>0</v>
          </cell>
          <cell r="AH55">
            <v>0</v>
          </cell>
          <cell r="AI55">
            <v>0</v>
          </cell>
          <cell r="AJ55">
            <v>0</v>
          </cell>
          <cell r="AK55">
            <v>0</v>
          </cell>
          <cell r="AL55">
            <v>914332</v>
          </cell>
          <cell r="AM55">
            <v>1068490</v>
          </cell>
          <cell r="AN55">
            <v>424916</v>
          </cell>
          <cell r="AO55">
            <v>130650</v>
          </cell>
          <cell r="AP55">
            <v>0</v>
          </cell>
          <cell r="AQ55">
            <v>914332</v>
          </cell>
          <cell r="AR55">
            <v>1068490</v>
          </cell>
          <cell r="AS55">
            <v>424916</v>
          </cell>
          <cell r="AT55">
            <v>130650</v>
          </cell>
          <cell r="AU55">
            <v>0</v>
          </cell>
          <cell r="AV55">
            <v>51442</v>
          </cell>
          <cell r="AW55">
            <v>52198</v>
          </cell>
          <cell r="AX55">
            <v>18717</v>
          </cell>
          <cell r="AY55">
            <v>155518</v>
          </cell>
        </row>
        <row r="56">
          <cell r="A56">
            <v>54</v>
          </cell>
          <cell r="B56">
            <v>54</v>
          </cell>
          <cell r="C56">
            <v>54</v>
          </cell>
          <cell r="D56" t="str">
            <v>Glover Elementary</v>
          </cell>
          <cell r="E56">
            <v>199157.84</v>
          </cell>
          <cell r="F56">
            <v>2108215.54</v>
          </cell>
          <cell r="G56">
            <v>2307373.38</v>
          </cell>
          <cell r="H56">
            <v>71746.929999999993</v>
          </cell>
          <cell r="I56">
            <v>2379120.31</v>
          </cell>
          <cell r="J56">
            <v>2379120.31</v>
          </cell>
          <cell r="K56">
            <v>2379120.31</v>
          </cell>
          <cell r="L56">
            <v>0</v>
          </cell>
          <cell r="M56">
            <v>136299.15</v>
          </cell>
          <cell r="N56">
            <v>1443.06</v>
          </cell>
          <cell r="O56">
            <v>41217.17</v>
          </cell>
          <cell r="P56">
            <v>20198.46</v>
          </cell>
          <cell r="Q56">
            <v>1021705.43</v>
          </cell>
          <cell r="R56">
            <v>14258.92</v>
          </cell>
          <cell r="S56">
            <v>473870.43</v>
          </cell>
          <cell r="T56">
            <v>118461.33</v>
          </cell>
          <cell r="U56">
            <v>479919.43</v>
          </cell>
          <cell r="V56">
            <v>1021705.43</v>
          </cell>
          <cell r="W56">
            <v>150558.07</v>
          </cell>
          <cell r="X56">
            <v>475313.49</v>
          </cell>
          <cell r="Y56">
            <v>159678.5</v>
          </cell>
          <cell r="Z56">
            <v>500117.89</v>
          </cell>
          <cell r="AA56">
            <v>2307373.38</v>
          </cell>
          <cell r="AB56">
            <v>136024.67000000001</v>
          </cell>
          <cell r="AC56">
            <v>601433.80000000005</v>
          </cell>
          <cell r="AD56">
            <v>737458.47000000009</v>
          </cell>
          <cell r="AE56">
            <v>17635770</v>
          </cell>
          <cell r="AF56">
            <v>0</v>
          </cell>
          <cell r="AG56">
            <v>0</v>
          </cell>
          <cell r="AH56">
            <v>0</v>
          </cell>
          <cell r="AI56">
            <v>0</v>
          </cell>
          <cell r="AJ56">
            <v>0</v>
          </cell>
          <cell r="AK56">
            <v>0</v>
          </cell>
          <cell r="AL56">
            <v>443317.37011718802</v>
          </cell>
          <cell r="AM56">
            <v>595212</v>
          </cell>
          <cell r="AN56">
            <v>176078</v>
          </cell>
          <cell r="AO56">
            <v>536000</v>
          </cell>
          <cell r="AP56">
            <v>0</v>
          </cell>
          <cell r="AQ56">
            <v>443317.37011718802</v>
          </cell>
          <cell r="AR56">
            <v>595212</v>
          </cell>
          <cell r="AS56">
            <v>176078</v>
          </cell>
          <cell r="AT56">
            <v>536000</v>
          </cell>
          <cell r="AU56">
            <v>0</v>
          </cell>
          <cell r="AV56">
            <v>15355</v>
          </cell>
          <cell r="AW56">
            <v>0</v>
          </cell>
          <cell r="AX56">
            <v>10468</v>
          </cell>
          <cell r="AY56">
            <v>0</v>
          </cell>
        </row>
        <row r="57">
          <cell r="A57">
            <v>55</v>
          </cell>
          <cell r="B57">
            <v>55</v>
          </cell>
          <cell r="C57">
            <v>55</v>
          </cell>
          <cell r="D57" t="str">
            <v>Lexington Creek Elementary</v>
          </cell>
          <cell r="E57">
            <v>153736.04999999999</v>
          </cell>
          <cell r="F57">
            <v>2882356.36</v>
          </cell>
          <cell r="G57">
            <v>3036092.4099999997</v>
          </cell>
          <cell r="H57">
            <v>59021.79</v>
          </cell>
          <cell r="I57">
            <v>3095114.2</v>
          </cell>
          <cell r="J57">
            <v>3095114.1999999997</v>
          </cell>
          <cell r="K57">
            <v>3095114.2</v>
          </cell>
          <cell r="L57">
            <v>0</v>
          </cell>
          <cell r="M57">
            <v>53713.32</v>
          </cell>
          <cell r="N57">
            <v>97300.35</v>
          </cell>
          <cell r="O57">
            <v>0</v>
          </cell>
          <cell r="P57">
            <v>2722.38</v>
          </cell>
          <cell r="Q57">
            <v>0</v>
          </cell>
          <cell r="R57">
            <v>1742484.61</v>
          </cell>
          <cell r="S57">
            <v>431701.15</v>
          </cell>
          <cell r="T57">
            <v>169365.43</v>
          </cell>
          <cell r="U57">
            <v>538805.17000000004</v>
          </cell>
          <cell r="V57">
            <v>0</v>
          </cell>
          <cell r="W57">
            <v>1796197.9300000002</v>
          </cell>
          <cell r="X57">
            <v>529001.5</v>
          </cell>
          <cell r="Y57">
            <v>169365.43</v>
          </cell>
          <cell r="Z57">
            <v>541527.55000000005</v>
          </cell>
          <cell r="AA57">
            <v>3036092.41</v>
          </cell>
          <cell r="AB57">
            <v>53438.84</v>
          </cell>
          <cell r="AC57">
            <v>696756.36</v>
          </cell>
          <cell r="AD57">
            <v>750195.19999999995</v>
          </cell>
          <cell r="AE57">
            <v>17579506</v>
          </cell>
          <cell r="AF57">
            <v>0</v>
          </cell>
          <cell r="AG57">
            <v>0</v>
          </cell>
          <cell r="AH57">
            <v>0</v>
          </cell>
          <cell r="AI57">
            <v>0</v>
          </cell>
          <cell r="AJ57">
            <v>0</v>
          </cell>
          <cell r="AK57">
            <v>0</v>
          </cell>
          <cell r="AL57">
            <v>0</v>
          </cell>
          <cell r="AM57">
            <v>58040</v>
          </cell>
          <cell r="AN57">
            <v>790282</v>
          </cell>
          <cell r="AO57">
            <v>1358879</v>
          </cell>
          <cell r="AP57">
            <v>0</v>
          </cell>
          <cell r="AQ57">
            <v>0</v>
          </cell>
          <cell r="AR57">
            <v>58040</v>
          </cell>
          <cell r="AS57">
            <v>790282</v>
          </cell>
          <cell r="AT57">
            <v>1358879</v>
          </cell>
          <cell r="AU57">
            <v>0</v>
          </cell>
          <cell r="AV57">
            <v>4211</v>
          </cell>
          <cell r="AW57">
            <v>0</v>
          </cell>
          <cell r="AX57">
            <v>27027</v>
          </cell>
          <cell r="AY57">
            <v>0</v>
          </cell>
        </row>
        <row r="58">
          <cell r="A58">
            <v>56</v>
          </cell>
          <cell r="B58">
            <v>56</v>
          </cell>
          <cell r="C58">
            <v>56</v>
          </cell>
          <cell r="D58" t="str">
            <v>Fleming Elementary</v>
          </cell>
          <cell r="E58">
            <v>350594.26</v>
          </cell>
          <cell r="F58">
            <v>3449637.78</v>
          </cell>
          <cell r="G58">
            <v>3800232.04</v>
          </cell>
          <cell r="H58">
            <v>387016.12</v>
          </cell>
          <cell r="I58">
            <v>4187248.16</v>
          </cell>
          <cell r="J58">
            <v>4187248.16</v>
          </cell>
          <cell r="K58">
            <v>4187248.16</v>
          </cell>
          <cell r="L58">
            <v>0</v>
          </cell>
          <cell r="M58">
            <v>78003.37</v>
          </cell>
          <cell r="N58">
            <v>137725.74</v>
          </cell>
          <cell r="O58">
            <v>110745.81</v>
          </cell>
          <cell r="P58">
            <v>24119.34</v>
          </cell>
          <cell r="Q58">
            <v>1064042.33</v>
          </cell>
          <cell r="R58">
            <v>215792.7</v>
          </cell>
          <cell r="S58">
            <v>1299518.29</v>
          </cell>
          <cell r="T58">
            <v>538871.29</v>
          </cell>
          <cell r="U58">
            <v>331413.17</v>
          </cell>
          <cell r="V58">
            <v>1064042.33</v>
          </cell>
          <cell r="W58">
            <v>293796.07</v>
          </cell>
          <cell r="X58">
            <v>1437244.03</v>
          </cell>
          <cell r="Y58">
            <v>649617.10000000009</v>
          </cell>
          <cell r="Z58">
            <v>355532.51</v>
          </cell>
          <cell r="AA58">
            <v>3800232.04</v>
          </cell>
          <cell r="AB58">
            <v>77728.89</v>
          </cell>
          <cell r="AC58">
            <v>290625.56</v>
          </cell>
          <cell r="AD58">
            <v>368354.45</v>
          </cell>
          <cell r="AE58">
            <v>17492492</v>
          </cell>
          <cell r="AF58">
            <v>0</v>
          </cell>
          <cell r="AG58">
            <v>0</v>
          </cell>
          <cell r="AH58">
            <v>0</v>
          </cell>
          <cell r="AI58">
            <v>0</v>
          </cell>
          <cell r="AJ58">
            <v>6750</v>
          </cell>
          <cell r="AK58">
            <v>0</v>
          </cell>
          <cell r="AL58">
            <v>0</v>
          </cell>
          <cell r="AM58">
            <v>133726</v>
          </cell>
          <cell r="AN58">
            <v>407870</v>
          </cell>
          <cell r="AO58">
            <v>184320</v>
          </cell>
          <cell r="AP58">
            <v>0</v>
          </cell>
          <cell r="AQ58">
            <v>0</v>
          </cell>
          <cell r="AR58">
            <v>133726</v>
          </cell>
          <cell r="AS58">
            <v>407870</v>
          </cell>
          <cell r="AT58">
            <v>191070</v>
          </cell>
          <cell r="AU58">
            <v>0</v>
          </cell>
          <cell r="AV58">
            <v>1985</v>
          </cell>
          <cell r="AW58">
            <v>0</v>
          </cell>
          <cell r="AX58">
            <v>206003</v>
          </cell>
          <cell r="AY58">
            <v>3052</v>
          </cell>
        </row>
        <row r="59">
          <cell r="A59">
            <v>57</v>
          </cell>
          <cell r="B59">
            <v>57</v>
          </cell>
          <cell r="C59">
            <v>57</v>
          </cell>
          <cell r="D59" t="str">
            <v>Burton Elementary</v>
          </cell>
          <cell r="E59">
            <v>309398.13</v>
          </cell>
          <cell r="F59">
            <v>2891650.7</v>
          </cell>
          <cell r="G59">
            <v>3201048.83</v>
          </cell>
          <cell r="H59">
            <v>793864.15</v>
          </cell>
          <cell r="I59">
            <v>3994912.98</v>
          </cell>
          <cell r="J59">
            <v>3994912.98</v>
          </cell>
          <cell r="K59">
            <v>3994912.98</v>
          </cell>
          <cell r="L59">
            <v>0</v>
          </cell>
          <cell r="M59">
            <v>241776.57</v>
          </cell>
          <cell r="N59">
            <v>3442.1</v>
          </cell>
          <cell r="O59">
            <v>56225.89</v>
          </cell>
          <cell r="P59">
            <v>7953.57</v>
          </cell>
          <cell r="Q59">
            <v>1137139.97</v>
          </cell>
          <cell r="R59">
            <v>338758.98</v>
          </cell>
          <cell r="S59">
            <v>792172.92</v>
          </cell>
          <cell r="T59">
            <v>90551.63</v>
          </cell>
          <cell r="U59">
            <v>533027.19999999995</v>
          </cell>
          <cell r="V59">
            <v>1137139.97</v>
          </cell>
          <cell r="W59">
            <v>580535.55000000005</v>
          </cell>
          <cell r="X59">
            <v>795615.02</v>
          </cell>
          <cell r="Y59">
            <v>146777.52000000002</v>
          </cell>
          <cell r="Z59">
            <v>540980.7699999999</v>
          </cell>
          <cell r="AA59">
            <v>3201048.83</v>
          </cell>
          <cell r="AB59">
            <v>0</v>
          </cell>
          <cell r="AC59">
            <v>584997.05000000005</v>
          </cell>
          <cell r="AD59">
            <v>584997.05000000005</v>
          </cell>
          <cell r="AE59">
            <v>17540470</v>
          </cell>
          <cell r="AF59">
            <v>0</v>
          </cell>
          <cell r="AG59">
            <v>0</v>
          </cell>
          <cell r="AH59">
            <v>0</v>
          </cell>
          <cell r="AI59">
            <v>14400</v>
          </cell>
          <cell r="AJ59">
            <v>0</v>
          </cell>
          <cell r="AK59">
            <v>690750</v>
          </cell>
          <cell r="AL59">
            <v>0</v>
          </cell>
          <cell r="AM59">
            <v>129001</v>
          </cell>
          <cell r="AN59">
            <v>485437</v>
          </cell>
          <cell r="AO59">
            <v>122937.60369873</v>
          </cell>
          <cell r="AP59">
            <v>690750</v>
          </cell>
          <cell r="AQ59">
            <v>0</v>
          </cell>
          <cell r="AR59">
            <v>129001</v>
          </cell>
          <cell r="AS59">
            <v>499837</v>
          </cell>
          <cell r="AT59">
            <v>122937.60369873</v>
          </cell>
          <cell r="AU59">
            <v>0</v>
          </cell>
          <cell r="AV59">
            <v>990</v>
          </cell>
          <cell r="AW59">
            <v>20634</v>
          </cell>
          <cell r="AX59">
            <v>342530</v>
          </cell>
          <cell r="AY59">
            <v>8744</v>
          </cell>
        </row>
        <row r="60">
          <cell r="A60">
            <v>58</v>
          </cell>
          <cell r="B60">
            <v>58</v>
          </cell>
          <cell r="C60">
            <v>58</v>
          </cell>
          <cell r="D60" t="str">
            <v>Commonwealth Elementary</v>
          </cell>
          <cell r="E60">
            <v>88720.04</v>
          </cell>
          <cell r="F60">
            <v>1580283.47</v>
          </cell>
          <cell r="G60">
            <v>1669003.51</v>
          </cell>
          <cell r="H60">
            <v>50734.27</v>
          </cell>
          <cell r="I60">
            <v>1719737.78</v>
          </cell>
          <cell r="J60">
            <v>1719737.78</v>
          </cell>
          <cell r="K60">
            <v>1719737.78</v>
          </cell>
          <cell r="L60">
            <v>0</v>
          </cell>
          <cell r="M60">
            <v>3001.5</v>
          </cell>
          <cell r="N60">
            <v>19399.939999999999</v>
          </cell>
          <cell r="O60">
            <v>61941.08</v>
          </cell>
          <cell r="P60">
            <v>4377.5200000000004</v>
          </cell>
          <cell r="Q60">
            <v>17.82</v>
          </cell>
          <cell r="R60">
            <v>156024.23000000001</v>
          </cell>
          <cell r="S60">
            <v>972065.48</v>
          </cell>
          <cell r="T60">
            <v>41318.01</v>
          </cell>
          <cell r="U60">
            <v>410857.93</v>
          </cell>
          <cell r="V60">
            <v>17.82</v>
          </cell>
          <cell r="W60">
            <v>159025.73000000001</v>
          </cell>
          <cell r="X60">
            <v>991465.41999999993</v>
          </cell>
          <cell r="Y60">
            <v>103259.09</v>
          </cell>
          <cell r="Z60">
            <v>415235.45</v>
          </cell>
          <cell r="AA60">
            <v>1669003.51</v>
          </cell>
          <cell r="AB60">
            <v>0</v>
          </cell>
          <cell r="AC60">
            <v>532910.91</v>
          </cell>
          <cell r="AD60">
            <v>532910.91</v>
          </cell>
          <cell r="AE60">
            <v>17183258</v>
          </cell>
          <cell r="AF60">
            <v>0</v>
          </cell>
          <cell r="AG60">
            <v>0</v>
          </cell>
          <cell r="AH60">
            <v>0</v>
          </cell>
          <cell r="AI60">
            <v>51840</v>
          </cell>
          <cell r="AJ60">
            <v>0</v>
          </cell>
          <cell r="AK60">
            <v>113472</v>
          </cell>
          <cell r="AL60">
            <v>0</v>
          </cell>
          <cell r="AM60">
            <v>154453</v>
          </cell>
          <cell r="AN60">
            <v>444033</v>
          </cell>
          <cell r="AO60">
            <v>1656950</v>
          </cell>
          <cell r="AP60">
            <v>113472</v>
          </cell>
          <cell r="AQ60">
            <v>0</v>
          </cell>
          <cell r="AR60">
            <v>154453</v>
          </cell>
          <cell r="AS60">
            <v>495873</v>
          </cell>
          <cell r="AT60">
            <v>1656950</v>
          </cell>
          <cell r="AU60">
            <v>0</v>
          </cell>
          <cell r="AV60">
            <v>0</v>
          </cell>
          <cell r="AW60">
            <v>3354</v>
          </cell>
          <cell r="AX60">
            <v>34632</v>
          </cell>
          <cell r="AY60">
            <v>0</v>
          </cell>
        </row>
        <row r="61">
          <cell r="A61">
            <v>59</v>
          </cell>
          <cell r="B61">
            <v>59</v>
          </cell>
          <cell r="C61">
            <v>59</v>
          </cell>
          <cell r="D61" t="str">
            <v>Brazos Bend Elementary</v>
          </cell>
          <cell r="E61">
            <v>55121.43</v>
          </cell>
          <cell r="F61">
            <v>2540795.7000000002</v>
          </cell>
          <cell r="G61">
            <v>2595917.1300000004</v>
          </cell>
          <cell r="H61">
            <v>221742.39</v>
          </cell>
          <cell r="I61">
            <v>2817659.52</v>
          </cell>
          <cell r="J61">
            <v>2817659.5200000005</v>
          </cell>
          <cell r="K61">
            <v>2817659.52</v>
          </cell>
          <cell r="L61">
            <v>0</v>
          </cell>
          <cell r="M61">
            <v>3700.19</v>
          </cell>
          <cell r="N61">
            <v>10204.07</v>
          </cell>
          <cell r="O61">
            <v>41217.17</v>
          </cell>
          <cell r="P61">
            <v>0</v>
          </cell>
          <cell r="Q61">
            <v>0</v>
          </cell>
          <cell r="R61">
            <v>209509.29</v>
          </cell>
          <cell r="S61">
            <v>1976141.96</v>
          </cell>
          <cell r="T61">
            <v>63571.1</v>
          </cell>
          <cell r="U61">
            <v>291573.34999999998</v>
          </cell>
          <cell r="V61">
            <v>0</v>
          </cell>
          <cell r="W61">
            <v>213209.48</v>
          </cell>
          <cell r="X61">
            <v>1986346.03</v>
          </cell>
          <cell r="Y61">
            <v>104788.26999999999</v>
          </cell>
          <cell r="Z61">
            <v>291573.34999999998</v>
          </cell>
          <cell r="AA61">
            <v>2595917.1300000004</v>
          </cell>
          <cell r="AB61">
            <v>3700.19</v>
          </cell>
          <cell r="AC61">
            <v>426697.86</v>
          </cell>
          <cell r="AD61">
            <v>430398.05</v>
          </cell>
          <cell r="AE61">
            <v>17630754</v>
          </cell>
          <cell r="AF61">
            <v>0</v>
          </cell>
          <cell r="AG61">
            <v>0</v>
          </cell>
          <cell r="AH61">
            <v>0</v>
          </cell>
          <cell r="AI61">
            <v>58896</v>
          </cell>
          <cell r="AJ61">
            <v>0</v>
          </cell>
          <cell r="AK61">
            <v>0</v>
          </cell>
          <cell r="AL61">
            <v>46208</v>
          </cell>
          <cell r="AM61">
            <v>91363.8984375</v>
          </cell>
          <cell r="AN61">
            <v>783535</v>
          </cell>
          <cell r="AO61">
            <v>1447275.9997253399</v>
          </cell>
          <cell r="AP61">
            <v>0</v>
          </cell>
          <cell r="AQ61">
            <v>46208</v>
          </cell>
          <cell r="AR61">
            <v>91363.8984375</v>
          </cell>
          <cell r="AS61">
            <v>842431</v>
          </cell>
          <cell r="AT61">
            <v>1447275.9997253399</v>
          </cell>
          <cell r="AU61">
            <v>0</v>
          </cell>
          <cell r="AV61">
            <v>0</v>
          </cell>
          <cell r="AW61">
            <v>6346</v>
          </cell>
          <cell r="AX61">
            <v>87736</v>
          </cell>
          <cell r="AY61">
            <v>0</v>
          </cell>
        </row>
        <row r="62">
          <cell r="A62">
            <v>60</v>
          </cell>
          <cell r="B62">
            <v>60</v>
          </cell>
          <cell r="C62">
            <v>60</v>
          </cell>
          <cell r="D62" t="str">
            <v>Sienna Crossing Elementary</v>
          </cell>
          <cell r="E62">
            <v>129832.43</v>
          </cell>
          <cell r="F62">
            <v>3048576.97</v>
          </cell>
          <cell r="G62">
            <v>3178409.4000000004</v>
          </cell>
          <cell r="H62">
            <v>704968.42</v>
          </cell>
          <cell r="I62">
            <v>3883377.82</v>
          </cell>
          <cell r="J62">
            <v>3883377.8200000003</v>
          </cell>
          <cell r="K62">
            <v>3883377.82</v>
          </cell>
          <cell r="L62">
            <v>0</v>
          </cell>
          <cell r="M62">
            <v>6003</v>
          </cell>
          <cell r="N62">
            <v>78506.98</v>
          </cell>
          <cell r="O62">
            <v>41217.17</v>
          </cell>
          <cell r="P62">
            <v>4105.28</v>
          </cell>
          <cell r="Q62">
            <v>300470.78999999998</v>
          </cell>
          <cell r="R62">
            <v>1414505.86</v>
          </cell>
          <cell r="S62">
            <v>823942.43</v>
          </cell>
          <cell r="T62">
            <v>4863.58</v>
          </cell>
          <cell r="U62">
            <v>504794.31</v>
          </cell>
          <cell r="V62">
            <v>300470.78999999998</v>
          </cell>
          <cell r="W62">
            <v>1420508.86</v>
          </cell>
          <cell r="X62">
            <v>902449.41</v>
          </cell>
          <cell r="Y62">
            <v>46080.75</v>
          </cell>
          <cell r="Z62">
            <v>508899.59</v>
          </cell>
          <cell r="AA62">
            <v>3178409.4</v>
          </cell>
          <cell r="AB62">
            <v>0</v>
          </cell>
          <cell r="AC62">
            <v>642317.82999999996</v>
          </cell>
          <cell r="AD62">
            <v>642317.82999999996</v>
          </cell>
          <cell r="AE62">
            <v>17873912</v>
          </cell>
          <cell r="AF62">
            <v>0</v>
          </cell>
          <cell r="AG62">
            <v>0</v>
          </cell>
          <cell r="AH62">
            <v>0</v>
          </cell>
          <cell r="AI62">
            <v>51840</v>
          </cell>
          <cell r="AJ62">
            <v>0</v>
          </cell>
          <cell r="AK62">
            <v>49734</v>
          </cell>
          <cell r="AL62">
            <v>0</v>
          </cell>
          <cell r="AM62">
            <v>57672</v>
          </cell>
          <cell r="AN62">
            <v>432540</v>
          </cell>
          <cell r="AO62">
            <v>185122</v>
          </cell>
          <cell r="AP62">
            <v>49734</v>
          </cell>
          <cell r="AQ62">
            <v>0</v>
          </cell>
          <cell r="AR62">
            <v>57672</v>
          </cell>
          <cell r="AS62">
            <v>484380</v>
          </cell>
          <cell r="AT62">
            <v>185122</v>
          </cell>
          <cell r="AU62">
            <v>0</v>
          </cell>
          <cell r="AV62">
            <v>0</v>
          </cell>
          <cell r="AW62">
            <v>28557</v>
          </cell>
          <cell r="AX62">
            <v>78680</v>
          </cell>
          <cell r="AY62">
            <v>0</v>
          </cell>
        </row>
        <row r="63">
          <cell r="A63">
            <v>61</v>
          </cell>
          <cell r="B63">
            <v>61</v>
          </cell>
          <cell r="C63">
            <v>61</v>
          </cell>
          <cell r="D63" t="str">
            <v>Oyster Creek Elementary</v>
          </cell>
          <cell r="E63">
            <v>175957.95</v>
          </cell>
          <cell r="F63">
            <v>2038583.67</v>
          </cell>
          <cell r="G63">
            <v>2214541.62</v>
          </cell>
          <cell r="H63">
            <v>59934.32</v>
          </cell>
          <cell r="I63">
            <v>2274475.94</v>
          </cell>
          <cell r="J63">
            <v>2274475.94</v>
          </cell>
          <cell r="K63">
            <v>2274475.94</v>
          </cell>
          <cell r="L63">
            <v>0</v>
          </cell>
          <cell r="M63">
            <v>0</v>
          </cell>
          <cell r="N63">
            <v>72884.429999999993</v>
          </cell>
          <cell r="O63">
            <v>41150.699999999997</v>
          </cell>
          <cell r="P63">
            <v>61922.82</v>
          </cell>
          <cell r="Q63">
            <v>0</v>
          </cell>
          <cell r="R63">
            <v>563969.21</v>
          </cell>
          <cell r="S63">
            <v>961819.25</v>
          </cell>
          <cell r="T63">
            <v>0</v>
          </cell>
          <cell r="U63">
            <v>512795.21</v>
          </cell>
          <cell r="V63">
            <v>0</v>
          </cell>
          <cell r="W63">
            <v>563969.21</v>
          </cell>
          <cell r="X63">
            <v>1034703.6799999999</v>
          </cell>
          <cell r="Y63">
            <v>41150.699999999997</v>
          </cell>
          <cell r="Z63">
            <v>574718.03</v>
          </cell>
          <cell r="AA63">
            <v>2214541.62</v>
          </cell>
          <cell r="AB63">
            <v>26045.69</v>
          </cell>
          <cell r="AC63">
            <v>424332.97</v>
          </cell>
          <cell r="AD63">
            <v>450378.66</v>
          </cell>
          <cell r="AE63">
            <v>17454982</v>
          </cell>
          <cell r="AF63">
            <v>0</v>
          </cell>
          <cell r="AG63">
            <v>0</v>
          </cell>
          <cell r="AH63">
            <v>0</v>
          </cell>
          <cell r="AI63">
            <v>0</v>
          </cell>
          <cell r="AJ63">
            <v>0</v>
          </cell>
          <cell r="AK63">
            <v>0</v>
          </cell>
          <cell r="AL63">
            <v>483120</v>
          </cell>
          <cell r="AM63">
            <v>0</v>
          </cell>
          <cell r="AN63">
            <v>619474</v>
          </cell>
          <cell r="AO63">
            <v>290745</v>
          </cell>
          <cell r="AP63">
            <v>0</v>
          </cell>
          <cell r="AQ63">
            <v>483120</v>
          </cell>
          <cell r="AR63">
            <v>0</v>
          </cell>
          <cell r="AS63">
            <v>619474</v>
          </cell>
          <cell r="AT63">
            <v>290745</v>
          </cell>
          <cell r="AU63">
            <v>0</v>
          </cell>
          <cell r="AV63">
            <v>118918</v>
          </cell>
          <cell r="AW63">
            <v>0</v>
          </cell>
          <cell r="AX63">
            <v>68280</v>
          </cell>
          <cell r="AY63">
            <v>0</v>
          </cell>
        </row>
        <row r="64">
          <cell r="A64">
            <v>62</v>
          </cell>
          <cell r="B64">
            <v>62</v>
          </cell>
          <cell r="C64">
            <v>62</v>
          </cell>
          <cell r="D64" t="str">
            <v>Goodman Elementary</v>
          </cell>
          <cell r="E64">
            <v>295602.48</v>
          </cell>
          <cell r="F64">
            <v>1339835.71</v>
          </cell>
          <cell r="G64">
            <v>1635438.19</v>
          </cell>
          <cell r="H64">
            <v>257146.4</v>
          </cell>
          <cell r="I64">
            <v>1892584.59</v>
          </cell>
          <cell r="J64">
            <v>1892584.5899999999</v>
          </cell>
          <cell r="K64">
            <v>1892584.59</v>
          </cell>
          <cell r="L64">
            <v>0</v>
          </cell>
          <cell r="M64">
            <v>223278.52</v>
          </cell>
          <cell r="N64">
            <v>5386.47</v>
          </cell>
          <cell r="O64">
            <v>62598.86</v>
          </cell>
          <cell r="P64">
            <v>4338.63</v>
          </cell>
          <cell r="Q64">
            <v>202878.63</v>
          </cell>
          <cell r="R64">
            <v>54640.1</v>
          </cell>
          <cell r="S64">
            <v>918527.36</v>
          </cell>
          <cell r="T64">
            <v>8657.73</v>
          </cell>
          <cell r="U64">
            <v>155131.89000000001</v>
          </cell>
          <cell r="V64">
            <v>202878.63</v>
          </cell>
          <cell r="W64">
            <v>277918.62</v>
          </cell>
          <cell r="X64">
            <v>923913.83</v>
          </cell>
          <cell r="Y64">
            <v>71256.59</v>
          </cell>
          <cell r="Z64">
            <v>159470.52000000002</v>
          </cell>
          <cell r="AA64">
            <v>1635438.1900000002</v>
          </cell>
          <cell r="AB64">
            <v>0</v>
          </cell>
          <cell r="AC64">
            <v>156732.46</v>
          </cell>
          <cell r="AD64">
            <v>156732.46</v>
          </cell>
          <cell r="AE64">
            <v>17897028</v>
          </cell>
          <cell r="AF64">
            <v>0</v>
          </cell>
          <cell r="AG64">
            <v>0</v>
          </cell>
          <cell r="AH64">
            <v>0</v>
          </cell>
          <cell r="AI64">
            <v>0</v>
          </cell>
          <cell r="AJ64">
            <v>0</v>
          </cell>
          <cell r="AK64">
            <v>27630</v>
          </cell>
          <cell r="AL64">
            <v>49560</v>
          </cell>
          <cell r="AM64">
            <v>198354</v>
          </cell>
          <cell r="AN64">
            <v>432216</v>
          </cell>
          <cell r="AO64">
            <v>1703407</v>
          </cell>
          <cell r="AP64">
            <v>27630</v>
          </cell>
          <cell r="AQ64">
            <v>49560</v>
          </cell>
          <cell r="AR64">
            <v>198354</v>
          </cell>
          <cell r="AS64">
            <v>432216</v>
          </cell>
          <cell r="AT64">
            <v>1703407</v>
          </cell>
          <cell r="AU64">
            <v>0</v>
          </cell>
          <cell r="AV64">
            <v>4212</v>
          </cell>
          <cell r="AW64">
            <v>78318</v>
          </cell>
          <cell r="AX64">
            <v>67752</v>
          </cell>
          <cell r="AY64">
            <v>2970</v>
          </cell>
        </row>
        <row r="65">
          <cell r="A65">
            <v>63</v>
          </cell>
          <cell r="B65">
            <v>63</v>
          </cell>
          <cell r="C65">
            <v>63</v>
          </cell>
          <cell r="D65" t="str">
            <v>Drabek Elementary</v>
          </cell>
          <cell r="E65">
            <v>213603.24</v>
          </cell>
          <cell r="F65">
            <v>1728188.49</v>
          </cell>
          <cell r="G65">
            <v>1941791.73</v>
          </cell>
          <cell r="H65">
            <v>83347.320000000007</v>
          </cell>
          <cell r="I65">
            <v>2025139.05</v>
          </cell>
          <cell r="J65">
            <v>2025139.05</v>
          </cell>
          <cell r="K65">
            <v>2025139.05</v>
          </cell>
          <cell r="L65">
            <v>0</v>
          </cell>
          <cell r="M65">
            <v>0</v>
          </cell>
          <cell r="N65">
            <v>167622.42000000001</v>
          </cell>
          <cell r="O65">
            <v>12826.34</v>
          </cell>
          <cell r="P65">
            <v>33154.480000000003</v>
          </cell>
          <cell r="Q65">
            <v>0</v>
          </cell>
          <cell r="R65">
            <v>410247.89</v>
          </cell>
          <cell r="S65">
            <v>890158.38</v>
          </cell>
          <cell r="T65">
            <v>49421.57</v>
          </cell>
          <cell r="U65">
            <v>378360.65</v>
          </cell>
          <cell r="V65">
            <v>0</v>
          </cell>
          <cell r="W65">
            <v>410247.89</v>
          </cell>
          <cell r="X65">
            <v>1057780.8</v>
          </cell>
          <cell r="Y65">
            <v>62247.91</v>
          </cell>
          <cell r="Z65">
            <v>411515.13</v>
          </cell>
          <cell r="AA65">
            <v>1941791.73</v>
          </cell>
          <cell r="AB65">
            <v>26045.69</v>
          </cell>
          <cell r="AC65">
            <v>386809.07</v>
          </cell>
          <cell r="AD65">
            <v>412854.76</v>
          </cell>
          <cell r="AE65">
            <v>17382144</v>
          </cell>
          <cell r="AF65">
            <v>0</v>
          </cell>
          <cell r="AG65">
            <v>0</v>
          </cell>
          <cell r="AH65">
            <v>0</v>
          </cell>
          <cell r="AI65">
            <v>0</v>
          </cell>
          <cell r="AJ65">
            <v>0</v>
          </cell>
          <cell r="AK65">
            <v>0</v>
          </cell>
          <cell r="AL65">
            <v>32640.69921875</v>
          </cell>
          <cell r="AM65">
            <v>177402.3984375</v>
          </cell>
          <cell r="AN65">
            <v>344961</v>
          </cell>
          <cell r="AO65">
            <v>207792</v>
          </cell>
          <cell r="AP65">
            <v>0</v>
          </cell>
          <cell r="AQ65">
            <v>32640.69921875</v>
          </cell>
          <cell r="AR65">
            <v>177402.3984375</v>
          </cell>
          <cell r="AS65">
            <v>344961</v>
          </cell>
          <cell r="AT65">
            <v>207792</v>
          </cell>
          <cell r="AU65">
            <v>0</v>
          </cell>
          <cell r="AV65">
            <v>42820</v>
          </cell>
          <cell r="AW65">
            <v>43868</v>
          </cell>
          <cell r="AX65">
            <v>31472</v>
          </cell>
          <cell r="AY65">
            <v>51347</v>
          </cell>
        </row>
        <row r="66">
          <cell r="A66">
            <v>64</v>
          </cell>
          <cell r="B66">
            <v>64</v>
          </cell>
          <cell r="C66">
            <v>64</v>
          </cell>
          <cell r="D66" t="str">
            <v>Jordan Elementary</v>
          </cell>
          <cell r="E66">
            <v>117795.91</v>
          </cell>
          <cell r="F66">
            <v>1071292.82</v>
          </cell>
          <cell r="G66">
            <v>1189088.73</v>
          </cell>
          <cell r="H66">
            <v>504808.79</v>
          </cell>
          <cell r="I66">
            <v>1693897.52</v>
          </cell>
          <cell r="J66">
            <v>1693897.52</v>
          </cell>
          <cell r="K66">
            <v>1693897.52</v>
          </cell>
          <cell r="L66">
            <v>0</v>
          </cell>
          <cell r="M66">
            <v>901.69</v>
          </cell>
          <cell r="N66">
            <v>80080.72</v>
          </cell>
          <cell r="O66">
            <v>36813.5</v>
          </cell>
          <cell r="P66">
            <v>0</v>
          </cell>
          <cell r="Q66">
            <v>62653.22</v>
          </cell>
          <cell r="R66">
            <v>0</v>
          </cell>
          <cell r="S66">
            <v>754934.17</v>
          </cell>
          <cell r="T66">
            <v>0</v>
          </cell>
          <cell r="U66">
            <v>253705.43</v>
          </cell>
          <cell r="V66">
            <v>62653.22</v>
          </cell>
          <cell r="W66">
            <v>901.69</v>
          </cell>
          <cell r="X66">
            <v>835014.89</v>
          </cell>
          <cell r="Y66">
            <v>36813.5</v>
          </cell>
          <cell r="Z66">
            <v>253705.43</v>
          </cell>
          <cell r="AA66">
            <v>1189088.73</v>
          </cell>
          <cell r="AB66">
            <v>0</v>
          </cell>
          <cell r="AC66">
            <v>171745.21</v>
          </cell>
          <cell r="AD66">
            <v>171745.21</v>
          </cell>
          <cell r="AE66">
            <v>17620940</v>
          </cell>
          <cell r="AF66">
            <v>0</v>
          </cell>
          <cell r="AG66">
            <v>0</v>
          </cell>
          <cell r="AH66">
            <v>0</v>
          </cell>
          <cell r="AI66">
            <v>2880</v>
          </cell>
          <cell r="AJ66">
            <v>0</v>
          </cell>
          <cell r="AK66">
            <v>0</v>
          </cell>
          <cell r="AL66">
            <v>18907</v>
          </cell>
          <cell r="AM66">
            <v>140788</v>
          </cell>
          <cell r="AN66">
            <v>366513</v>
          </cell>
          <cell r="AO66">
            <v>5504</v>
          </cell>
          <cell r="AP66">
            <v>0</v>
          </cell>
          <cell r="AQ66">
            <v>18907</v>
          </cell>
          <cell r="AR66">
            <v>140788</v>
          </cell>
          <cell r="AS66">
            <v>369393</v>
          </cell>
          <cell r="AT66">
            <v>5504</v>
          </cell>
          <cell r="AU66">
            <v>0</v>
          </cell>
          <cell r="AV66">
            <v>0</v>
          </cell>
          <cell r="AW66">
            <v>6342</v>
          </cell>
          <cell r="AX66">
            <v>154152</v>
          </cell>
          <cell r="AY66">
            <v>29702</v>
          </cell>
        </row>
        <row r="67">
          <cell r="A67">
            <v>65</v>
          </cell>
          <cell r="B67">
            <v>65</v>
          </cell>
          <cell r="C67">
            <v>65</v>
          </cell>
          <cell r="D67" t="str">
            <v>Scanlan Oaks Elementary</v>
          </cell>
          <cell r="E67">
            <v>270048.63</v>
          </cell>
          <cell r="F67">
            <v>1303446.8</v>
          </cell>
          <cell r="G67">
            <v>1573495.4300000002</v>
          </cell>
          <cell r="H67">
            <v>512304.61</v>
          </cell>
          <cell r="I67">
            <v>2085800.04</v>
          </cell>
          <cell r="J67">
            <v>2085800.04</v>
          </cell>
          <cell r="K67">
            <v>2085800.04</v>
          </cell>
          <cell r="L67">
            <v>0</v>
          </cell>
          <cell r="M67">
            <v>223278.52</v>
          </cell>
          <cell r="N67">
            <v>721.53</v>
          </cell>
          <cell r="O67">
            <v>41379.370000000003</v>
          </cell>
          <cell r="P67">
            <v>4669.21</v>
          </cell>
          <cell r="Q67">
            <v>0</v>
          </cell>
          <cell r="R67">
            <v>8237.7999999999993</v>
          </cell>
          <cell r="S67">
            <v>903208.81</v>
          </cell>
          <cell r="T67">
            <v>1849.36</v>
          </cell>
          <cell r="U67">
            <v>390150.83</v>
          </cell>
          <cell r="V67">
            <v>0</v>
          </cell>
          <cell r="W67">
            <v>231516.31999999998</v>
          </cell>
          <cell r="X67">
            <v>903930.34000000008</v>
          </cell>
          <cell r="Y67">
            <v>43228.73</v>
          </cell>
          <cell r="Z67">
            <v>394820.04000000004</v>
          </cell>
          <cell r="AA67">
            <v>1573495.4300000002</v>
          </cell>
          <cell r="AB67">
            <v>0</v>
          </cell>
          <cell r="AC67">
            <v>400271.09</v>
          </cell>
          <cell r="AD67">
            <v>400271.09</v>
          </cell>
          <cell r="AE67">
            <v>18291094</v>
          </cell>
          <cell r="AF67">
            <v>0</v>
          </cell>
          <cell r="AG67">
            <v>0</v>
          </cell>
          <cell r="AH67">
            <v>0</v>
          </cell>
          <cell r="AI67">
            <v>720</v>
          </cell>
          <cell r="AJ67">
            <v>0</v>
          </cell>
          <cell r="AK67">
            <v>0</v>
          </cell>
          <cell r="AL67">
            <v>0</v>
          </cell>
          <cell r="AM67">
            <v>52917</v>
          </cell>
          <cell r="AN67">
            <v>418931</v>
          </cell>
          <cell r="AO67">
            <v>803338</v>
          </cell>
          <cell r="AP67">
            <v>0</v>
          </cell>
          <cell r="AQ67">
            <v>0</v>
          </cell>
          <cell r="AR67">
            <v>52917</v>
          </cell>
          <cell r="AS67">
            <v>419651</v>
          </cell>
          <cell r="AT67">
            <v>803338</v>
          </cell>
          <cell r="AU67">
            <v>6840</v>
          </cell>
          <cell r="AV67">
            <v>41040</v>
          </cell>
          <cell r="AW67">
            <v>12692</v>
          </cell>
          <cell r="AX67">
            <v>107527</v>
          </cell>
          <cell r="AY67">
            <v>0</v>
          </cell>
        </row>
        <row r="68">
          <cell r="A68">
            <v>66</v>
          </cell>
          <cell r="B68">
            <v>66</v>
          </cell>
          <cell r="C68">
            <v>66</v>
          </cell>
          <cell r="D68" t="str">
            <v>Holley Elementary</v>
          </cell>
          <cell r="E68">
            <v>76978.320000000007</v>
          </cell>
          <cell r="F68">
            <v>1139851.3500000001</v>
          </cell>
          <cell r="G68">
            <v>1216829.6700000002</v>
          </cell>
          <cell r="H68">
            <v>292105.14</v>
          </cell>
          <cell r="I68">
            <v>1508934.81</v>
          </cell>
          <cell r="J68">
            <v>1508934.81</v>
          </cell>
          <cell r="K68">
            <v>1508934.81</v>
          </cell>
          <cell r="L68">
            <v>0</v>
          </cell>
          <cell r="M68">
            <v>37705.910000000003</v>
          </cell>
          <cell r="N68">
            <v>125.44</v>
          </cell>
          <cell r="O68">
            <v>36813.5</v>
          </cell>
          <cell r="P68">
            <v>2333.4699999999998</v>
          </cell>
          <cell r="Q68">
            <v>0</v>
          </cell>
          <cell r="R68">
            <v>364995.9</v>
          </cell>
          <cell r="S68">
            <v>622354.46</v>
          </cell>
          <cell r="T68">
            <v>18504.490000000002</v>
          </cell>
          <cell r="U68">
            <v>133996.5</v>
          </cell>
          <cell r="V68">
            <v>0</v>
          </cell>
          <cell r="W68">
            <v>402701.81000000006</v>
          </cell>
          <cell r="X68">
            <v>622479.89999999991</v>
          </cell>
          <cell r="Y68">
            <v>55317.990000000005</v>
          </cell>
          <cell r="Z68">
            <v>136329.97</v>
          </cell>
          <cell r="AA68">
            <v>1216829.67</v>
          </cell>
          <cell r="AB68">
            <v>37705.910000000003</v>
          </cell>
          <cell r="AC68">
            <v>138088.81</v>
          </cell>
          <cell r="AD68">
            <v>175794.72</v>
          </cell>
          <cell r="AE68">
            <v>17821136</v>
          </cell>
          <cell r="AF68">
            <v>0</v>
          </cell>
          <cell r="AG68">
            <v>0</v>
          </cell>
          <cell r="AH68">
            <v>0</v>
          </cell>
          <cell r="AI68">
            <v>0</v>
          </cell>
          <cell r="AJ68">
            <v>270000</v>
          </cell>
          <cell r="AK68">
            <v>0</v>
          </cell>
          <cell r="AL68">
            <v>353023</v>
          </cell>
          <cell r="AM68">
            <v>0</v>
          </cell>
          <cell r="AN68">
            <v>115480.1015625</v>
          </cell>
          <cell r="AO68">
            <v>100129.400024414</v>
          </cell>
          <cell r="AP68">
            <v>0</v>
          </cell>
          <cell r="AQ68">
            <v>353023</v>
          </cell>
          <cell r="AR68">
            <v>0</v>
          </cell>
          <cell r="AS68">
            <v>115480.1015625</v>
          </cell>
          <cell r="AT68">
            <v>370129.400024414</v>
          </cell>
          <cell r="AU68">
            <v>0</v>
          </cell>
          <cell r="AV68">
            <v>1894</v>
          </cell>
          <cell r="AW68">
            <v>15080</v>
          </cell>
          <cell r="AX68">
            <v>190490</v>
          </cell>
          <cell r="AY68">
            <v>49305</v>
          </cell>
        </row>
        <row r="69">
          <cell r="A69">
            <v>67</v>
          </cell>
          <cell r="B69">
            <v>67</v>
          </cell>
          <cell r="C69">
            <v>67</v>
          </cell>
          <cell r="D69" t="str">
            <v>Armstrong Elementary</v>
          </cell>
          <cell r="E69">
            <v>61699.199999999997</v>
          </cell>
          <cell r="F69">
            <v>253606.8</v>
          </cell>
          <cell r="G69">
            <v>315306</v>
          </cell>
          <cell r="H69">
            <v>63931.25</v>
          </cell>
          <cell r="I69">
            <v>379237.25</v>
          </cell>
          <cell r="J69">
            <v>379237.25</v>
          </cell>
          <cell r="K69">
            <v>379237.25</v>
          </cell>
          <cell r="L69">
            <v>0</v>
          </cell>
          <cell r="M69">
            <v>52280.3</v>
          </cell>
          <cell r="N69">
            <v>9418.9</v>
          </cell>
          <cell r="O69">
            <v>0</v>
          </cell>
          <cell r="P69">
            <v>0</v>
          </cell>
          <cell r="Q69">
            <v>0</v>
          </cell>
          <cell r="R69">
            <v>11042.51</v>
          </cell>
          <cell r="S69">
            <v>104458.11</v>
          </cell>
          <cell r="T69">
            <v>1113.4100000000001</v>
          </cell>
          <cell r="U69">
            <v>136992.76999999999</v>
          </cell>
          <cell r="V69">
            <v>0</v>
          </cell>
          <cell r="W69">
            <v>63322.810000000005</v>
          </cell>
          <cell r="X69">
            <v>113877.01</v>
          </cell>
          <cell r="Y69">
            <v>1113.4100000000001</v>
          </cell>
          <cell r="Z69">
            <v>136992.76999999999</v>
          </cell>
          <cell r="AA69">
            <v>315306</v>
          </cell>
          <cell r="AB69">
            <v>52280.3</v>
          </cell>
          <cell r="AC69">
            <v>153593.76</v>
          </cell>
          <cell r="AD69">
            <v>205874.06</v>
          </cell>
          <cell r="AE69">
            <v>20523126</v>
          </cell>
          <cell r="AF69">
            <v>0</v>
          </cell>
          <cell r="AG69">
            <v>0</v>
          </cell>
          <cell r="AH69">
            <v>0</v>
          </cell>
          <cell r="AI69">
            <v>0</v>
          </cell>
          <cell r="AJ69">
            <v>0</v>
          </cell>
          <cell r="AK69">
            <v>0</v>
          </cell>
          <cell r="AL69">
            <v>399152</v>
          </cell>
          <cell r="AM69">
            <v>59812</v>
          </cell>
          <cell r="AN69">
            <v>197721</v>
          </cell>
          <cell r="AO69">
            <v>0</v>
          </cell>
          <cell r="AP69">
            <v>0</v>
          </cell>
          <cell r="AQ69">
            <v>399152</v>
          </cell>
          <cell r="AR69">
            <v>59812</v>
          </cell>
          <cell r="AS69">
            <v>197721</v>
          </cell>
          <cell r="AT69">
            <v>0</v>
          </cell>
          <cell r="AU69">
            <v>0</v>
          </cell>
          <cell r="AV69">
            <v>1548</v>
          </cell>
          <cell r="AW69">
            <v>6970</v>
          </cell>
          <cell r="AX69">
            <v>0</v>
          </cell>
          <cell r="AY69">
            <v>0</v>
          </cell>
        </row>
        <row r="70">
          <cell r="A70">
            <v>68</v>
          </cell>
          <cell r="B70">
            <v>68</v>
          </cell>
          <cell r="C70">
            <v>68</v>
          </cell>
          <cell r="D70" t="str">
            <v>Oakland Elementary</v>
          </cell>
          <cell r="E70">
            <v>159588.28</v>
          </cell>
          <cell r="F70">
            <v>256956.25</v>
          </cell>
          <cell r="G70">
            <v>416544.53</v>
          </cell>
          <cell r="H70">
            <v>262982.95</v>
          </cell>
          <cell r="I70">
            <v>679527.48</v>
          </cell>
          <cell r="J70">
            <v>679527.48</v>
          </cell>
          <cell r="K70">
            <v>679527.48</v>
          </cell>
          <cell r="L70">
            <v>0</v>
          </cell>
          <cell r="M70">
            <v>0</v>
          </cell>
          <cell r="N70">
            <v>1082.29</v>
          </cell>
          <cell r="O70">
            <v>34096.980000000003</v>
          </cell>
          <cell r="P70">
            <v>124409.01</v>
          </cell>
          <cell r="Q70">
            <v>0</v>
          </cell>
          <cell r="R70">
            <v>2382.7600000000002</v>
          </cell>
          <cell r="S70">
            <v>72738.67</v>
          </cell>
          <cell r="T70">
            <v>10461.98</v>
          </cell>
          <cell r="U70">
            <v>171372.84</v>
          </cell>
          <cell r="V70">
            <v>0</v>
          </cell>
          <cell r="W70">
            <v>2382.7600000000002</v>
          </cell>
          <cell r="X70">
            <v>73820.959999999992</v>
          </cell>
          <cell r="Y70">
            <v>44558.960000000006</v>
          </cell>
          <cell r="Z70">
            <v>295781.84999999998</v>
          </cell>
          <cell r="AA70">
            <v>416544.52999999997</v>
          </cell>
          <cell r="AB70">
            <v>117618.2</v>
          </cell>
          <cell r="AC70">
            <v>186191.47</v>
          </cell>
          <cell r="AD70">
            <v>303809.67</v>
          </cell>
          <cell r="AE70">
            <v>18592042</v>
          </cell>
          <cell r="AF70">
            <v>0</v>
          </cell>
          <cell r="AG70">
            <v>0</v>
          </cell>
          <cell r="AH70">
            <v>0</v>
          </cell>
          <cell r="AI70">
            <v>0</v>
          </cell>
          <cell r="AJ70">
            <v>0</v>
          </cell>
          <cell r="AK70">
            <v>0</v>
          </cell>
          <cell r="AL70">
            <v>24937</v>
          </cell>
          <cell r="AM70">
            <v>441958</v>
          </cell>
          <cell r="AN70">
            <v>0</v>
          </cell>
          <cell r="AO70">
            <v>0</v>
          </cell>
          <cell r="AP70">
            <v>0</v>
          </cell>
          <cell r="AQ70">
            <v>24937</v>
          </cell>
          <cell r="AR70">
            <v>441958</v>
          </cell>
          <cell r="AS70">
            <v>0</v>
          </cell>
          <cell r="AT70">
            <v>0</v>
          </cell>
          <cell r="AU70">
            <v>0</v>
          </cell>
          <cell r="AV70">
            <v>0</v>
          </cell>
          <cell r="AW70">
            <v>26828</v>
          </cell>
          <cell r="AX70">
            <v>250475</v>
          </cell>
          <cell r="AY70">
            <v>111840</v>
          </cell>
        </row>
        <row r="71">
          <cell r="A71">
            <v>69</v>
          </cell>
          <cell r="B71">
            <v>69</v>
          </cell>
          <cell r="C71">
            <v>69</v>
          </cell>
          <cell r="D71" t="str">
            <v>Parks Elementary</v>
          </cell>
          <cell r="E71">
            <v>6650.54</v>
          </cell>
          <cell r="F71">
            <v>1131180.21</v>
          </cell>
          <cell r="G71">
            <v>1137830.75</v>
          </cell>
          <cell r="H71">
            <v>0</v>
          </cell>
          <cell r="I71">
            <v>1137830.75</v>
          </cell>
          <cell r="J71">
            <v>1137830.75</v>
          </cell>
          <cell r="K71">
            <v>1137830.75</v>
          </cell>
          <cell r="L71">
            <v>0</v>
          </cell>
          <cell r="M71">
            <v>4300.49</v>
          </cell>
          <cell r="N71">
            <v>344.89</v>
          </cell>
          <cell r="O71">
            <v>0</v>
          </cell>
          <cell r="P71">
            <v>2005.16</v>
          </cell>
          <cell r="Q71">
            <v>0</v>
          </cell>
          <cell r="R71">
            <v>83453.850000000006</v>
          </cell>
          <cell r="S71">
            <v>706105.4</v>
          </cell>
          <cell r="T71">
            <v>853.26</v>
          </cell>
          <cell r="U71">
            <v>340767.7</v>
          </cell>
          <cell r="V71">
            <v>0</v>
          </cell>
          <cell r="W71">
            <v>87754.340000000011</v>
          </cell>
          <cell r="X71">
            <v>706450.29</v>
          </cell>
          <cell r="Y71">
            <v>853.26</v>
          </cell>
          <cell r="Z71">
            <v>342772.86</v>
          </cell>
          <cell r="AA71">
            <v>1137830.75</v>
          </cell>
          <cell r="AB71">
            <v>3700.19</v>
          </cell>
          <cell r="AC71">
            <v>227027.12</v>
          </cell>
          <cell r="AD71">
            <v>230727.31</v>
          </cell>
          <cell r="AE71">
            <v>19317372</v>
          </cell>
          <cell r="AF71">
            <v>0</v>
          </cell>
          <cell r="AG71">
            <v>0</v>
          </cell>
          <cell r="AH71">
            <v>0</v>
          </cell>
          <cell r="AI71">
            <v>8640</v>
          </cell>
          <cell r="AJ71">
            <v>0</v>
          </cell>
          <cell r="AK71">
            <v>785383</v>
          </cell>
          <cell r="AL71">
            <v>0</v>
          </cell>
          <cell r="AM71">
            <v>94057</v>
          </cell>
          <cell r="AN71">
            <v>466393</v>
          </cell>
          <cell r="AO71">
            <v>92544</v>
          </cell>
          <cell r="AP71">
            <v>785383</v>
          </cell>
          <cell r="AQ71">
            <v>0</v>
          </cell>
          <cell r="AR71">
            <v>94057</v>
          </cell>
          <cell r="AS71">
            <v>475033</v>
          </cell>
          <cell r="AT71">
            <v>92544</v>
          </cell>
          <cell r="AU71">
            <v>0</v>
          </cell>
          <cell r="AV71">
            <v>0</v>
          </cell>
          <cell r="AW71">
            <v>0</v>
          </cell>
          <cell r="AX71">
            <v>0</v>
          </cell>
          <cell r="AY71">
            <v>0</v>
          </cell>
        </row>
        <row r="72">
          <cell r="A72">
            <v>70</v>
          </cell>
          <cell r="B72">
            <v>70</v>
          </cell>
          <cell r="C72">
            <v>70</v>
          </cell>
          <cell r="D72" t="str">
            <v>Cornerstone Elementary</v>
          </cell>
          <cell r="E72">
            <v>63961.21</v>
          </cell>
          <cell r="F72">
            <v>232785.81</v>
          </cell>
          <cell r="G72">
            <v>296747.02</v>
          </cell>
          <cell r="H72">
            <v>110404.8</v>
          </cell>
          <cell r="I72">
            <v>407151.82</v>
          </cell>
          <cell r="J72">
            <v>407151.82</v>
          </cell>
          <cell r="K72">
            <v>407151.82</v>
          </cell>
          <cell r="L72">
            <v>0</v>
          </cell>
          <cell r="M72">
            <v>3700.19</v>
          </cell>
          <cell r="N72">
            <v>0</v>
          </cell>
          <cell r="O72">
            <v>56116.84</v>
          </cell>
          <cell r="P72">
            <v>4144.18</v>
          </cell>
          <cell r="Q72">
            <v>0</v>
          </cell>
          <cell r="R72">
            <v>2698.93</v>
          </cell>
          <cell r="S72">
            <v>44335.8</v>
          </cell>
          <cell r="T72">
            <v>0</v>
          </cell>
          <cell r="U72">
            <v>185751.08</v>
          </cell>
          <cell r="V72">
            <v>0</v>
          </cell>
          <cell r="W72">
            <v>6399.12</v>
          </cell>
          <cell r="X72">
            <v>44335.8</v>
          </cell>
          <cell r="Y72">
            <v>56116.84</v>
          </cell>
          <cell r="Z72">
            <v>189895.25999999998</v>
          </cell>
          <cell r="AA72">
            <v>296747.02</v>
          </cell>
          <cell r="AB72">
            <v>3700.19</v>
          </cell>
          <cell r="AC72">
            <v>192611.43</v>
          </cell>
          <cell r="AD72">
            <v>196311.62</v>
          </cell>
          <cell r="AE72">
            <v>18616686</v>
          </cell>
          <cell r="AF72">
            <v>0</v>
          </cell>
          <cell r="AG72">
            <v>0</v>
          </cell>
          <cell r="AH72">
            <v>0</v>
          </cell>
          <cell r="AI72">
            <v>0</v>
          </cell>
          <cell r="AJ72">
            <v>0</v>
          </cell>
          <cell r="AK72">
            <v>0</v>
          </cell>
          <cell r="AL72">
            <v>407198</v>
          </cell>
          <cell r="AM72">
            <v>0</v>
          </cell>
          <cell r="AN72">
            <v>0</v>
          </cell>
          <cell r="AO72">
            <v>0</v>
          </cell>
          <cell r="AP72">
            <v>0</v>
          </cell>
          <cell r="AQ72">
            <v>407198</v>
          </cell>
          <cell r="AR72">
            <v>0</v>
          </cell>
          <cell r="AS72">
            <v>0</v>
          </cell>
          <cell r="AT72">
            <v>0</v>
          </cell>
          <cell r="AU72">
            <v>0</v>
          </cell>
          <cell r="AV72">
            <v>0</v>
          </cell>
          <cell r="AW72">
            <v>0</v>
          </cell>
          <cell r="AX72">
            <v>0</v>
          </cell>
          <cell r="AY72">
            <v>0</v>
          </cell>
        </row>
        <row r="73">
          <cell r="A73">
            <v>71</v>
          </cell>
          <cell r="B73">
            <v>71</v>
          </cell>
          <cell r="C73">
            <v>71</v>
          </cell>
          <cell r="D73" t="str">
            <v>Schiff Elementary</v>
          </cell>
          <cell r="E73">
            <v>267049.82</v>
          </cell>
          <cell r="F73">
            <v>467984.49</v>
          </cell>
          <cell r="G73">
            <v>735034.31</v>
          </cell>
          <cell r="H73">
            <v>0</v>
          </cell>
          <cell r="I73">
            <v>735034.31</v>
          </cell>
          <cell r="J73">
            <v>735034.31</v>
          </cell>
          <cell r="K73">
            <v>735034.31</v>
          </cell>
          <cell r="L73">
            <v>0</v>
          </cell>
          <cell r="M73">
            <v>223827.49</v>
          </cell>
          <cell r="N73">
            <v>0</v>
          </cell>
          <cell r="O73">
            <v>41217.17</v>
          </cell>
          <cell r="P73">
            <v>2005.16</v>
          </cell>
          <cell r="Q73">
            <v>0</v>
          </cell>
          <cell r="R73">
            <v>20267.27</v>
          </cell>
          <cell r="S73">
            <v>40494.839999999997</v>
          </cell>
          <cell r="T73">
            <v>0</v>
          </cell>
          <cell r="U73">
            <v>407222.38</v>
          </cell>
          <cell r="V73">
            <v>0</v>
          </cell>
          <cell r="W73">
            <v>244094.75999999998</v>
          </cell>
          <cell r="X73">
            <v>40494.839999999997</v>
          </cell>
          <cell r="Y73">
            <v>41217.17</v>
          </cell>
          <cell r="Z73">
            <v>409227.54</v>
          </cell>
          <cell r="AA73">
            <v>735034.30999999994</v>
          </cell>
          <cell r="AB73">
            <v>0</v>
          </cell>
          <cell r="AC73">
            <v>412865.35</v>
          </cell>
          <cell r="AD73">
            <v>412865.35</v>
          </cell>
          <cell r="AE73">
            <v>19716672</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row>
        <row r="74">
          <cell r="A74">
            <v>72</v>
          </cell>
          <cell r="B74">
            <v>72</v>
          </cell>
          <cell r="C74">
            <v>72</v>
          </cell>
          <cell r="D74" t="str">
            <v>Seguin Elementary</v>
          </cell>
          <cell r="E74">
            <v>274.48</v>
          </cell>
          <cell r="F74">
            <v>341809.79</v>
          </cell>
          <cell r="G74">
            <v>342084.26999999996</v>
          </cell>
          <cell r="H74">
            <v>0</v>
          </cell>
          <cell r="I74">
            <v>342084.27</v>
          </cell>
          <cell r="J74">
            <v>342084.26999999996</v>
          </cell>
          <cell r="K74">
            <v>342084.27</v>
          </cell>
          <cell r="L74">
            <v>0</v>
          </cell>
          <cell r="M74">
            <v>274.48</v>
          </cell>
          <cell r="N74">
            <v>0</v>
          </cell>
          <cell r="O74">
            <v>0</v>
          </cell>
          <cell r="P74">
            <v>0</v>
          </cell>
          <cell r="Q74">
            <v>0</v>
          </cell>
          <cell r="R74">
            <v>2258.2600000000002</v>
          </cell>
          <cell r="S74">
            <v>58917.98</v>
          </cell>
          <cell r="T74">
            <v>35647.279999999999</v>
          </cell>
          <cell r="U74">
            <v>244986.27</v>
          </cell>
          <cell r="V74">
            <v>0</v>
          </cell>
          <cell r="W74">
            <v>2532.7400000000002</v>
          </cell>
          <cell r="X74">
            <v>58917.98</v>
          </cell>
          <cell r="Y74">
            <v>35647.279999999999</v>
          </cell>
          <cell r="Z74">
            <v>244986.27</v>
          </cell>
          <cell r="AA74">
            <v>342084.27</v>
          </cell>
          <cell r="AB74">
            <v>0</v>
          </cell>
          <cell r="AC74">
            <v>249256.81</v>
          </cell>
          <cell r="AD74">
            <v>249256.81</v>
          </cell>
          <cell r="AE74">
            <v>20432406</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row>
        <row r="75">
          <cell r="A75">
            <v>73</v>
          </cell>
          <cell r="B75">
            <v>73</v>
          </cell>
          <cell r="C75">
            <v>73</v>
          </cell>
          <cell r="D75" t="str">
            <v>Heritage Rose Elementary</v>
          </cell>
          <cell r="E75">
            <v>510216.85</v>
          </cell>
          <cell r="F75">
            <v>606910.23</v>
          </cell>
          <cell r="G75">
            <v>1117127.08</v>
          </cell>
          <cell r="H75">
            <v>0</v>
          </cell>
          <cell r="I75">
            <v>1117127.08</v>
          </cell>
          <cell r="J75">
            <v>1117127.08</v>
          </cell>
          <cell r="K75">
            <v>1117127.08</v>
          </cell>
          <cell r="L75">
            <v>0</v>
          </cell>
          <cell r="M75">
            <v>224376.46</v>
          </cell>
          <cell r="N75">
            <v>124999.86</v>
          </cell>
          <cell r="O75">
            <v>41217.17</v>
          </cell>
          <cell r="P75">
            <v>119623.36</v>
          </cell>
          <cell r="Q75">
            <v>0</v>
          </cell>
          <cell r="R75">
            <v>2258.2600000000002</v>
          </cell>
          <cell r="S75">
            <v>50942.38</v>
          </cell>
          <cell r="T75">
            <v>0</v>
          </cell>
          <cell r="U75">
            <v>553709.59</v>
          </cell>
          <cell r="V75">
            <v>0</v>
          </cell>
          <cell r="W75">
            <v>226634.72</v>
          </cell>
          <cell r="X75">
            <v>175942.24</v>
          </cell>
          <cell r="Y75">
            <v>41217.17</v>
          </cell>
          <cell r="Z75">
            <v>673332.95</v>
          </cell>
          <cell r="AA75">
            <v>1117127.0799999998</v>
          </cell>
          <cell r="AB75">
            <v>117618.2</v>
          </cell>
          <cell r="AC75">
            <v>569463.9</v>
          </cell>
          <cell r="AD75">
            <v>687082.1</v>
          </cell>
          <cell r="AE75">
            <v>27449072</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row>
        <row r="76">
          <cell r="A76">
            <v>74</v>
          </cell>
          <cell r="B76">
            <v>74</v>
          </cell>
          <cell r="C76">
            <v>74</v>
          </cell>
          <cell r="D76" t="str">
            <v>Progressive HS</v>
          </cell>
          <cell r="E76">
            <v>264495.69</v>
          </cell>
          <cell r="F76">
            <v>1161264.82</v>
          </cell>
          <cell r="G76">
            <v>1425760.51</v>
          </cell>
          <cell r="H76">
            <v>0</v>
          </cell>
          <cell r="I76">
            <v>1425760.51</v>
          </cell>
          <cell r="J76">
            <v>1425760.51</v>
          </cell>
          <cell r="K76">
            <v>1425760.51</v>
          </cell>
          <cell r="L76">
            <v>0</v>
          </cell>
          <cell r="M76">
            <v>223278.52</v>
          </cell>
          <cell r="N76">
            <v>0</v>
          </cell>
          <cell r="O76">
            <v>41217.17</v>
          </cell>
          <cell r="P76">
            <v>0</v>
          </cell>
          <cell r="Q76">
            <v>73999.92</v>
          </cell>
          <cell r="R76">
            <v>276753.83</v>
          </cell>
          <cell r="S76">
            <v>375895.69</v>
          </cell>
          <cell r="T76">
            <v>0</v>
          </cell>
          <cell r="U76">
            <v>434615.38</v>
          </cell>
          <cell r="V76">
            <v>73999.92</v>
          </cell>
          <cell r="W76">
            <v>500032.35</v>
          </cell>
          <cell r="X76">
            <v>375895.69</v>
          </cell>
          <cell r="Y76">
            <v>41217.17</v>
          </cell>
          <cell r="Z76">
            <v>434615.38</v>
          </cell>
          <cell r="AA76">
            <v>1425760.51</v>
          </cell>
          <cell r="AB76">
            <v>0</v>
          </cell>
          <cell r="AC76">
            <v>468024.02</v>
          </cell>
          <cell r="AD76">
            <v>468024.02</v>
          </cell>
          <cell r="AE76">
            <v>17427026</v>
          </cell>
          <cell r="AF76">
            <v>0</v>
          </cell>
          <cell r="AG76">
            <v>0</v>
          </cell>
          <cell r="AH76">
            <v>43875</v>
          </cell>
          <cell r="AI76">
            <v>0</v>
          </cell>
          <cell r="AJ76">
            <v>0</v>
          </cell>
          <cell r="AK76">
            <v>0</v>
          </cell>
          <cell r="AL76">
            <v>0</v>
          </cell>
          <cell r="AM76">
            <v>0</v>
          </cell>
          <cell r="AN76">
            <v>0</v>
          </cell>
          <cell r="AO76">
            <v>825371</v>
          </cell>
          <cell r="AP76">
            <v>0</v>
          </cell>
          <cell r="AQ76">
            <v>0</v>
          </cell>
          <cell r="AR76">
            <v>43875</v>
          </cell>
          <cell r="AS76">
            <v>0</v>
          </cell>
          <cell r="AT76">
            <v>825371</v>
          </cell>
          <cell r="AU76">
            <v>0</v>
          </cell>
          <cell r="AV76">
            <v>0</v>
          </cell>
          <cell r="AW76">
            <v>0</v>
          </cell>
          <cell r="AX76">
            <v>0</v>
          </cell>
          <cell r="AY76">
            <v>0</v>
          </cell>
        </row>
        <row r="77">
          <cell r="A77">
            <v>75</v>
          </cell>
          <cell r="B77">
            <v>75</v>
          </cell>
          <cell r="C77">
            <v>75</v>
          </cell>
          <cell r="D77" t="str">
            <v>Ferndell Henry Center For Learning</v>
          </cell>
          <cell r="E77">
            <v>393189.54</v>
          </cell>
          <cell r="F77">
            <v>452511.85</v>
          </cell>
          <cell r="G77">
            <v>845701.3899999999</v>
          </cell>
          <cell r="H77">
            <v>0</v>
          </cell>
          <cell r="I77">
            <v>845701.39</v>
          </cell>
          <cell r="J77">
            <v>845701.3899999999</v>
          </cell>
          <cell r="K77">
            <v>845701.39</v>
          </cell>
          <cell r="L77">
            <v>0</v>
          </cell>
          <cell r="M77">
            <v>223278.52</v>
          </cell>
          <cell r="N77">
            <v>0</v>
          </cell>
          <cell r="O77">
            <v>41217.17</v>
          </cell>
          <cell r="P77">
            <v>128693.85</v>
          </cell>
          <cell r="Q77">
            <v>0</v>
          </cell>
          <cell r="R77">
            <v>30893.72</v>
          </cell>
          <cell r="S77">
            <v>36976.35</v>
          </cell>
          <cell r="T77">
            <v>0</v>
          </cell>
          <cell r="U77">
            <v>384641.78</v>
          </cell>
          <cell r="V77">
            <v>0</v>
          </cell>
          <cell r="W77">
            <v>254172.24</v>
          </cell>
          <cell r="X77">
            <v>36976.35</v>
          </cell>
          <cell r="Y77">
            <v>41217.17</v>
          </cell>
          <cell r="Z77">
            <v>513335.63</v>
          </cell>
          <cell r="AA77">
            <v>845701.3899999999</v>
          </cell>
          <cell r="AB77">
            <v>126688.69</v>
          </cell>
          <cell r="AC77">
            <v>403217.63</v>
          </cell>
          <cell r="AD77">
            <v>529906.32000000007</v>
          </cell>
          <cell r="AE77">
            <v>14634904</v>
          </cell>
          <cell r="AF77">
            <v>0</v>
          </cell>
          <cell r="AG77">
            <v>0</v>
          </cell>
          <cell r="AH77">
            <v>0</v>
          </cell>
          <cell r="AI77">
            <v>0</v>
          </cell>
          <cell r="AJ77">
            <v>0</v>
          </cell>
          <cell r="AK77">
            <v>0</v>
          </cell>
          <cell r="AL77">
            <v>0</v>
          </cell>
          <cell r="AM77">
            <v>0</v>
          </cell>
          <cell r="AN77">
            <v>0</v>
          </cell>
          <cell r="AO77">
            <v>79581</v>
          </cell>
          <cell r="AP77">
            <v>0</v>
          </cell>
          <cell r="AQ77">
            <v>0</v>
          </cell>
          <cell r="AR77">
            <v>0</v>
          </cell>
          <cell r="AS77">
            <v>0</v>
          </cell>
          <cell r="AT77">
            <v>79581</v>
          </cell>
          <cell r="AU77">
            <v>0</v>
          </cell>
          <cell r="AV77">
            <v>0</v>
          </cell>
          <cell r="AW77">
            <v>0</v>
          </cell>
          <cell r="AX77">
            <v>0</v>
          </cell>
          <cell r="AY77">
            <v>0</v>
          </cell>
        </row>
        <row r="78">
          <cell r="A78">
            <v>76</v>
          </cell>
          <cell r="B78">
            <v>76</v>
          </cell>
          <cell r="C78">
            <v>76</v>
          </cell>
          <cell r="D78" t="str">
            <v>M.R. Wood</v>
          </cell>
          <cell r="E78">
            <v>487905.48</v>
          </cell>
          <cell r="F78">
            <v>753713.21</v>
          </cell>
          <cell r="G78">
            <v>1241618.69</v>
          </cell>
          <cell r="H78">
            <v>0</v>
          </cell>
          <cell r="I78">
            <v>1241618.69</v>
          </cell>
          <cell r="J78">
            <v>1241618.69</v>
          </cell>
          <cell r="K78">
            <v>1241618.69</v>
          </cell>
          <cell r="L78">
            <v>0</v>
          </cell>
          <cell r="M78">
            <v>247568.58</v>
          </cell>
          <cell r="N78">
            <v>0</v>
          </cell>
          <cell r="O78">
            <v>41217.17</v>
          </cell>
          <cell r="P78">
            <v>199119.73</v>
          </cell>
          <cell r="Q78">
            <v>0</v>
          </cell>
          <cell r="R78">
            <v>457493.18</v>
          </cell>
          <cell r="S78">
            <v>79039.990000000005</v>
          </cell>
          <cell r="T78">
            <v>8978.36</v>
          </cell>
          <cell r="U78">
            <v>208201.68</v>
          </cell>
          <cell r="V78">
            <v>0</v>
          </cell>
          <cell r="W78">
            <v>705061.76</v>
          </cell>
          <cell r="X78">
            <v>79039.990000000005</v>
          </cell>
          <cell r="Y78">
            <v>50195.53</v>
          </cell>
          <cell r="Z78">
            <v>407321.41000000003</v>
          </cell>
          <cell r="AA78">
            <v>1241618.69</v>
          </cell>
          <cell r="AB78">
            <v>178412.9</v>
          </cell>
          <cell r="AC78">
            <v>217284.64</v>
          </cell>
          <cell r="AD78">
            <v>395697.54000000004</v>
          </cell>
          <cell r="AE78">
            <v>9555284</v>
          </cell>
          <cell r="AF78">
            <v>0</v>
          </cell>
          <cell r="AG78">
            <v>0</v>
          </cell>
          <cell r="AH78">
            <v>0</v>
          </cell>
          <cell r="AI78">
            <v>0</v>
          </cell>
          <cell r="AJ78">
            <v>0</v>
          </cell>
          <cell r="AK78">
            <v>0</v>
          </cell>
          <cell r="AL78">
            <v>56008</v>
          </cell>
          <cell r="AM78">
            <v>0</v>
          </cell>
          <cell r="AN78">
            <v>242131</v>
          </cell>
          <cell r="AO78">
            <v>0</v>
          </cell>
          <cell r="AP78">
            <v>0</v>
          </cell>
          <cell r="AQ78">
            <v>56008</v>
          </cell>
          <cell r="AR78">
            <v>0</v>
          </cell>
          <cell r="AS78">
            <v>242131</v>
          </cell>
          <cell r="AT78">
            <v>0</v>
          </cell>
          <cell r="AU78">
            <v>0</v>
          </cell>
          <cell r="AV78">
            <v>0</v>
          </cell>
          <cell r="AW78">
            <v>0</v>
          </cell>
          <cell r="AX78">
            <v>0</v>
          </cell>
          <cell r="AY78">
            <v>0</v>
          </cell>
        </row>
        <row r="79">
          <cell r="A79">
            <v>77</v>
          </cell>
          <cell r="B79">
            <v>77</v>
          </cell>
          <cell r="C79">
            <v>77</v>
          </cell>
          <cell r="D79" t="str">
            <v>Warehouse Sugar Land</v>
          </cell>
          <cell r="E79">
            <v>5234.99</v>
          </cell>
          <cell r="F79">
            <v>232927.16</v>
          </cell>
          <cell r="G79">
            <v>238162.15</v>
          </cell>
          <cell r="H79">
            <v>0</v>
          </cell>
          <cell r="I79">
            <v>238162.15</v>
          </cell>
          <cell r="J79">
            <v>238162.15</v>
          </cell>
          <cell r="K79">
            <v>238162.15</v>
          </cell>
          <cell r="L79">
            <v>0</v>
          </cell>
          <cell r="M79">
            <v>0</v>
          </cell>
          <cell r="N79">
            <v>5040.53</v>
          </cell>
          <cell r="O79">
            <v>0</v>
          </cell>
          <cell r="P79">
            <v>194.46</v>
          </cell>
          <cell r="Q79">
            <v>208180.24</v>
          </cell>
          <cell r="R79">
            <v>17198.28</v>
          </cell>
          <cell r="S79">
            <v>2843.2</v>
          </cell>
          <cell r="T79">
            <v>4562.8500000000004</v>
          </cell>
          <cell r="U79">
            <v>142.59</v>
          </cell>
          <cell r="V79">
            <v>208180.24</v>
          </cell>
          <cell r="W79">
            <v>17198.28</v>
          </cell>
          <cell r="X79">
            <v>7883.73</v>
          </cell>
          <cell r="Y79">
            <v>4562.8500000000004</v>
          </cell>
          <cell r="Z79">
            <v>337.05</v>
          </cell>
          <cell r="AA79">
            <v>238162.15</v>
          </cell>
          <cell r="AB79">
            <v>0</v>
          </cell>
          <cell r="AC79">
            <v>0</v>
          </cell>
          <cell r="AD79">
            <v>0</v>
          </cell>
          <cell r="AE79">
            <v>1202056.3799999999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row>
        <row r="80">
          <cell r="A80">
            <v>78</v>
          </cell>
          <cell r="B80">
            <v>78</v>
          </cell>
          <cell r="C80">
            <v>78</v>
          </cell>
          <cell r="D80" t="str">
            <v>Athletic Complex</v>
          </cell>
          <cell r="E80">
            <v>758963.04</v>
          </cell>
          <cell r="F80">
            <v>2950141.27</v>
          </cell>
          <cell r="G80">
            <v>3709104.31</v>
          </cell>
          <cell r="H80">
            <v>0</v>
          </cell>
          <cell r="I80">
            <v>3709104.31</v>
          </cell>
          <cell r="J80">
            <v>3709104.31</v>
          </cell>
          <cell r="K80">
            <v>3709104.31</v>
          </cell>
          <cell r="L80">
            <v>0</v>
          </cell>
          <cell r="M80">
            <v>0</v>
          </cell>
          <cell r="N80">
            <v>19911.150000000001</v>
          </cell>
          <cell r="O80">
            <v>447016.89</v>
          </cell>
          <cell r="P80">
            <v>292035</v>
          </cell>
          <cell r="Q80">
            <v>348267.25</v>
          </cell>
          <cell r="R80">
            <v>400492.49</v>
          </cell>
          <cell r="S80">
            <v>1587699.04</v>
          </cell>
          <cell r="T80">
            <v>606985.26</v>
          </cell>
          <cell r="U80">
            <v>6697.23</v>
          </cell>
          <cell r="V80">
            <v>348267.25</v>
          </cell>
          <cell r="W80">
            <v>400492.49</v>
          </cell>
          <cell r="X80">
            <v>1607610.19</v>
          </cell>
          <cell r="Y80">
            <v>1054002.1499999999</v>
          </cell>
          <cell r="Z80">
            <v>298732.23</v>
          </cell>
          <cell r="AA80">
            <v>3709104.3099999996</v>
          </cell>
          <cell r="AB80">
            <v>0</v>
          </cell>
          <cell r="AC80">
            <v>0</v>
          </cell>
          <cell r="AD80">
            <v>0</v>
          </cell>
          <cell r="AE80">
            <v>21175863.530000001</v>
          </cell>
          <cell r="AF80">
            <v>0</v>
          </cell>
          <cell r="AG80">
            <v>0</v>
          </cell>
          <cell r="AH80">
            <v>0</v>
          </cell>
          <cell r="AI80">
            <v>120960</v>
          </cell>
          <cell r="AJ80">
            <v>0</v>
          </cell>
          <cell r="AK80">
            <v>0</v>
          </cell>
          <cell r="AL80">
            <v>7807</v>
          </cell>
          <cell r="AM80">
            <v>246602</v>
          </cell>
          <cell r="AN80">
            <v>273155.501953125</v>
          </cell>
          <cell r="AO80">
            <v>552001</v>
          </cell>
          <cell r="AP80">
            <v>0</v>
          </cell>
          <cell r="AQ80">
            <v>7807</v>
          </cell>
          <cell r="AR80">
            <v>246602</v>
          </cell>
          <cell r="AS80">
            <v>394115.501953125</v>
          </cell>
          <cell r="AT80">
            <v>552001</v>
          </cell>
          <cell r="AU80">
            <v>0</v>
          </cell>
          <cell r="AV80">
            <v>0</v>
          </cell>
          <cell r="AW80">
            <v>0</v>
          </cell>
          <cell r="AX80">
            <v>0</v>
          </cell>
          <cell r="AY80">
            <v>0</v>
          </cell>
        </row>
        <row r="81">
          <cell r="A81">
            <v>79</v>
          </cell>
          <cell r="B81">
            <v>79</v>
          </cell>
          <cell r="C81">
            <v>79</v>
          </cell>
          <cell r="D81" t="str">
            <v>Administration Building</v>
          </cell>
          <cell r="E81">
            <v>1108218</v>
          </cell>
          <cell r="F81">
            <v>1635043.99</v>
          </cell>
          <cell r="G81">
            <v>2743261.99</v>
          </cell>
          <cell r="H81">
            <v>0</v>
          </cell>
          <cell r="I81">
            <v>2743261.99</v>
          </cell>
          <cell r="J81">
            <v>2743261.99</v>
          </cell>
          <cell r="K81">
            <v>2743261.99</v>
          </cell>
          <cell r="L81">
            <v>0</v>
          </cell>
          <cell r="M81">
            <v>6758.13</v>
          </cell>
          <cell r="N81">
            <v>1093020.48</v>
          </cell>
          <cell r="O81">
            <v>0</v>
          </cell>
          <cell r="P81">
            <v>8439.39</v>
          </cell>
          <cell r="Q81">
            <v>82185.919999999998</v>
          </cell>
          <cell r="R81">
            <v>889948.61</v>
          </cell>
          <cell r="S81">
            <v>375951.05</v>
          </cell>
          <cell r="T81">
            <v>286958.40999999997</v>
          </cell>
          <cell r="U81">
            <v>0</v>
          </cell>
          <cell r="V81">
            <v>82185.919999999998</v>
          </cell>
          <cell r="W81">
            <v>896706.74</v>
          </cell>
          <cell r="X81">
            <v>1468971.53</v>
          </cell>
          <cell r="Y81">
            <v>286958.40999999997</v>
          </cell>
          <cell r="Z81">
            <v>8439.39</v>
          </cell>
          <cell r="AA81">
            <v>2743261.99</v>
          </cell>
          <cell r="AB81">
            <v>0</v>
          </cell>
          <cell r="AC81">
            <v>0</v>
          </cell>
          <cell r="AD81">
            <v>0</v>
          </cell>
          <cell r="AE81">
            <v>18046515.859999999</v>
          </cell>
          <cell r="AF81">
            <v>0</v>
          </cell>
          <cell r="AG81">
            <v>0</v>
          </cell>
          <cell r="AH81">
            <v>0</v>
          </cell>
          <cell r="AI81">
            <v>0</v>
          </cell>
          <cell r="AJ81">
            <v>0</v>
          </cell>
          <cell r="AK81">
            <v>0</v>
          </cell>
          <cell r="AL81">
            <v>27300</v>
          </cell>
          <cell r="AM81">
            <v>56444.400024414099</v>
          </cell>
          <cell r="AN81">
            <v>541921.5</v>
          </cell>
          <cell r="AO81">
            <v>366831.3984375</v>
          </cell>
          <cell r="AP81">
            <v>0</v>
          </cell>
          <cell r="AQ81">
            <v>27300</v>
          </cell>
          <cell r="AR81">
            <v>56444.400024414099</v>
          </cell>
          <cell r="AS81">
            <v>541921.5</v>
          </cell>
          <cell r="AT81">
            <v>366831.3984375</v>
          </cell>
          <cell r="AU81">
            <v>0</v>
          </cell>
          <cell r="AV81">
            <v>0</v>
          </cell>
          <cell r="AW81">
            <v>0</v>
          </cell>
          <cell r="AX81">
            <v>0</v>
          </cell>
          <cell r="AY81">
            <v>0</v>
          </cell>
        </row>
        <row r="82">
          <cell r="A82">
            <v>80</v>
          </cell>
          <cell r="B82">
            <v>80</v>
          </cell>
          <cell r="C82">
            <v>80</v>
          </cell>
          <cell r="D82" t="str">
            <v>Transportation Center</v>
          </cell>
          <cell r="E82">
            <v>340966.87</v>
          </cell>
          <cell r="F82">
            <v>1774491.75</v>
          </cell>
          <cell r="G82">
            <v>2115458.62</v>
          </cell>
          <cell r="H82">
            <v>0</v>
          </cell>
          <cell r="I82">
            <v>2115458.62</v>
          </cell>
          <cell r="J82">
            <v>2115458.62</v>
          </cell>
          <cell r="K82">
            <v>2115458.62</v>
          </cell>
          <cell r="L82">
            <v>0</v>
          </cell>
          <cell r="M82">
            <v>0</v>
          </cell>
          <cell r="N82">
            <v>312800.67</v>
          </cell>
          <cell r="O82">
            <v>10976.3</v>
          </cell>
          <cell r="P82">
            <v>17189.900000000001</v>
          </cell>
          <cell r="Q82">
            <v>600859.25</v>
          </cell>
          <cell r="R82">
            <v>330443.71000000002</v>
          </cell>
          <cell r="S82">
            <v>723599.24</v>
          </cell>
          <cell r="T82">
            <v>56790.12</v>
          </cell>
          <cell r="U82">
            <v>62799.43</v>
          </cell>
          <cell r="V82">
            <v>600859.25</v>
          </cell>
          <cell r="W82">
            <v>330443.71000000002</v>
          </cell>
          <cell r="X82">
            <v>1036399.9099999999</v>
          </cell>
          <cell r="Y82">
            <v>67766.42</v>
          </cell>
          <cell r="Z82">
            <v>79989.33</v>
          </cell>
          <cell r="AA82">
            <v>2115458.6199999996</v>
          </cell>
          <cell r="AB82">
            <v>0</v>
          </cell>
          <cell r="AC82">
            <v>0</v>
          </cell>
          <cell r="AD82">
            <v>0</v>
          </cell>
          <cell r="AE82">
            <v>5495482.9199999999</v>
          </cell>
          <cell r="AF82">
            <v>0</v>
          </cell>
          <cell r="AG82">
            <v>0</v>
          </cell>
          <cell r="AH82">
            <v>0</v>
          </cell>
          <cell r="AI82">
            <v>0</v>
          </cell>
          <cell r="AJ82">
            <v>0</v>
          </cell>
          <cell r="AK82">
            <v>0</v>
          </cell>
          <cell r="AL82">
            <v>18149.2001953125</v>
          </cell>
          <cell r="AM82">
            <v>77042.279541015596</v>
          </cell>
          <cell r="AN82">
            <v>103207.201171875</v>
          </cell>
          <cell r="AO82">
            <v>213216.20019531299</v>
          </cell>
          <cell r="AP82">
            <v>0</v>
          </cell>
          <cell r="AQ82">
            <v>18149.2001953125</v>
          </cell>
          <cell r="AR82">
            <v>77042.279541015596</v>
          </cell>
          <cell r="AS82">
            <v>103207.201171875</v>
          </cell>
          <cell r="AT82">
            <v>213216.20019531299</v>
          </cell>
          <cell r="AU82">
            <v>0</v>
          </cell>
          <cell r="AV82">
            <v>0</v>
          </cell>
          <cell r="AW82">
            <v>0</v>
          </cell>
          <cell r="AX82">
            <v>0</v>
          </cell>
          <cell r="AY82">
            <v>0</v>
          </cell>
        </row>
        <row r="83">
          <cell r="A83">
            <v>81</v>
          </cell>
          <cell r="B83">
            <v>81</v>
          </cell>
          <cell r="C83">
            <v>81</v>
          </cell>
          <cell r="D83" t="str">
            <v>Warehouse Center</v>
          </cell>
          <cell r="E83">
            <v>24864.9</v>
          </cell>
          <cell r="F83">
            <v>872216.39</v>
          </cell>
          <cell r="G83">
            <v>897081.29</v>
          </cell>
          <cell r="H83">
            <v>0</v>
          </cell>
          <cell r="I83">
            <v>897081.29</v>
          </cell>
          <cell r="J83">
            <v>897081.29</v>
          </cell>
          <cell r="K83">
            <v>897081.29</v>
          </cell>
          <cell r="L83">
            <v>0</v>
          </cell>
          <cell r="M83">
            <v>0</v>
          </cell>
          <cell r="N83">
            <v>1515.21</v>
          </cell>
          <cell r="O83">
            <v>21405.13</v>
          </cell>
          <cell r="P83">
            <v>1944.56</v>
          </cell>
          <cell r="Q83">
            <v>535645.73</v>
          </cell>
          <cell r="R83">
            <v>161144.51</v>
          </cell>
          <cell r="S83">
            <v>163777.21</v>
          </cell>
          <cell r="T83">
            <v>3381.98</v>
          </cell>
          <cell r="U83">
            <v>8266.9599999999991</v>
          </cell>
          <cell r="V83">
            <v>535645.73</v>
          </cell>
          <cell r="W83">
            <v>161144.51</v>
          </cell>
          <cell r="X83">
            <v>165292.41999999998</v>
          </cell>
          <cell r="Y83">
            <v>24787.11</v>
          </cell>
          <cell r="Z83">
            <v>10211.519999999999</v>
          </cell>
          <cell r="AA83">
            <v>897081.28999999992</v>
          </cell>
          <cell r="AB83">
            <v>0</v>
          </cell>
          <cell r="AC83">
            <v>0</v>
          </cell>
          <cell r="AD83">
            <v>0</v>
          </cell>
          <cell r="AE83">
            <v>8676470</v>
          </cell>
          <cell r="AF83">
            <v>0</v>
          </cell>
          <cell r="AG83">
            <v>0</v>
          </cell>
          <cell r="AH83">
            <v>0</v>
          </cell>
          <cell r="AI83">
            <v>14400</v>
          </cell>
          <cell r="AJ83">
            <v>0</v>
          </cell>
          <cell r="AK83">
            <v>0</v>
          </cell>
          <cell r="AL83">
            <v>77822</v>
          </cell>
          <cell r="AM83">
            <v>49368</v>
          </cell>
          <cell r="AN83">
            <v>356101</v>
          </cell>
          <cell r="AO83">
            <v>92439</v>
          </cell>
          <cell r="AP83">
            <v>0</v>
          </cell>
          <cell r="AQ83">
            <v>77822</v>
          </cell>
          <cell r="AR83">
            <v>49368</v>
          </cell>
          <cell r="AS83">
            <v>370501</v>
          </cell>
          <cell r="AT83">
            <v>92439</v>
          </cell>
          <cell r="AU83">
            <v>0</v>
          </cell>
          <cell r="AV83">
            <v>0</v>
          </cell>
          <cell r="AW83">
            <v>0</v>
          </cell>
          <cell r="AX83">
            <v>0</v>
          </cell>
          <cell r="AY83">
            <v>0</v>
          </cell>
        </row>
        <row r="84">
          <cell r="A84">
            <v>82</v>
          </cell>
          <cell r="B84">
            <v>82</v>
          </cell>
          <cell r="C84">
            <v>82</v>
          </cell>
          <cell r="D84" t="str">
            <v>PFC Admin Annex</v>
          </cell>
          <cell r="E84">
            <v>96370.5</v>
          </cell>
          <cell r="F84">
            <v>740336.33</v>
          </cell>
          <cell r="G84">
            <v>836706.83</v>
          </cell>
          <cell r="H84">
            <v>0</v>
          </cell>
          <cell r="I84">
            <v>836706.83</v>
          </cell>
          <cell r="J84">
            <v>836706.83</v>
          </cell>
          <cell r="K84">
            <v>836706.83</v>
          </cell>
          <cell r="L84">
            <v>6411.16</v>
          </cell>
          <cell r="M84">
            <v>0</v>
          </cell>
          <cell r="N84">
            <v>1443.06</v>
          </cell>
          <cell r="O84">
            <v>73276.759999999995</v>
          </cell>
          <cell r="P84">
            <v>15239.52</v>
          </cell>
          <cell r="Q84">
            <v>193719.42</v>
          </cell>
          <cell r="R84">
            <v>380349.34</v>
          </cell>
          <cell r="S84">
            <v>127709.82</v>
          </cell>
          <cell r="T84">
            <v>36601.15</v>
          </cell>
          <cell r="U84">
            <v>1956.6</v>
          </cell>
          <cell r="V84">
            <v>200130.58000000002</v>
          </cell>
          <cell r="W84">
            <v>380349.34</v>
          </cell>
          <cell r="X84">
            <v>129152.88</v>
          </cell>
          <cell r="Y84">
            <v>109877.91</v>
          </cell>
          <cell r="Z84">
            <v>17196.12</v>
          </cell>
          <cell r="AA84">
            <v>836706.83000000007</v>
          </cell>
          <cell r="AB84">
            <v>0</v>
          </cell>
          <cell r="AC84">
            <v>0</v>
          </cell>
          <cell r="AD84">
            <v>0</v>
          </cell>
          <cell r="AE84">
            <v>11922491.84</v>
          </cell>
          <cell r="AF84">
            <v>0</v>
          </cell>
          <cell r="AG84">
            <v>0</v>
          </cell>
          <cell r="AH84">
            <v>0</v>
          </cell>
          <cell r="AI84">
            <v>359100</v>
          </cell>
          <cell r="AJ84">
            <v>0</v>
          </cell>
          <cell r="AK84">
            <v>0</v>
          </cell>
          <cell r="AL84">
            <v>94484.2783203125</v>
          </cell>
          <cell r="AM84">
            <v>46814.219970703103</v>
          </cell>
          <cell r="AN84">
            <v>168722.525756836</v>
          </cell>
          <cell r="AO84">
            <v>1447839.703125</v>
          </cell>
          <cell r="AP84">
            <v>0</v>
          </cell>
          <cell r="AQ84">
            <v>94484.2783203125</v>
          </cell>
          <cell r="AR84">
            <v>46814.219970703103</v>
          </cell>
          <cell r="AS84">
            <v>527822.52575683594</v>
          </cell>
          <cell r="AT84">
            <v>1447839.703125</v>
          </cell>
          <cell r="AU84">
            <v>0</v>
          </cell>
          <cell r="AV84">
            <v>0</v>
          </cell>
          <cell r="AW84">
            <v>0</v>
          </cell>
          <cell r="AX84">
            <v>0</v>
          </cell>
          <cell r="AY84">
            <v>0</v>
          </cell>
        </row>
        <row r="85">
          <cell r="A85">
            <v>83</v>
          </cell>
          <cell r="B85">
            <v>83</v>
          </cell>
          <cell r="C85">
            <v>83</v>
          </cell>
          <cell r="D85" t="str">
            <v>Kempner Ag</v>
          </cell>
          <cell r="E85">
            <v>87543.71</v>
          </cell>
          <cell r="F85">
            <v>245860.67</v>
          </cell>
          <cell r="G85">
            <v>333404.38</v>
          </cell>
          <cell r="H85">
            <v>0</v>
          </cell>
          <cell r="I85">
            <v>333404.38</v>
          </cell>
          <cell r="J85">
            <v>333404.38</v>
          </cell>
          <cell r="K85">
            <v>333404.38</v>
          </cell>
          <cell r="L85">
            <v>0</v>
          </cell>
          <cell r="M85">
            <v>0</v>
          </cell>
          <cell r="N85">
            <v>26762.95</v>
          </cell>
          <cell r="O85">
            <v>60780.76</v>
          </cell>
          <cell r="P85">
            <v>0</v>
          </cell>
          <cell r="Q85">
            <v>41636.050000000003</v>
          </cell>
          <cell r="R85">
            <v>19905.439999999999</v>
          </cell>
          <cell r="S85">
            <v>149116.62</v>
          </cell>
          <cell r="T85">
            <v>28341.03</v>
          </cell>
          <cell r="U85">
            <v>6861.53</v>
          </cell>
          <cell r="V85">
            <v>41636.050000000003</v>
          </cell>
          <cell r="W85">
            <v>19905.439999999999</v>
          </cell>
          <cell r="X85">
            <v>175879.57</v>
          </cell>
          <cell r="Y85">
            <v>89121.790000000008</v>
          </cell>
          <cell r="Z85">
            <v>6861.53</v>
          </cell>
          <cell r="AA85">
            <v>333404.38</v>
          </cell>
          <cell r="AB85">
            <v>0</v>
          </cell>
          <cell r="AC85">
            <v>0</v>
          </cell>
          <cell r="AD85">
            <v>0</v>
          </cell>
          <cell r="AE85">
            <v>1212471.19</v>
          </cell>
          <cell r="AF85">
            <v>0</v>
          </cell>
          <cell r="AG85">
            <v>0</v>
          </cell>
          <cell r="AH85">
            <v>0</v>
          </cell>
          <cell r="AI85">
            <v>0</v>
          </cell>
          <cell r="AJ85">
            <v>0</v>
          </cell>
          <cell r="AK85">
            <v>0</v>
          </cell>
          <cell r="AL85">
            <v>20187</v>
          </cell>
          <cell r="AM85">
            <v>48600</v>
          </cell>
          <cell r="AN85">
            <v>900</v>
          </cell>
          <cell r="AO85">
            <v>10368</v>
          </cell>
          <cell r="AP85">
            <v>0</v>
          </cell>
          <cell r="AQ85">
            <v>20187</v>
          </cell>
          <cell r="AR85">
            <v>48600</v>
          </cell>
          <cell r="AS85">
            <v>900</v>
          </cell>
          <cell r="AT85">
            <v>10368</v>
          </cell>
          <cell r="AU85">
            <v>0</v>
          </cell>
          <cell r="AV85">
            <v>0</v>
          </cell>
          <cell r="AW85">
            <v>0</v>
          </cell>
          <cell r="AX85">
            <v>0</v>
          </cell>
          <cell r="AY85">
            <v>0</v>
          </cell>
        </row>
        <row r="86">
          <cell r="A86">
            <v>84</v>
          </cell>
          <cell r="B86">
            <v>84</v>
          </cell>
          <cell r="C86">
            <v>84</v>
          </cell>
          <cell r="D86" t="str">
            <v>Trammel Fresno Ag</v>
          </cell>
          <cell r="E86">
            <v>36512.44</v>
          </cell>
          <cell r="F86">
            <v>188602.88</v>
          </cell>
          <cell r="G86">
            <v>225115.32</v>
          </cell>
          <cell r="H86">
            <v>0</v>
          </cell>
          <cell r="I86">
            <v>225115.32</v>
          </cell>
          <cell r="J86">
            <v>225115.32</v>
          </cell>
          <cell r="K86">
            <v>225115.32</v>
          </cell>
          <cell r="L86">
            <v>0</v>
          </cell>
          <cell r="M86">
            <v>0</v>
          </cell>
          <cell r="N86">
            <v>0</v>
          </cell>
          <cell r="O86">
            <v>36512.44</v>
          </cell>
          <cell r="P86">
            <v>0</v>
          </cell>
          <cell r="Q86">
            <v>757.5</v>
          </cell>
          <cell r="R86">
            <v>2830.39</v>
          </cell>
          <cell r="S86">
            <v>69043.34</v>
          </cell>
          <cell r="T86">
            <v>85746.75</v>
          </cell>
          <cell r="U86">
            <v>30224.9</v>
          </cell>
          <cell r="V86">
            <v>757.5</v>
          </cell>
          <cell r="W86">
            <v>2830.39</v>
          </cell>
          <cell r="X86">
            <v>69043.34</v>
          </cell>
          <cell r="Y86">
            <v>122259.19</v>
          </cell>
          <cell r="Z86">
            <v>30224.9</v>
          </cell>
          <cell r="AA86">
            <v>225115.31999999998</v>
          </cell>
          <cell r="AB86">
            <v>0</v>
          </cell>
          <cell r="AC86">
            <v>0</v>
          </cell>
          <cell r="AD86">
            <v>0</v>
          </cell>
          <cell r="AE86">
            <v>638383.56000000006</v>
          </cell>
          <cell r="AF86">
            <v>0</v>
          </cell>
          <cell r="AG86">
            <v>0</v>
          </cell>
          <cell r="AH86">
            <v>0</v>
          </cell>
          <cell r="AI86">
            <v>0</v>
          </cell>
          <cell r="AJ86">
            <v>0</v>
          </cell>
          <cell r="AK86">
            <v>0</v>
          </cell>
          <cell r="AL86">
            <v>0</v>
          </cell>
          <cell r="AM86">
            <v>21950</v>
          </cell>
          <cell r="AN86">
            <v>70305</v>
          </cell>
          <cell r="AO86">
            <v>51840</v>
          </cell>
          <cell r="AP86">
            <v>0</v>
          </cell>
          <cell r="AQ86">
            <v>0</v>
          </cell>
          <cell r="AR86">
            <v>21950</v>
          </cell>
          <cell r="AS86">
            <v>70305</v>
          </cell>
          <cell r="AT86">
            <v>51840</v>
          </cell>
          <cell r="AU86">
            <v>0</v>
          </cell>
          <cell r="AV86">
            <v>0</v>
          </cell>
          <cell r="AW86">
            <v>0</v>
          </cell>
          <cell r="AX86">
            <v>0</v>
          </cell>
          <cell r="AY86">
            <v>0</v>
          </cell>
        </row>
        <row r="87">
          <cell r="A87">
            <v>85</v>
          </cell>
          <cell r="B87">
            <v>85</v>
          </cell>
          <cell r="C87">
            <v>85</v>
          </cell>
          <cell r="D87" t="str">
            <v>Don Cook Natatorium</v>
          </cell>
          <cell r="E87">
            <v>8297.58</v>
          </cell>
          <cell r="F87">
            <v>395664.37</v>
          </cell>
          <cell r="G87">
            <v>403961.95</v>
          </cell>
          <cell r="H87">
            <v>0</v>
          </cell>
          <cell r="I87">
            <v>403961.95</v>
          </cell>
          <cell r="J87">
            <v>403961.95</v>
          </cell>
          <cell r="K87">
            <v>403961.95</v>
          </cell>
          <cell r="L87">
            <v>0</v>
          </cell>
          <cell r="M87">
            <v>0</v>
          </cell>
          <cell r="N87">
            <v>8297.58</v>
          </cell>
          <cell r="O87">
            <v>0</v>
          </cell>
          <cell r="P87">
            <v>0</v>
          </cell>
          <cell r="Q87">
            <v>0</v>
          </cell>
          <cell r="R87">
            <v>164424.18</v>
          </cell>
          <cell r="S87">
            <v>207703.22</v>
          </cell>
          <cell r="T87">
            <v>9367.1299999999992</v>
          </cell>
          <cell r="U87">
            <v>14169.84</v>
          </cell>
          <cell r="V87">
            <v>0</v>
          </cell>
          <cell r="W87">
            <v>164424.18</v>
          </cell>
          <cell r="X87">
            <v>216000.8</v>
          </cell>
          <cell r="Y87">
            <v>9367.1299999999992</v>
          </cell>
          <cell r="Z87">
            <v>14169.84</v>
          </cell>
          <cell r="AA87">
            <v>403961.95</v>
          </cell>
          <cell r="AB87">
            <v>0</v>
          </cell>
          <cell r="AC87">
            <v>0</v>
          </cell>
          <cell r="AD87">
            <v>0</v>
          </cell>
          <cell r="AE87">
            <v>12234464</v>
          </cell>
          <cell r="AF87">
            <v>0</v>
          </cell>
          <cell r="AG87">
            <v>0</v>
          </cell>
          <cell r="AH87">
            <v>0</v>
          </cell>
          <cell r="AI87">
            <v>0</v>
          </cell>
          <cell r="AJ87">
            <v>0</v>
          </cell>
          <cell r="AK87">
            <v>0</v>
          </cell>
          <cell r="AL87">
            <v>0</v>
          </cell>
          <cell r="AM87">
            <v>27940</v>
          </cell>
          <cell r="AN87">
            <v>45403</v>
          </cell>
          <cell r="AO87">
            <v>3240</v>
          </cell>
          <cell r="AP87">
            <v>0</v>
          </cell>
          <cell r="AQ87">
            <v>0</v>
          </cell>
          <cell r="AR87">
            <v>27940</v>
          </cell>
          <cell r="AS87">
            <v>45403</v>
          </cell>
          <cell r="AT87">
            <v>3240</v>
          </cell>
          <cell r="AU87">
            <v>0</v>
          </cell>
          <cell r="AV87">
            <v>0</v>
          </cell>
          <cell r="AW87">
            <v>0</v>
          </cell>
          <cell r="AX87">
            <v>0</v>
          </cell>
          <cell r="AY87">
            <v>0</v>
          </cell>
        </row>
        <row r="88">
          <cell r="A88">
            <v>86</v>
          </cell>
          <cell r="B88">
            <v>86</v>
          </cell>
          <cell r="C88">
            <v>86</v>
          </cell>
          <cell r="D88" t="str">
            <v>Transportation West</v>
          </cell>
          <cell r="E88">
            <v>119485.82</v>
          </cell>
          <cell r="F88">
            <v>190087.29</v>
          </cell>
          <cell r="G88">
            <v>309573.11</v>
          </cell>
          <cell r="H88">
            <v>38864.29</v>
          </cell>
          <cell r="I88">
            <v>348437.4</v>
          </cell>
          <cell r="J88">
            <v>348437.39999999997</v>
          </cell>
          <cell r="K88">
            <v>348437.4</v>
          </cell>
          <cell r="L88">
            <v>0</v>
          </cell>
          <cell r="M88">
            <v>0</v>
          </cell>
          <cell r="N88">
            <v>0</v>
          </cell>
          <cell r="O88">
            <v>109763.02</v>
          </cell>
          <cell r="P88">
            <v>9722.7999999999993</v>
          </cell>
          <cell r="Q88">
            <v>26690.68</v>
          </cell>
          <cell r="R88">
            <v>74149.899999999994</v>
          </cell>
          <cell r="S88">
            <v>76110.69</v>
          </cell>
          <cell r="T88">
            <v>11576.45</v>
          </cell>
          <cell r="U88">
            <v>1559.57</v>
          </cell>
          <cell r="V88">
            <v>26690.68</v>
          </cell>
          <cell r="W88">
            <v>74149.899999999994</v>
          </cell>
          <cell r="X88">
            <v>76110.69</v>
          </cell>
          <cell r="Y88">
            <v>121339.47</v>
          </cell>
          <cell r="Z88">
            <v>11282.369999999999</v>
          </cell>
          <cell r="AA88">
            <v>309573.11</v>
          </cell>
          <cell r="AB88">
            <v>0</v>
          </cell>
          <cell r="AC88">
            <v>0</v>
          </cell>
          <cell r="AD88">
            <v>0</v>
          </cell>
          <cell r="AE88">
            <v>5997276.8799999999</v>
          </cell>
          <cell r="AF88">
            <v>0</v>
          </cell>
          <cell r="AG88">
            <v>0</v>
          </cell>
          <cell r="AH88">
            <v>0</v>
          </cell>
          <cell r="AI88">
            <v>72000</v>
          </cell>
          <cell r="AJ88">
            <v>0</v>
          </cell>
          <cell r="AK88">
            <v>0</v>
          </cell>
          <cell r="AL88">
            <v>64019</v>
          </cell>
          <cell r="AM88">
            <v>16200</v>
          </cell>
          <cell r="AN88">
            <v>50725</v>
          </cell>
          <cell r="AO88">
            <v>66240</v>
          </cell>
          <cell r="AP88">
            <v>0</v>
          </cell>
          <cell r="AQ88">
            <v>64019</v>
          </cell>
          <cell r="AR88">
            <v>16200</v>
          </cell>
          <cell r="AS88">
            <v>122725</v>
          </cell>
          <cell r="AT88">
            <v>66240</v>
          </cell>
          <cell r="AU88">
            <v>0</v>
          </cell>
          <cell r="AV88">
            <v>0</v>
          </cell>
          <cell r="AW88">
            <v>0</v>
          </cell>
          <cell r="AX88">
            <v>7264</v>
          </cell>
          <cell r="AY88">
            <v>13414</v>
          </cell>
        </row>
        <row r="89">
          <cell r="A89">
            <v>88</v>
          </cell>
          <cell r="B89">
            <v>88</v>
          </cell>
          <cell r="C89">
            <v>88</v>
          </cell>
          <cell r="D89" t="str">
            <v>Administration Annex</v>
          </cell>
          <cell r="E89">
            <v>32103.040000000001</v>
          </cell>
          <cell r="F89">
            <v>1431754.14</v>
          </cell>
          <cell r="G89">
            <v>1463857.18</v>
          </cell>
          <cell r="H89">
            <v>0</v>
          </cell>
          <cell r="I89">
            <v>1463857.18</v>
          </cell>
          <cell r="J89">
            <v>1463857.18</v>
          </cell>
          <cell r="K89">
            <v>1463857.18</v>
          </cell>
          <cell r="L89">
            <v>0</v>
          </cell>
          <cell r="M89">
            <v>6186.39</v>
          </cell>
          <cell r="N89">
            <v>18741.23</v>
          </cell>
          <cell r="O89">
            <v>0</v>
          </cell>
          <cell r="P89">
            <v>7175.42</v>
          </cell>
          <cell r="Q89">
            <v>528788.06999999995</v>
          </cell>
          <cell r="R89">
            <v>706442.04</v>
          </cell>
          <cell r="S89">
            <v>180054.6</v>
          </cell>
          <cell r="T89">
            <v>6336.69</v>
          </cell>
          <cell r="U89">
            <v>10132.74</v>
          </cell>
          <cell r="V89">
            <v>528788.06999999995</v>
          </cell>
          <cell r="W89">
            <v>712628.43</v>
          </cell>
          <cell r="X89">
            <v>198795.83000000002</v>
          </cell>
          <cell r="Y89">
            <v>6336.69</v>
          </cell>
          <cell r="Z89">
            <v>17308.16</v>
          </cell>
          <cell r="AA89">
            <v>1463857.18</v>
          </cell>
          <cell r="AB89">
            <v>0</v>
          </cell>
          <cell r="AC89">
            <v>0</v>
          </cell>
          <cell r="AD89">
            <v>0</v>
          </cell>
          <cell r="AE89">
            <v>8928301</v>
          </cell>
          <cell r="AF89">
            <v>0</v>
          </cell>
          <cell r="AG89">
            <v>0</v>
          </cell>
          <cell r="AH89">
            <v>0</v>
          </cell>
          <cell r="AI89">
            <v>0</v>
          </cell>
          <cell r="AJ89">
            <v>0</v>
          </cell>
          <cell r="AK89">
            <v>0</v>
          </cell>
          <cell r="AL89">
            <v>0</v>
          </cell>
          <cell r="AM89">
            <v>92796.660034179702</v>
          </cell>
          <cell r="AN89">
            <v>156201.40087890599</v>
          </cell>
          <cell r="AO89">
            <v>12484</v>
          </cell>
          <cell r="AP89">
            <v>0</v>
          </cell>
          <cell r="AQ89">
            <v>0</v>
          </cell>
          <cell r="AR89">
            <v>92796.660034179702</v>
          </cell>
          <cell r="AS89">
            <v>156201.40087890599</v>
          </cell>
          <cell r="AT89">
            <v>12484</v>
          </cell>
          <cell r="AU89">
            <v>0</v>
          </cell>
          <cell r="AV89">
            <v>0</v>
          </cell>
          <cell r="AW89">
            <v>0</v>
          </cell>
          <cell r="AX89">
            <v>0</v>
          </cell>
          <cell r="AY89">
            <v>0</v>
          </cell>
        </row>
        <row r="90">
          <cell r="A90">
            <v>89</v>
          </cell>
          <cell r="B90">
            <v>89</v>
          </cell>
          <cell r="C90">
            <v>89</v>
          </cell>
          <cell r="D90" t="str">
            <v>Hopson Field House</v>
          </cell>
          <cell r="E90">
            <v>0</v>
          </cell>
          <cell r="F90">
            <v>737670.02</v>
          </cell>
          <cell r="G90">
            <v>737670.02</v>
          </cell>
          <cell r="H90">
            <v>0</v>
          </cell>
          <cell r="I90">
            <v>737670.02</v>
          </cell>
          <cell r="J90">
            <v>737670.02</v>
          </cell>
          <cell r="K90">
            <v>737670.02</v>
          </cell>
          <cell r="L90">
            <v>0</v>
          </cell>
          <cell r="M90">
            <v>0</v>
          </cell>
          <cell r="N90">
            <v>0</v>
          </cell>
          <cell r="O90">
            <v>0</v>
          </cell>
          <cell r="P90">
            <v>0</v>
          </cell>
          <cell r="Q90">
            <v>42263.45</v>
          </cell>
          <cell r="R90">
            <v>503382.54</v>
          </cell>
          <cell r="S90">
            <v>166090.63</v>
          </cell>
          <cell r="T90">
            <v>25933.4</v>
          </cell>
          <cell r="U90">
            <v>0</v>
          </cell>
          <cell r="V90">
            <v>42263.45</v>
          </cell>
          <cell r="W90">
            <v>503382.54</v>
          </cell>
          <cell r="X90">
            <v>166090.63</v>
          </cell>
          <cell r="Y90">
            <v>25933.4</v>
          </cell>
          <cell r="Z90">
            <v>0</v>
          </cell>
          <cell r="AA90">
            <v>737670.02</v>
          </cell>
          <cell r="AB90">
            <v>0</v>
          </cell>
          <cell r="AC90">
            <v>0</v>
          </cell>
          <cell r="AD90">
            <v>0</v>
          </cell>
          <cell r="AE90">
            <v>22879006</v>
          </cell>
          <cell r="AF90">
            <v>0</v>
          </cell>
          <cell r="AG90">
            <v>0</v>
          </cell>
          <cell r="AH90">
            <v>0</v>
          </cell>
          <cell r="AI90">
            <v>2880</v>
          </cell>
          <cell r="AJ90">
            <v>0</v>
          </cell>
          <cell r="AK90">
            <v>0</v>
          </cell>
          <cell r="AL90">
            <v>40554.80078125</v>
          </cell>
          <cell r="AM90">
            <v>0</v>
          </cell>
          <cell r="AN90">
            <v>304928.3984375</v>
          </cell>
          <cell r="AO90">
            <v>822305.59997558605</v>
          </cell>
          <cell r="AP90">
            <v>0</v>
          </cell>
          <cell r="AQ90">
            <v>40554.80078125</v>
          </cell>
          <cell r="AR90">
            <v>0</v>
          </cell>
          <cell r="AS90">
            <v>307808.3984375</v>
          </cell>
          <cell r="AT90">
            <v>822305.59997558605</v>
          </cell>
          <cell r="AU90">
            <v>0</v>
          </cell>
          <cell r="AV90">
            <v>0</v>
          </cell>
          <cell r="AW90">
            <v>0</v>
          </cell>
          <cell r="AX90">
            <v>0</v>
          </cell>
          <cell r="AY90">
            <v>0</v>
          </cell>
        </row>
        <row r="91">
          <cell r="A91">
            <v>90</v>
          </cell>
          <cell r="B91">
            <v>90</v>
          </cell>
          <cell r="C91">
            <v>90</v>
          </cell>
          <cell r="D91" t="str">
            <v>Hall Stadium</v>
          </cell>
          <cell r="E91">
            <v>674361.95</v>
          </cell>
          <cell r="F91">
            <v>286613.01</v>
          </cell>
          <cell r="G91">
            <v>960974.96</v>
          </cell>
          <cell r="H91">
            <v>0</v>
          </cell>
          <cell r="I91">
            <v>960974.96</v>
          </cell>
          <cell r="J91">
            <v>960974.96</v>
          </cell>
          <cell r="K91">
            <v>960974.96</v>
          </cell>
          <cell r="L91">
            <v>0</v>
          </cell>
          <cell r="M91">
            <v>6003</v>
          </cell>
          <cell r="N91">
            <v>354990.84</v>
          </cell>
          <cell r="O91">
            <v>281962.53999999998</v>
          </cell>
          <cell r="P91">
            <v>31405.57</v>
          </cell>
          <cell r="Q91">
            <v>0</v>
          </cell>
          <cell r="R91">
            <v>27527.47</v>
          </cell>
          <cell r="S91">
            <v>87299.12</v>
          </cell>
          <cell r="T91">
            <v>105282.75</v>
          </cell>
          <cell r="U91">
            <v>66503.67</v>
          </cell>
          <cell r="V91">
            <v>0</v>
          </cell>
          <cell r="W91">
            <v>33530.47</v>
          </cell>
          <cell r="X91">
            <v>442289.96</v>
          </cell>
          <cell r="Y91">
            <v>387245.29</v>
          </cell>
          <cell r="Z91">
            <v>97909.239999999991</v>
          </cell>
          <cell r="AA91">
            <v>960974.96</v>
          </cell>
          <cell r="AB91">
            <v>0</v>
          </cell>
          <cell r="AC91">
            <v>0</v>
          </cell>
          <cell r="AD91">
            <v>0</v>
          </cell>
          <cell r="AE91">
            <v>6247215.5</v>
          </cell>
          <cell r="AF91">
            <v>0</v>
          </cell>
          <cell r="AG91">
            <v>0</v>
          </cell>
          <cell r="AH91">
            <v>0</v>
          </cell>
          <cell r="AI91">
            <v>0</v>
          </cell>
          <cell r="AJ91">
            <v>2880</v>
          </cell>
          <cell r="AK91">
            <v>0</v>
          </cell>
          <cell r="AL91">
            <v>1526</v>
          </cell>
          <cell r="AM91">
            <v>22075</v>
          </cell>
          <cell r="AN91">
            <v>96868</v>
          </cell>
          <cell r="AO91">
            <v>389882</v>
          </cell>
          <cell r="AP91">
            <v>0</v>
          </cell>
          <cell r="AQ91">
            <v>1526</v>
          </cell>
          <cell r="AR91">
            <v>22075</v>
          </cell>
          <cell r="AS91">
            <v>96868</v>
          </cell>
          <cell r="AT91">
            <v>392762</v>
          </cell>
          <cell r="AU91">
            <v>0</v>
          </cell>
          <cell r="AV91">
            <v>0</v>
          </cell>
          <cell r="AW91">
            <v>0</v>
          </cell>
          <cell r="AX91">
            <v>0</v>
          </cell>
          <cell r="AY91">
            <v>0</v>
          </cell>
        </row>
        <row r="92">
          <cell r="A92">
            <v>91</v>
          </cell>
          <cell r="B92">
            <v>91</v>
          </cell>
          <cell r="C92">
            <v>91</v>
          </cell>
          <cell r="D92" t="str">
            <v>Aquatic Practice Facility</v>
          </cell>
          <cell r="E92">
            <v>10911.92</v>
          </cell>
          <cell r="F92">
            <v>183598.36</v>
          </cell>
          <cell r="G92">
            <v>194510.28</v>
          </cell>
          <cell r="H92">
            <v>0</v>
          </cell>
          <cell r="I92">
            <v>194510.28</v>
          </cell>
          <cell r="J92">
            <v>194510.28</v>
          </cell>
          <cell r="K92">
            <v>194510.28</v>
          </cell>
          <cell r="L92">
            <v>0</v>
          </cell>
          <cell r="M92">
            <v>0</v>
          </cell>
          <cell r="N92">
            <v>0</v>
          </cell>
          <cell r="O92">
            <v>10911.92</v>
          </cell>
          <cell r="P92">
            <v>0</v>
          </cell>
          <cell r="Q92">
            <v>0</v>
          </cell>
          <cell r="R92">
            <v>15000.38</v>
          </cell>
          <cell r="S92">
            <v>167451.56</v>
          </cell>
          <cell r="T92">
            <v>0</v>
          </cell>
          <cell r="U92">
            <v>1146.42</v>
          </cell>
          <cell r="V92">
            <v>0</v>
          </cell>
          <cell r="W92">
            <v>15000.38</v>
          </cell>
          <cell r="X92">
            <v>167451.56</v>
          </cell>
          <cell r="Y92">
            <v>10911.92</v>
          </cell>
          <cell r="Z92">
            <v>1146.42</v>
          </cell>
          <cell r="AA92">
            <v>194510.28000000003</v>
          </cell>
          <cell r="AB92">
            <v>0</v>
          </cell>
          <cell r="AC92">
            <v>0</v>
          </cell>
          <cell r="AD92">
            <v>0</v>
          </cell>
          <cell r="AE92">
            <v>13216223</v>
          </cell>
          <cell r="AF92">
            <v>0</v>
          </cell>
          <cell r="AG92">
            <v>0</v>
          </cell>
          <cell r="AH92">
            <v>0</v>
          </cell>
          <cell r="AI92">
            <v>0</v>
          </cell>
          <cell r="AJ92">
            <v>0</v>
          </cell>
          <cell r="AK92">
            <v>0</v>
          </cell>
          <cell r="AL92">
            <v>0</v>
          </cell>
          <cell r="AM92">
            <v>0</v>
          </cell>
          <cell r="AN92">
            <v>49046.3984375</v>
          </cell>
          <cell r="AO92">
            <v>63981.6015625</v>
          </cell>
          <cell r="AP92">
            <v>0</v>
          </cell>
          <cell r="AQ92">
            <v>0</v>
          </cell>
          <cell r="AR92">
            <v>0</v>
          </cell>
          <cell r="AS92">
            <v>49046.3984375</v>
          </cell>
          <cell r="AT92">
            <v>63981.6015625</v>
          </cell>
          <cell r="AU92">
            <v>0</v>
          </cell>
          <cell r="AV92">
            <v>0</v>
          </cell>
          <cell r="AW92">
            <v>0</v>
          </cell>
          <cell r="AX92">
            <v>0</v>
          </cell>
          <cell r="AY92">
            <v>0</v>
          </cell>
        </row>
        <row r="93">
          <cell r="A93">
            <v>92</v>
          </cell>
          <cell r="B93">
            <v>92</v>
          </cell>
          <cell r="C93">
            <v>92</v>
          </cell>
          <cell r="D93" t="str">
            <v>Old Kempner Stadium</v>
          </cell>
          <cell r="E93">
            <v>42819.6</v>
          </cell>
          <cell r="F93">
            <v>144875.54</v>
          </cell>
          <cell r="G93">
            <v>187695.14</v>
          </cell>
          <cell r="H93">
            <v>0</v>
          </cell>
          <cell r="I93">
            <v>187695.14</v>
          </cell>
          <cell r="J93">
            <v>187695.14</v>
          </cell>
          <cell r="K93">
            <v>187695.14</v>
          </cell>
          <cell r="L93">
            <v>0</v>
          </cell>
          <cell r="M93">
            <v>0</v>
          </cell>
          <cell r="N93">
            <v>39999.99</v>
          </cell>
          <cell r="O93">
            <v>0</v>
          </cell>
          <cell r="P93">
            <v>2819.61</v>
          </cell>
          <cell r="Q93">
            <v>0</v>
          </cell>
          <cell r="R93">
            <v>28735.27</v>
          </cell>
          <cell r="S93">
            <v>71297.710000000006</v>
          </cell>
          <cell r="T93">
            <v>27838.400000000001</v>
          </cell>
          <cell r="U93">
            <v>17004.16</v>
          </cell>
          <cell r="V93">
            <v>0</v>
          </cell>
          <cell r="W93">
            <v>28735.27</v>
          </cell>
          <cell r="X93">
            <v>111297.70000000001</v>
          </cell>
          <cell r="Y93">
            <v>27838.400000000001</v>
          </cell>
          <cell r="Z93">
            <v>19823.77</v>
          </cell>
          <cell r="AA93">
            <v>187695.13999999998</v>
          </cell>
          <cell r="AB93">
            <v>0</v>
          </cell>
          <cell r="AC93">
            <v>0</v>
          </cell>
          <cell r="AD93">
            <v>0</v>
          </cell>
          <cell r="AE93">
            <v>1522566.88</v>
          </cell>
          <cell r="AF93">
            <v>0</v>
          </cell>
          <cell r="AG93">
            <v>0</v>
          </cell>
          <cell r="AH93">
            <v>0</v>
          </cell>
          <cell r="AI93">
            <v>0</v>
          </cell>
          <cell r="AJ93">
            <v>0</v>
          </cell>
          <cell r="AK93">
            <v>0</v>
          </cell>
          <cell r="AL93">
            <v>3545</v>
          </cell>
          <cell r="AM93">
            <v>0</v>
          </cell>
          <cell r="AN93">
            <v>4003</v>
          </cell>
          <cell r="AO93">
            <v>47726</v>
          </cell>
          <cell r="AP93">
            <v>0</v>
          </cell>
          <cell r="AQ93">
            <v>3545</v>
          </cell>
          <cell r="AR93">
            <v>0</v>
          </cell>
          <cell r="AS93">
            <v>4003</v>
          </cell>
          <cell r="AT93">
            <v>47726</v>
          </cell>
          <cell r="AU93">
            <v>0</v>
          </cell>
          <cell r="AV93">
            <v>0</v>
          </cell>
          <cell r="AW93">
            <v>0</v>
          </cell>
          <cell r="AX93">
            <v>0</v>
          </cell>
          <cell r="AY93">
            <v>0</v>
          </cell>
        </row>
      </sheetData>
      <sheetData sheetId="6">
        <row r="2">
          <cell r="R2">
            <v>233384459.35999998</v>
          </cell>
        </row>
        <row r="4">
          <cell r="A4">
            <v>1</v>
          </cell>
          <cell r="B4" t="str">
            <v>1</v>
          </cell>
          <cell r="C4" t="str">
            <v>Bel Air High School</v>
          </cell>
          <cell r="D4" t="str">
            <v>1</v>
          </cell>
          <cell r="E4" t="str">
            <v>HS</v>
          </cell>
          <cell r="F4">
            <v>2071</v>
          </cell>
          <cell r="G4">
            <v>0</v>
          </cell>
          <cell r="H4">
            <v>29.799999237060547</v>
          </cell>
          <cell r="I4">
            <v>0</v>
          </cell>
          <cell r="J4">
            <v>10</v>
          </cell>
          <cell r="K4">
            <v>0</v>
          </cell>
          <cell r="L4">
            <v>10</v>
          </cell>
          <cell r="M4">
            <v>404445</v>
          </cell>
          <cell r="N4">
            <v>0</v>
          </cell>
          <cell r="O4">
            <v>404445</v>
          </cell>
          <cell r="P4">
            <v>16067442.130000001</v>
          </cell>
          <cell r="Q4">
            <v>0</v>
          </cell>
          <cell r="R4">
            <v>16067442.130000001</v>
          </cell>
          <cell r="S4">
            <v>3.2599999904632568</v>
          </cell>
          <cell r="T4">
            <v>1214023.0900000001</v>
          </cell>
          <cell r="U4">
            <v>4122192.35</v>
          </cell>
          <cell r="V4">
            <v>3018213.55</v>
          </cell>
          <cell r="W4">
            <v>4625607.8899999997</v>
          </cell>
          <cell r="X4">
            <v>3087405.25</v>
          </cell>
          <cell r="Y4">
            <v>0</v>
          </cell>
          <cell r="Z4">
            <v>3070718.59</v>
          </cell>
          <cell r="AA4">
            <v>12848833.869999999</v>
          </cell>
          <cell r="AB4">
            <v>0</v>
          </cell>
          <cell r="AC4">
            <v>0</v>
          </cell>
          <cell r="AD4">
            <v>147889.67000000001</v>
          </cell>
          <cell r="AE4">
            <v>0</v>
          </cell>
          <cell r="AF4">
            <v>0</v>
          </cell>
          <cell r="AG4">
            <v>0</v>
          </cell>
          <cell r="AH4">
            <v>0</v>
          </cell>
          <cell r="AI4">
            <v>0</v>
          </cell>
          <cell r="AJ4">
            <v>833517.56</v>
          </cell>
          <cell r="AK4">
            <v>0</v>
          </cell>
          <cell r="AL4">
            <v>3222582.21</v>
          </cell>
          <cell r="AM4">
            <v>4948268.1500000004</v>
          </cell>
          <cell r="AN4">
            <v>3085684.86</v>
          </cell>
          <cell r="AO4">
            <v>908377.94</v>
          </cell>
          <cell r="AP4">
            <v>969211.32</v>
          </cell>
          <cell r="AQ4">
            <v>147889.67000000001</v>
          </cell>
          <cell r="AR4">
            <v>0</v>
          </cell>
          <cell r="AS4">
            <v>0</v>
          </cell>
          <cell r="AT4">
            <v>1951910.42</v>
          </cell>
          <cell r="AU4">
            <v>0</v>
          </cell>
          <cell r="AV4">
            <v>16067442.130000001</v>
          </cell>
          <cell r="AW4">
            <v>0</v>
          </cell>
          <cell r="AX4">
            <v>80070503.129999995</v>
          </cell>
          <cell r="AY4">
            <v>0</v>
          </cell>
          <cell r="AZ4">
            <v>0.20066617429256439</v>
          </cell>
          <cell r="BA4">
            <v>45923402</v>
          </cell>
          <cell r="BB4">
            <v>9494715</v>
          </cell>
          <cell r="BC4">
            <v>0</v>
          </cell>
          <cell r="BD4">
            <v>997936</v>
          </cell>
          <cell r="BE4">
            <v>2399640</v>
          </cell>
          <cell r="BF4">
            <v>1912399</v>
          </cell>
          <cell r="BG4">
            <v>1262744</v>
          </cell>
          <cell r="BH4">
            <v>2232140</v>
          </cell>
          <cell r="BI4">
            <v>522522</v>
          </cell>
          <cell r="BJ4">
            <v>2744076</v>
          </cell>
          <cell r="BK4">
            <v>2060385</v>
          </cell>
          <cell r="BL4">
            <v>3640617</v>
          </cell>
          <cell r="BM4">
            <v>1957</v>
          </cell>
          <cell r="BN4">
            <v>2013</v>
          </cell>
          <cell r="BO4">
            <v>1980.001708984375</v>
          </cell>
          <cell r="BP4">
            <v>1957</v>
          </cell>
          <cell r="BQ4">
            <v>41825.395987766206</v>
          </cell>
          <cell r="BR4">
            <v>0</v>
          </cell>
          <cell r="BS4" t="str">
            <v>Bel Air Learning Center</v>
          </cell>
          <cell r="BV4">
            <v>1</v>
          </cell>
          <cell r="BY4" t="str">
            <v>C</v>
          </cell>
        </row>
        <row r="5">
          <cell r="A5">
            <v>2</v>
          </cell>
          <cell r="B5" t="str">
            <v>45</v>
          </cell>
          <cell r="C5" t="str">
            <v>Hillcrest Middle School</v>
          </cell>
          <cell r="D5" t="str">
            <v>45</v>
          </cell>
          <cell r="E5" t="str">
            <v>MS</v>
          </cell>
          <cell r="F5">
            <v>492</v>
          </cell>
          <cell r="G5">
            <v>0</v>
          </cell>
          <cell r="H5">
            <v>20.299999237060547</v>
          </cell>
          <cell r="I5">
            <v>0</v>
          </cell>
          <cell r="J5">
            <v>4</v>
          </cell>
          <cell r="K5">
            <v>0</v>
          </cell>
          <cell r="L5">
            <v>4</v>
          </cell>
          <cell r="M5">
            <v>115700</v>
          </cell>
          <cell r="N5">
            <v>0</v>
          </cell>
          <cell r="O5">
            <v>115700</v>
          </cell>
          <cell r="P5">
            <v>4758309.49</v>
          </cell>
          <cell r="Q5">
            <v>0</v>
          </cell>
          <cell r="R5">
            <v>4758309.49</v>
          </cell>
          <cell r="S5">
            <v>2.7699999809265137</v>
          </cell>
          <cell r="T5">
            <v>894498.42</v>
          </cell>
          <cell r="U5">
            <v>1413956.86</v>
          </cell>
          <cell r="V5">
            <v>1091782.3500000001</v>
          </cell>
          <cell r="W5">
            <v>602541.65</v>
          </cell>
          <cell r="X5">
            <v>755530.21</v>
          </cell>
          <cell r="Y5">
            <v>87541.26</v>
          </cell>
          <cell r="Z5">
            <v>88205.53</v>
          </cell>
          <cell r="AA5">
            <v>4470601.04</v>
          </cell>
          <cell r="AB5">
            <v>0</v>
          </cell>
          <cell r="AC5">
            <v>0</v>
          </cell>
          <cell r="AD5">
            <v>111961.66</v>
          </cell>
          <cell r="AE5">
            <v>0</v>
          </cell>
          <cell r="AF5">
            <v>0</v>
          </cell>
          <cell r="AG5">
            <v>0</v>
          </cell>
          <cell r="AH5">
            <v>0</v>
          </cell>
          <cell r="AI5">
            <v>0</v>
          </cell>
          <cell r="AJ5">
            <v>666077.85</v>
          </cell>
          <cell r="AK5">
            <v>0</v>
          </cell>
          <cell r="AL5">
            <v>691683.24</v>
          </cell>
          <cell r="AM5">
            <v>1669254.01</v>
          </cell>
          <cell r="AN5">
            <v>0</v>
          </cell>
          <cell r="AO5">
            <v>1410942.67</v>
          </cell>
          <cell r="AP5">
            <v>4389.8900000000003</v>
          </cell>
          <cell r="AQ5">
            <v>199502.92</v>
          </cell>
          <cell r="AR5">
            <v>0</v>
          </cell>
          <cell r="AS5">
            <v>0</v>
          </cell>
          <cell r="AT5">
            <v>116458.91</v>
          </cell>
          <cell r="AU5">
            <v>0</v>
          </cell>
          <cell r="AV5">
            <v>4758309.49</v>
          </cell>
          <cell r="AW5">
            <v>0</v>
          </cell>
          <cell r="AX5">
            <v>22115865.879999999</v>
          </cell>
          <cell r="AY5">
            <v>0</v>
          </cell>
          <cell r="AZ5">
            <v>0.21515366435050964</v>
          </cell>
          <cell r="BA5">
            <v>15678592</v>
          </cell>
          <cell r="BB5">
            <v>1402430</v>
          </cell>
          <cell r="BC5">
            <v>0</v>
          </cell>
          <cell r="BD5">
            <v>573393</v>
          </cell>
          <cell r="BE5">
            <v>750273</v>
          </cell>
          <cell r="BF5">
            <v>69587</v>
          </cell>
          <cell r="BG5">
            <v>1962624</v>
          </cell>
          <cell r="BH5">
            <v>2210206</v>
          </cell>
          <cell r="BI5">
            <v>1429021</v>
          </cell>
          <cell r="BJ5">
            <v>2364639</v>
          </cell>
          <cell r="BK5">
            <v>630698</v>
          </cell>
          <cell r="BL5">
            <v>1044336</v>
          </cell>
          <cell r="BM5">
            <v>1989</v>
          </cell>
          <cell r="BN5">
            <v>1989</v>
          </cell>
          <cell r="BO5">
            <v>1989</v>
          </cell>
          <cell r="BP5">
            <v>1989</v>
          </cell>
          <cell r="BQ5">
            <v>41825.395987766206</v>
          </cell>
          <cell r="BR5">
            <v>0</v>
          </cell>
          <cell r="BS5" t="str">
            <v>Bel Air Learning Center</v>
          </cell>
          <cell r="BV5">
            <v>1</v>
          </cell>
          <cell r="BY5" t="str">
            <v>C</v>
          </cell>
        </row>
        <row r="6">
          <cell r="A6">
            <v>3</v>
          </cell>
          <cell r="B6" t="str">
            <v>49</v>
          </cell>
          <cell r="C6" t="str">
            <v>Ranchland Hills Middle School</v>
          </cell>
          <cell r="D6" t="str">
            <v>49</v>
          </cell>
          <cell r="E6" t="str">
            <v>MS</v>
          </cell>
          <cell r="F6">
            <v>340</v>
          </cell>
          <cell r="G6">
            <v>0</v>
          </cell>
          <cell r="H6">
            <v>10.100000381469727</v>
          </cell>
          <cell r="I6">
            <v>0</v>
          </cell>
          <cell r="J6">
            <v>4</v>
          </cell>
          <cell r="K6">
            <v>0</v>
          </cell>
          <cell r="L6">
            <v>4</v>
          </cell>
          <cell r="M6">
            <v>73775</v>
          </cell>
          <cell r="N6">
            <v>0</v>
          </cell>
          <cell r="O6">
            <v>73775</v>
          </cell>
          <cell r="P6">
            <v>3052483.46</v>
          </cell>
          <cell r="Q6">
            <v>0</v>
          </cell>
          <cell r="R6">
            <v>3052483.46</v>
          </cell>
          <cell r="S6">
            <v>3.2100000381469727</v>
          </cell>
          <cell r="T6">
            <v>377871.8</v>
          </cell>
          <cell r="U6">
            <v>472004.84</v>
          </cell>
          <cell r="V6">
            <v>586768.66</v>
          </cell>
          <cell r="W6">
            <v>1354150.1</v>
          </cell>
          <cell r="X6">
            <v>261688.06</v>
          </cell>
          <cell r="Y6">
            <v>0</v>
          </cell>
          <cell r="Z6">
            <v>644457.65</v>
          </cell>
          <cell r="AA6">
            <v>2408025.81</v>
          </cell>
          <cell r="AB6">
            <v>0</v>
          </cell>
          <cell r="AC6">
            <v>0</v>
          </cell>
          <cell r="AD6">
            <v>0</v>
          </cell>
          <cell r="AE6">
            <v>0</v>
          </cell>
          <cell r="AF6">
            <v>0</v>
          </cell>
          <cell r="AG6">
            <v>0</v>
          </cell>
          <cell r="AH6">
            <v>0</v>
          </cell>
          <cell r="AI6">
            <v>256681.53</v>
          </cell>
          <cell r="AJ6">
            <v>305158.96999999997</v>
          </cell>
          <cell r="AK6">
            <v>0</v>
          </cell>
          <cell r="AL6">
            <v>744808.57</v>
          </cell>
          <cell r="AM6">
            <v>749432.36</v>
          </cell>
          <cell r="AN6">
            <v>508663.86</v>
          </cell>
          <cell r="AO6">
            <v>26965.919999999998</v>
          </cell>
          <cell r="AP6">
            <v>78976.53</v>
          </cell>
          <cell r="AQ6">
            <v>0</v>
          </cell>
          <cell r="AR6">
            <v>0</v>
          </cell>
          <cell r="AS6">
            <v>0</v>
          </cell>
          <cell r="AT6">
            <v>381795.72</v>
          </cell>
          <cell r="AU6">
            <v>0</v>
          </cell>
          <cell r="AV6">
            <v>3052483.46</v>
          </cell>
          <cell r="AW6">
            <v>0</v>
          </cell>
          <cell r="AX6">
            <v>14407519.310000001</v>
          </cell>
          <cell r="AY6">
            <v>0</v>
          </cell>
          <cell r="AZ6">
            <v>0.21186739206314087</v>
          </cell>
          <cell r="BA6">
            <v>8932936</v>
          </cell>
          <cell r="BB6">
            <v>2498012</v>
          </cell>
          <cell r="BC6">
            <v>0</v>
          </cell>
          <cell r="BD6">
            <v>4312</v>
          </cell>
          <cell r="BE6">
            <v>230553</v>
          </cell>
          <cell r="BF6">
            <v>231518</v>
          </cell>
          <cell r="BG6">
            <v>88086</v>
          </cell>
          <cell r="BH6">
            <v>660755</v>
          </cell>
          <cell r="BI6">
            <v>27119</v>
          </cell>
          <cell r="BJ6">
            <v>382878</v>
          </cell>
          <cell r="BK6">
            <v>208656</v>
          </cell>
          <cell r="BL6">
            <v>430684</v>
          </cell>
          <cell r="BM6">
            <v>1955</v>
          </cell>
          <cell r="BN6">
            <v>1955</v>
          </cell>
          <cell r="BO6">
            <v>1955</v>
          </cell>
          <cell r="BP6">
            <v>1955</v>
          </cell>
          <cell r="BQ6">
            <v>41825.395987766206</v>
          </cell>
          <cell r="BR6">
            <v>0</v>
          </cell>
          <cell r="BS6" t="str">
            <v>Bel Air Learning Center</v>
          </cell>
          <cell r="BV6">
            <v>1</v>
          </cell>
          <cell r="BY6" t="str">
            <v>C</v>
          </cell>
        </row>
        <row r="7">
          <cell r="A7">
            <v>4</v>
          </cell>
          <cell r="B7" t="str">
            <v>104</v>
          </cell>
          <cell r="C7" t="str">
            <v>Del Norte Heights Elementary School</v>
          </cell>
          <cell r="D7" t="str">
            <v>104</v>
          </cell>
          <cell r="E7" t="str">
            <v>ES</v>
          </cell>
          <cell r="F7">
            <v>391</v>
          </cell>
          <cell r="G7">
            <v>0</v>
          </cell>
          <cell r="H7">
            <v>16</v>
          </cell>
          <cell r="I7">
            <v>0</v>
          </cell>
          <cell r="J7">
            <v>1</v>
          </cell>
          <cell r="K7">
            <v>0</v>
          </cell>
          <cell r="L7">
            <v>1</v>
          </cell>
          <cell r="M7">
            <v>57583</v>
          </cell>
          <cell r="N7">
            <v>0</v>
          </cell>
          <cell r="O7">
            <v>57583</v>
          </cell>
          <cell r="P7">
            <v>2665234.79</v>
          </cell>
          <cell r="Q7">
            <v>0</v>
          </cell>
          <cell r="R7">
            <v>2665234.79</v>
          </cell>
          <cell r="S7">
            <v>3.130000114440918</v>
          </cell>
          <cell r="T7">
            <v>154185.9</v>
          </cell>
          <cell r="U7">
            <v>383195.79</v>
          </cell>
          <cell r="V7">
            <v>1257614.9099999999</v>
          </cell>
          <cell r="W7">
            <v>704610.54</v>
          </cell>
          <cell r="X7">
            <v>165627.65</v>
          </cell>
          <cell r="Y7">
            <v>130255.49</v>
          </cell>
          <cell r="Z7">
            <v>426994.99</v>
          </cell>
          <cell r="AA7">
            <v>2011759.11</v>
          </cell>
          <cell r="AB7">
            <v>0</v>
          </cell>
          <cell r="AC7">
            <v>0</v>
          </cell>
          <cell r="AD7">
            <v>96225.2</v>
          </cell>
          <cell r="AE7">
            <v>0</v>
          </cell>
          <cell r="AF7">
            <v>0</v>
          </cell>
          <cell r="AG7">
            <v>0</v>
          </cell>
          <cell r="AH7">
            <v>0</v>
          </cell>
          <cell r="AI7">
            <v>61837.440000000002</v>
          </cell>
          <cell r="AJ7">
            <v>0</v>
          </cell>
          <cell r="AK7">
            <v>0</v>
          </cell>
          <cell r="AL7">
            <v>208945.26</v>
          </cell>
          <cell r="AM7">
            <v>784910.96</v>
          </cell>
          <cell r="AN7">
            <v>609220.46</v>
          </cell>
          <cell r="AO7">
            <v>280892.75</v>
          </cell>
          <cell r="AP7">
            <v>434986.53</v>
          </cell>
          <cell r="AQ7">
            <v>226480.69</v>
          </cell>
          <cell r="AR7">
            <v>0</v>
          </cell>
          <cell r="AS7">
            <v>0</v>
          </cell>
          <cell r="AT7">
            <v>57960.7</v>
          </cell>
          <cell r="AU7">
            <v>0</v>
          </cell>
          <cell r="AV7">
            <v>2665234.79</v>
          </cell>
          <cell r="AW7">
            <v>0</v>
          </cell>
          <cell r="AX7">
            <v>10837697</v>
          </cell>
          <cell r="AY7">
            <v>0</v>
          </cell>
          <cell r="AZ7">
            <v>0.24592261016368866</v>
          </cell>
          <cell r="BA7">
            <v>7624987</v>
          </cell>
          <cell r="BB7">
            <v>854194</v>
          </cell>
          <cell r="BC7">
            <v>0</v>
          </cell>
          <cell r="BD7">
            <v>678450</v>
          </cell>
          <cell r="BE7">
            <v>292578</v>
          </cell>
          <cell r="BF7">
            <v>236099</v>
          </cell>
          <cell r="BG7">
            <v>603914</v>
          </cell>
          <cell r="BH7">
            <v>607752</v>
          </cell>
          <cell r="BI7">
            <v>611101</v>
          </cell>
          <cell r="BJ7">
            <v>197399</v>
          </cell>
          <cell r="BK7">
            <v>182614</v>
          </cell>
          <cell r="BL7">
            <v>869243</v>
          </cell>
          <cell r="BM7">
            <v>1964</v>
          </cell>
          <cell r="BN7">
            <v>1964</v>
          </cell>
          <cell r="BO7">
            <v>1963.9998779296875</v>
          </cell>
          <cell r="BP7">
            <v>1964</v>
          </cell>
          <cell r="BQ7">
            <v>41825.395987766206</v>
          </cell>
          <cell r="BR7">
            <v>0</v>
          </cell>
          <cell r="BS7" t="str">
            <v>Bel Air Learning Center</v>
          </cell>
          <cell r="BV7">
            <v>1</v>
          </cell>
          <cell r="BY7" t="str">
            <v>C</v>
          </cell>
        </row>
        <row r="8">
          <cell r="A8">
            <v>5</v>
          </cell>
          <cell r="B8" t="str">
            <v>108</v>
          </cell>
          <cell r="C8" t="str">
            <v>Hacienda Heights Elementary School</v>
          </cell>
          <cell r="D8" t="str">
            <v>108</v>
          </cell>
          <cell r="E8" t="str">
            <v>ES</v>
          </cell>
          <cell r="F8">
            <v>547</v>
          </cell>
          <cell r="G8">
            <v>0</v>
          </cell>
          <cell r="H8">
            <v>7.5999999046325684</v>
          </cell>
          <cell r="I8">
            <v>0</v>
          </cell>
          <cell r="J8">
            <v>2</v>
          </cell>
          <cell r="K8">
            <v>0</v>
          </cell>
          <cell r="L8">
            <v>2</v>
          </cell>
          <cell r="M8">
            <v>119862</v>
          </cell>
          <cell r="N8">
            <v>0</v>
          </cell>
          <cell r="O8">
            <v>119862</v>
          </cell>
          <cell r="P8">
            <v>5708445.21</v>
          </cell>
          <cell r="Q8">
            <v>0</v>
          </cell>
          <cell r="R8">
            <v>5708445.21</v>
          </cell>
          <cell r="S8">
            <v>2.6700000762939453</v>
          </cell>
          <cell r="T8">
            <v>1191385.25</v>
          </cell>
          <cell r="U8">
            <v>1414836.9</v>
          </cell>
          <cell r="V8">
            <v>1742852.8</v>
          </cell>
          <cell r="W8">
            <v>826203.78</v>
          </cell>
          <cell r="X8">
            <v>533166.48</v>
          </cell>
          <cell r="Y8">
            <v>234755.33</v>
          </cell>
          <cell r="Z8">
            <v>404603.49</v>
          </cell>
          <cell r="AA8">
            <v>4895662.78</v>
          </cell>
          <cell r="AB8">
            <v>0</v>
          </cell>
          <cell r="AC8">
            <v>0</v>
          </cell>
          <cell r="AD8">
            <v>173423.61</v>
          </cell>
          <cell r="AE8">
            <v>0</v>
          </cell>
          <cell r="AF8">
            <v>0</v>
          </cell>
          <cell r="AG8">
            <v>0</v>
          </cell>
          <cell r="AH8">
            <v>0</v>
          </cell>
          <cell r="AI8">
            <v>325470.83</v>
          </cell>
          <cell r="AJ8">
            <v>913500.91</v>
          </cell>
          <cell r="AK8">
            <v>0</v>
          </cell>
          <cell r="AL8">
            <v>918731.73</v>
          </cell>
          <cell r="AM8">
            <v>1549959.34</v>
          </cell>
          <cell r="AN8">
            <v>1305145.7</v>
          </cell>
          <cell r="AO8">
            <v>43047.7</v>
          </cell>
          <cell r="AP8">
            <v>139949.32999999999</v>
          </cell>
          <cell r="AQ8">
            <v>408178.94</v>
          </cell>
          <cell r="AR8">
            <v>0</v>
          </cell>
          <cell r="AS8">
            <v>0</v>
          </cell>
          <cell r="AT8">
            <v>104460.73</v>
          </cell>
          <cell r="AU8">
            <v>0</v>
          </cell>
          <cell r="AV8">
            <v>5708445.21</v>
          </cell>
          <cell r="AW8">
            <v>0</v>
          </cell>
          <cell r="AX8">
            <v>22559227.25</v>
          </cell>
          <cell r="AY8">
            <v>0</v>
          </cell>
          <cell r="AZ8">
            <v>0.25304257869720459</v>
          </cell>
          <cell r="BA8">
            <v>13675219</v>
          </cell>
          <cell r="BB8">
            <v>378563</v>
          </cell>
          <cell r="BC8">
            <v>872886</v>
          </cell>
          <cell r="BD8">
            <v>1481531</v>
          </cell>
          <cell r="BE8">
            <v>948984</v>
          </cell>
          <cell r="BF8">
            <v>1103939</v>
          </cell>
          <cell r="BG8">
            <v>922542</v>
          </cell>
          <cell r="BH8">
            <v>74128</v>
          </cell>
          <cell r="BI8">
            <v>18244</v>
          </cell>
          <cell r="BJ8">
            <v>280766</v>
          </cell>
          <cell r="BK8">
            <v>475647</v>
          </cell>
          <cell r="BL8">
            <v>2905082</v>
          </cell>
          <cell r="BM8">
            <v>1952</v>
          </cell>
          <cell r="BN8">
            <v>1952</v>
          </cell>
          <cell r="BO8">
            <v>1952</v>
          </cell>
          <cell r="BP8">
            <v>1952</v>
          </cell>
          <cell r="BQ8">
            <v>41825.395987766206</v>
          </cell>
          <cell r="BR8">
            <v>0</v>
          </cell>
          <cell r="BS8" t="str">
            <v>Bel Air Learning Center</v>
          </cell>
          <cell r="BV8">
            <v>1</v>
          </cell>
          <cell r="BY8" t="str">
            <v>C</v>
          </cell>
        </row>
        <row r="9">
          <cell r="A9">
            <v>6</v>
          </cell>
          <cell r="B9" t="str">
            <v>109</v>
          </cell>
          <cell r="C9" t="str">
            <v>Loma Terrace Elementary School</v>
          </cell>
          <cell r="D9" t="str">
            <v>109</v>
          </cell>
          <cell r="E9" t="str">
            <v>ES</v>
          </cell>
          <cell r="F9">
            <v>598</v>
          </cell>
          <cell r="G9">
            <v>0</v>
          </cell>
          <cell r="H9">
            <v>9.8999996185302734</v>
          </cell>
          <cell r="I9">
            <v>0</v>
          </cell>
          <cell r="J9">
            <v>4</v>
          </cell>
          <cell r="K9">
            <v>0</v>
          </cell>
          <cell r="L9">
            <v>4</v>
          </cell>
          <cell r="M9">
            <v>106558</v>
          </cell>
          <cell r="N9">
            <v>0</v>
          </cell>
          <cell r="O9">
            <v>106558</v>
          </cell>
          <cell r="P9">
            <v>4023026.42</v>
          </cell>
          <cell r="Q9">
            <v>0</v>
          </cell>
          <cell r="R9">
            <v>4023026.42</v>
          </cell>
          <cell r="S9">
            <v>3.0399999618530273</v>
          </cell>
          <cell r="T9">
            <v>171716.35</v>
          </cell>
          <cell r="U9">
            <v>1450450.78</v>
          </cell>
          <cell r="V9">
            <v>942279.79</v>
          </cell>
          <cell r="W9">
            <v>975413.98</v>
          </cell>
          <cell r="X9">
            <v>483165.52</v>
          </cell>
          <cell r="Y9">
            <v>145065.13</v>
          </cell>
          <cell r="Z9">
            <v>551006.61</v>
          </cell>
          <cell r="AA9">
            <v>3219788.98</v>
          </cell>
          <cell r="AB9">
            <v>0</v>
          </cell>
          <cell r="AC9">
            <v>0</v>
          </cell>
          <cell r="AD9">
            <v>107165.7</v>
          </cell>
          <cell r="AE9">
            <v>0</v>
          </cell>
          <cell r="AF9">
            <v>0</v>
          </cell>
          <cell r="AG9">
            <v>0</v>
          </cell>
          <cell r="AH9">
            <v>0</v>
          </cell>
          <cell r="AI9">
            <v>542883.14</v>
          </cell>
          <cell r="AJ9">
            <v>0</v>
          </cell>
          <cell r="AK9">
            <v>0</v>
          </cell>
          <cell r="AL9">
            <v>1072695.33</v>
          </cell>
          <cell r="AM9">
            <v>1185118.68</v>
          </cell>
          <cell r="AN9">
            <v>408794.15</v>
          </cell>
          <cell r="AO9">
            <v>35973.9</v>
          </cell>
          <cell r="AP9">
            <v>200295.67</v>
          </cell>
          <cell r="AQ9">
            <v>252230.83</v>
          </cell>
          <cell r="AR9">
            <v>0</v>
          </cell>
          <cell r="AS9">
            <v>0</v>
          </cell>
          <cell r="AT9">
            <v>325034.71999999997</v>
          </cell>
          <cell r="AU9">
            <v>0</v>
          </cell>
          <cell r="AV9">
            <v>4023026.42</v>
          </cell>
          <cell r="AW9">
            <v>0</v>
          </cell>
          <cell r="AX9">
            <v>20055282.379999999</v>
          </cell>
          <cell r="AY9">
            <v>0</v>
          </cell>
          <cell r="AZ9">
            <v>0.20059685409069061</v>
          </cell>
          <cell r="BA9">
            <v>13465004</v>
          </cell>
          <cell r="BB9">
            <v>302125</v>
          </cell>
          <cell r="BC9">
            <v>0</v>
          </cell>
          <cell r="BD9">
            <v>1258652</v>
          </cell>
          <cell r="BE9">
            <v>663278</v>
          </cell>
          <cell r="BF9">
            <v>191555</v>
          </cell>
          <cell r="BG9">
            <v>1607419</v>
          </cell>
          <cell r="BH9">
            <v>667635</v>
          </cell>
          <cell r="BI9">
            <v>45976</v>
          </cell>
          <cell r="BJ9">
            <v>494212</v>
          </cell>
          <cell r="BK9">
            <v>415918</v>
          </cell>
          <cell r="BL9">
            <v>1824296</v>
          </cell>
          <cell r="BM9">
            <v>1955</v>
          </cell>
          <cell r="BN9">
            <v>2006</v>
          </cell>
          <cell r="BO9">
            <v>1974.297607421875</v>
          </cell>
          <cell r="BP9">
            <v>1955</v>
          </cell>
          <cell r="BQ9">
            <v>41825.395987766206</v>
          </cell>
          <cell r="BR9">
            <v>0</v>
          </cell>
          <cell r="BS9" t="str">
            <v>Bel Air Learning Center</v>
          </cell>
          <cell r="BV9">
            <v>1</v>
          </cell>
          <cell r="BY9" t="str">
            <v>C</v>
          </cell>
        </row>
        <row r="10">
          <cell r="A10">
            <v>7</v>
          </cell>
          <cell r="B10" t="str">
            <v>121</v>
          </cell>
          <cell r="C10" t="str">
            <v>Mesa Vista Elementary School</v>
          </cell>
          <cell r="D10" t="str">
            <v>121</v>
          </cell>
          <cell r="E10" t="str">
            <v>ES</v>
          </cell>
          <cell r="F10">
            <v>470</v>
          </cell>
          <cell r="G10">
            <v>0</v>
          </cell>
          <cell r="H10">
            <v>10.199999809265137</v>
          </cell>
          <cell r="I10">
            <v>0</v>
          </cell>
          <cell r="J10">
            <v>3</v>
          </cell>
          <cell r="K10">
            <v>0</v>
          </cell>
          <cell r="L10">
            <v>3</v>
          </cell>
          <cell r="M10">
            <v>58337</v>
          </cell>
          <cell r="N10">
            <v>0</v>
          </cell>
          <cell r="O10">
            <v>58337</v>
          </cell>
          <cell r="P10">
            <v>909505.23</v>
          </cell>
          <cell r="Q10">
            <v>0</v>
          </cell>
          <cell r="R10">
            <v>909505.23</v>
          </cell>
          <cell r="S10">
            <v>3.0799999237060547</v>
          </cell>
          <cell r="T10">
            <v>337885.12</v>
          </cell>
          <cell r="U10">
            <v>44849.29</v>
          </cell>
          <cell r="V10">
            <v>119036.17</v>
          </cell>
          <cell r="W10">
            <v>26085.05</v>
          </cell>
          <cell r="X10">
            <v>381649.6</v>
          </cell>
          <cell r="Y10">
            <v>0</v>
          </cell>
          <cell r="Z10">
            <v>25560.92</v>
          </cell>
          <cell r="AA10">
            <v>883944.31</v>
          </cell>
          <cell r="AB10">
            <v>0</v>
          </cell>
          <cell r="AC10">
            <v>0</v>
          </cell>
          <cell r="AD10">
            <v>0</v>
          </cell>
          <cell r="AE10">
            <v>0</v>
          </cell>
          <cell r="AF10">
            <v>0</v>
          </cell>
          <cell r="AG10">
            <v>0</v>
          </cell>
          <cell r="AH10">
            <v>0</v>
          </cell>
          <cell r="AI10">
            <v>0</v>
          </cell>
          <cell r="AJ10">
            <v>337885.12</v>
          </cell>
          <cell r="AK10">
            <v>0</v>
          </cell>
          <cell r="AL10">
            <v>19474.490000000002</v>
          </cell>
          <cell r="AM10">
            <v>385024.92</v>
          </cell>
          <cell r="AN10">
            <v>110397.71</v>
          </cell>
          <cell r="AO10">
            <v>39679.22</v>
          </cell>
          <cell r="AP10">
            <v>17043.77</v>
          </cell>
          <cell r="AQ10">
            <v>0</v>
          </cell>
          <cell r="AR10">
            <v>0</v>
          </cell>
          <cell r="AS10">
            <v>0</v>
          </cell>
          <cell r="AT10">
            <v>0</v>
          </cell>
          <cell r="AU10">
            <v>0</v>
          </cell>
          <cell r="AV10">
            <v>909505.23</v>
          </cell>
          <cell r="AW10">
            <v>0</v>
          </cell>
          <cell r="AX10">
            <v>10979607.130000001</v>
          </cell>
          <cell r="AY10">
            <v>0</v>
          </cell>
          <cell r="AZ10">
            <v>8.2835860550403595E-2</v>
          </cell>
          <cell r="BA10">
            <v>7908893</v>
          </cell>
          <cell r="BB10">
            <v>0</v>
          </cell>
          <cell r="BC10">
            <v>85733</v>
          </cell>
          <cell r="BD10">
            <v>127547</v>
          </cell>
          <cell r="BE10">
            <v>18241</v>
          </cell>
          <cell r="BF10">
            <v>278150</v>
          </cell>
          <cell r="BG10">
            <v>399832</v>
          </cell>
          <cell r="BH10">
            <v>1757709</v>
          </cell>
          <cell r="BI10">
            <v>924437</v>
          </cell>
          <cell r="BJ10">
            <v>257817</v>
          </cell>
          <cell r="BK10">
            <v>323624</v>
          </cell>
          <cell r="BL10">
            <v>484522</v>
          </cell>
          <cell r="BM10">
            <v>1966</v>
          </cell>
          <cell r="BN10">
            <v>2006</v>
          </cell>
          <cell r="BO10">
            <v>1973.56884765625</v>
          </cell>
          <cell r="BP10">
            <v>1966</v>
          </cell>
          <cell r="BQ10">
            <v>41825.395987766206</v>
          </cell>
          <cell r="BR10">
            <v>0</v>
          </cell>
          <cell r="BS10" t="str">
            <v>Bel Air Learning Center</v>
          </cell>
          <cell r="BV10">
            <v>1</v>
          </cell>
          <cell r="BY10" t="str">
            <v>A</v>
          </cell>
        </row>
        <row r="11">
          <cell r="A11">
            <v>8</v>
          </cell>
          <cell r="B11" t="str">
            <v>116</v>
          </cell>
          <cell r="C11" t="str">
            <v>Sageland Elementary School</v>
          </cell>
          <cell r="D11" t="str">
            <v>116</v>
          </cell>
          <cell r="E11" t="str">
            <v>ES</v>
          </cell>
          <cell r="F11">
            <v>548</v>
          </cell>
          <cell r="G11">
            <v>0</v>
          </cell>
          <cell r="H11">
            <v>9</v>
          </cell>
          <cell r="I11">
            <v>0</v>
          </cell>
          <cell r="J11">
            <v>5</v>
          </cell>
          <cell r="K11">
            <v>0</v>
          </cell>
          <cell r="L11">
            <v>5</v>
          </cell>
          <cell r="M11">
            <v>80875</v>
          </cell>
          <cell r="N11">
            <v>0</v>
          </cell>
          <cell r="O11">
            <v>80875</v>
          </cell>
          <cell r="P11">
            <v>2070023.49</v>
          </cell>
          <cell r="Q11">
            <v>0</v>
          </cell>
          <cell r="R11">
            <v>2070023.49</v>
          </cell>
          <cell r="S11">
            <v>2.7300000190734863</v>
          </cell>
          <cell r="T11">
            <v>475191.84</v>
          </cell>
          <cell r="U11">
            <v>664052.52</v>
          </cell>
          <cell r="V11">
            <v>157124.57999999999</v>
          </cell>
          <cell r="W11">
            <v>492986.78</v>
          </cell>
          <cell r="X11">
            <v>280667.77</v>
          </cell>
          <cell r="Y11">
            <v>103058.9</v>
          </cell>
          <cell r="Z11">
            <v>255210.65</v>
          </cell>
          <cell r="AA11">
            <v>1711753.94</v>
          </cell>
          <cell r="AB11">
            <v>0</v>
          </cell>
          <cell r="AC11">
            <v>0</v>
          </cell>
          <cell r="AD11">
            <v>0</v>
          </cell>
          <cell r="AE11">
            <v>0</v>
          </cell>
          <cell r="AF11">
            <v>0</v>
          </cell>
          <cell r="AG11">
            <v>0</v>
          </cell>
          <cell r="AH11">
            <v>0</v>
          </cell>
          <cell r="AI11">
            <v>3035.77</v>
          </cell>
          <cell r="AJ11">
            <v>419468.72</v>
          </cell>
          <cell r="AK11">
            <v>0</v>
          </cell>
          <cell r="AL11">
            <v>219254.93</v>
          </cell>
          <cell r="AM11">
            <v>564233.94999999995</v>
          </cell>
          <cell r="AN11">
            <v>105715.26</v>
          </cell>
          <cell r="AO11">
            <v>562014.51</v>
          </cell>
          <cell r="AP11">
            <v>37518.33</v>
          </cell>
          <cell r="AQ11">
            <v>103058.9</v>
          </cell>
          <cell r="AR11">
            <v>0</v>
          </cell>
          <cell r="AS11">
            <v>0</v>
          </cell>
          <cell r="AT11">
            <v>55723.12</v>
          </cell>
          <cell r="AU11">
            <v>0</v>
          </cell>
          <cell r="AV11">
            <v>2070023.49</v>
          </cell>
          <cell r="AW11">
            <v>0</v>
          </cell>
          <cell r="AX11">
            <v>15223775.130000001</v>
          </cell>
          <cell r="AY11">
            <v>0</v>
          </cell>
          <cell r="AZ11">
            <v>0.13597306609153748</v>
          </cell>
          <cell r="BA11">
            <v>9343722</v>
          </cell>
          <cell r="BB11">
            <v>251657</v>
          </cell>
          <cell r="BC11">
            <v>0</v>
          </cell>
          <cell r="BD11">
            <v>61120</v>
          </cell>
          <cell r="BE11">
            <v>265040</v>
          </cell>
          <cell r="BF11">
            <v>154786</v>
          </cell>
          <cell r="BG11">
            <v>1337423</v>
          </cell>
          <cell r="BH11">
            <v>1173868</v>
          </cell>
          <cell r="BI11">
            <v>273362</v>
          </cell>
          <cell r="BJ11">
            <v>1545002</v>
          </cell>
          <cell r="BK11">
            <v>376833</v>
          </cell>
          <cell r="BL11">
            <v>697239</v>
          </cell>
          <cell r="BM11">
            <v>1960</v>
          </cell>
          <cell r="BN11">
            <v>2006</v>
          </cell>
          <cell r="BO11">
            <v>1972.0650634765625</v>
          </cell>
          <cell r="BP11">
            <v>1960</v>
          </cell>
          <cell r="BQ11">
            <v>41825.395987766206</v>
          </cell>
          <cell r="BR11">
            <v>0</v>
          </cell>
          <cell r="BS11" t="str">
            <v>Bel Air Learning Center</v>
          </cell>
          <cell r="BV11">
            <v>1</v>
          </cell>
          <cell r="BY11" t="str">
            <v>B</v>
          </cell>
        </row>
        <row r="12">
          <cell r="A12">
            <v>9</v>
          </cell>
          <cell r="B12" t="str">
            <v>8</v>
          </cell>
          <cell r="C12" t="str">
            <v>Del Valle High School</v>
          </cell>
          <cell r="D12" t="str">
            <v>8</v>
          </cell>
          <cell r="E12" t="str">
            <v>HS</v>
          </cell>
          <cell r="F12">
            <v>1843</v>
          </cell>
          <cell r="G12">
            <v>0</v>
          </cell>
          <cell r="H12">
            <v>41.5</v>
          </cell>
          <cell r="I12">
            <v>0</v>
          </cell>
          <cell r="J12">
            <v>7</v>
          </cell>
          <cell r="K12">
            <v>0</v>
          </cell>
          <cell r="L12">
            <v>7</v>
          </cell>
          <cell r="M12">
            <v>299317</v>
          </cell>
          <cell r="N12">
            <v>0</v>
          </cell>
          <cell r="O12">
            <v>299317</v>
          </cell>
          <cell r="P12">
            <v>4276318.54</v>
          </cell>
          <cell r="Q12">
            <v>0</v>
          </cell>
          <cell r="R12">
            <v>4276318.54</v>
          </cell>
          <cell r="S12">
            <v>3.369999885559082</v>
          </cell>
          <cell r="T12">
            <v>695394.17</v>
          </cell>
          <cell r="U12">
            <v>453645.42</v>
          </cell>
          <cell r="V12">
            <v>1226207.7</v>
          </cell>
          <cell r="W12">
            <v>383427.7</v>
          </cell>
          <cell r="X12">
            <v>1517643.55</v>
          </cell>
          <cell r="Y12">
            <v>24735.49</v>
          </cell>
          <cell r="Z12">
            <v>273215.98</v>
          </cell>
          <cell r="AA12">
            <v>3960093.92</v>
          </cell>
          <cell r="AB12">
            <v>0</v>
          </cell>
          <cell r="AC12">
            <v>0</v>
          </cell>
          <cell r="AD12">
            <v>18273.150000000001</v>
          </cell>
          <cell r="AE12">
            <v>0</v>
          </cell>
          <cell r="AF12">
            <v>0</v>
          </cell>
          <cell r="AG12">
            <v>0</v>
          </cell>
          <cell r="AH12">
            <v>0</v>
          </cell>
          <cell r="AI12">
            <v>0</v>
          </cell>
          <cell r="AJ12">
            <v>666114.29</v>
          </cell>
          <cell r="AK12">
            <v>0</v>
          </cell>
          <cell r="AL12">
            <v>236130.72</v>
          </cell>
          <cell r="AM12">
            <v>2647002.06</v>
          </cell>
          <cell r="AN12">
            <v>109031.08</v>
          </cell>
          <cell r="AO12">
            <v>313213.92</v>
          </cell>
          <cell r="AP12">
            <v>223863.27</v>
          </cell>
          <cell r="AQ12">
            <v>43008.639999999999</v>
          </cell>
          <cell r="AR12">
            <v>0</v>
          </cell>
          <cell r="AS12">
            <v>26947.83</v>
          </cell>
          <cell r="AT12">
            <v>11006.73</v>
          </cell>
          <cell r="AU12">
            <v>0</v>
          </cell>
          <cell r="AV12">
            <v>4276318.54</v>
          </cell>
          <cell r="AW12">
            <v>0</v>
          </cell>
          <cell r="AX12">
            <v>59734694</v>
          </cell>
          <cell r="AY12">
            <v>0</v>
          </cell>
          <cell r="AZ12">
            <v>7.1588523685932159E-2</v>
          </cell>
          <cell r="BA12">
            <v>40275016</v>
          </cell>
          <cell r="BB12">
            <v>0</v>
          </cell>
          <cell r="BC12">
            <v>159694</v>
          </cell>
          <cell r="BD12">
            <v>515819</v>
          </cell>
          <cell r="BE12">
            <v>290789</v>
          </cell>
          <cell r="BF12">
            <v>971047</v>
          </cell>
          <cell r="BG12">
            <v>2338971</v>
          </cell>
          <cell r="BH12">
            <v>2204473</v>
          </cell>
          <cell r="BI12">
            <v>28627</v>
          </cell>
          <cell r="BJ12">
            <v>3368502</v>
          </cell>
          <cell r="BK12">
            <v>834070</v>
          </cell>
          <cell r="BL12">
            <v>8943683</v>
          </cell>
          <cell r="BM12">
            <v>1987</v>
          </cell>
          <cell r="BN12">
            <v>2007</v>
          </cell>
          <cell r="BO12">
            <v>1993.577392578125</v>
          </cell>
          <cell r="BP12">
            <v>1987</v>
          </cell>
          <cell r="BQ12">
            <v>41825.395987766206</v>
          </cell>
          <cell r="BR12">
            <v>0</v>
          </cell>
          <cell r="BS12" t="str">
            <v>Del Valle Learning Center</v>
          </cell>
          <cell r="BV12">
            <v>1</v>
          </cell>
          <cell r="BY12" t="str">
            <v>A</v>
          </cell>
        </row>
        <row r="13">
          <cell r="A13">
            <v>10</v>
          </cell>
          <cell r="B13" t="str">
            <v>51</v>
          </cell>
          <cell r="C13" t="str">
            <v>Camino Real Middle School</v>
          </cell>
          <cell r="D13" t="str">
            <v>51</v>
          </cell>
          <cell r="E13" t="str">
            <v>MS</v>
          </cell>
          <cell r="F13">
            <v>663</v>
          </cell>
          <cell r="G13">
            <v>0</v>
          </cell>
          <cell r="H13">
            <v>24.600000381469727</v>
          </cell>
          <cell r="I13">
            <v>0</v>
          </cell>
          <cell r="J13">
            <v>4</v>
          </cell>
          <cell r="K13">
            <v>0</v>
          </cell>
          <cell r="L13">
            <v>4</v>
          </cell>
          <cell r="M13">
            <v>94100</v>
          </cell>
          <cell r="N13">
            <v>0</v>
          </cell>
          <cell r="O13">
            <v>94100</v>
          </cell>
          <cell r="P13">
            <v>4658423.26</v>
          </cell>
          <cell r="Q13">
            <v>0</v>
          </cell>
          <cell r="R13">
            <v>4658423.26</v>
          </cell>
          <cell r="S13">
            <v>2.9200000762939453</v>
          </cell>
          <cell r="T13">
            <v>243108.19</v>
          </cell>
          <cell r="U13">
            <v>1638743.06</v>
          </cell>
          <cell r="V13">
            <v>1255845.22</v>
          </cell>
          <cell r="W13">
            <v>1278684.32</v>
          </cell>
          <cell r="X13">
            <v>242042.47</v>
          </cell>
          <cell r="Y13">
            <v>212858.69</v>
          </cell>
          <cell r="Z13">
            <v>173678.69</v>
          </cell>
          <cell r="AA13">
            <v>4123494.91</v>
          </cell>
          <cell r="AB13">
            <v>0</v>
          </cell>
          <cell r="AC13">
            <v>0</v>
          </cell>
          <cell r="AD13">
            <v>148390.97</v>
          </cell>
          <cell r="AE13">
            <v>0</v>
          </cell>
          <cell r="AF13">
            <v>0</v>
          </cell>
          <cell r="AG13">
            <v>0</v>
          </cell>
          <cell r="AH13">
            <v>0</v>
          </cell>
          <cell r="AI13">
            <v>223874.44</v>
          </cell>
          <cell r="AJ13">
            <v>0</v>
          </cell>
          <cell r="AK13">
            <v>0</v>
          </cell>
          <cell r="AL13">
            <v>1038742.32</v>
          </cell>
          <cell r="AM13">
            <v>642916.69999999995</v>
          </cell>
          <cell r="AN13">
            <v>536663.88</v>
          </cell>
          <cell r="AO13">
            <v>1244986.93</v>
          </cell>
          <cell r="AP13">
            <v>515272.11</v>
          </cell>
          <cell r="AQ13">
            <v>361249.66</v>
          </cell>
          <cell r="AR13">
            <v>0</v>
          </cell>
          <cell r="AS13">
            <v>0</v>
          </cell>
          <cell r="AT13">
            <v>94717.22</v>
          </cell>
          <cell r="AU13">
            <v>0</v>
          </cell>
          <cell r="AV13">
            <v>4658423.26</v>
          </cell>
          <cell r="AW13">
            <v>0</v>
          </cell>
          <cell r="AX13">
            <v>18340536.879999999</v>
          </cell>
          <cell r="AY13">
            <v>0</v>
          </cell>
          <cell r="AZ13">
            <v>0.25399601459503174</v>
          </cell>
          <cell r="BA13">
            <v>12315699</v>
          </cell>
          <cell r="BB13">
            <v>988167</v>
          </cell>
          <cell r="BC13">
            <v>117897</v>
          </cell>
          <cell r="BD13">
            <v>263503</v>
          </cell>
          <cell r="BE13">
            <v>1569692</v>
          </cell>
          <cell r="BF13">
            <v>311372</v>
          </cell>
          <cell r="BG13">
            <v>1407949</v>
          </cell>
          <cell r="BH13">
            <v>1659209</v>
          </cell>
          <cell r="BI13">
            <v>1060045</v>
          </cell>
          <cell r="BJ13">
            <v>532985</v>
          </cell>
          <cell r="BK13">
            <v>799894</v>
          </cell>
          <cell r="BL13">
            <v>683961</v>
          </cell>
          <cell r="BM13">
            <v>1989</v>
          </cell>
          <cell r="BN13">
            <v>1989</v>
          </cell>
          <cell r="BO13">
            <v>1989</v>
          </cell>
          <cell r="BP13">
            <v>1989</v>
          </cell>
          <cell r="BQ13">
            <v>41825.395987766206</v>
          </cell>
          <cell r="BR13">
            <v>0</v>
          </cell>
          <cell r="BS13" t="str">
            <v>Del Valle Learning Center</v>
          </cell>
          <cell r="BV13">
            <v>1</v>
          </cell>
          <cell r="BY13" t="str">
            <v>C</v>
          </cell>
        </row>
        <row r="14">
          <cell r="A14">
            <v>11</v>
          </cell>
          <cell r="B14" t="str">
            <v>47</v>
          </cell>
          <cell r="C14" t="str">
            <v>Valley View Middle School</v>
          </cell>
          <cell r="D14" t="str">
            <v>47</v>
          </cell>
          <cell r="E14" t="str">
            <v>MS</v>
          </cell>
          <cell r="F14">
            <v>707</v>
          </cell>
          <cell r="G14">
            <v>0</v>
          </cell>
          <cell r="H14">
            <v>31.200000762939453</v>
          </cell>
          <cell r="I14">
            <v>0</v>
          </cell>
          <cell r="J14">
            <v>4</v>
          </cell>
          <cell r="K14">
            <v>0</v>
          </cell>
          <cell r="L14">
            <v>4</v>
          </cell>
          <cell r="M14">
            <v>82300</v>
          </cell>
          <cell r="N14">
            <v>0</v>
          </cell>
          <cell r="O14">
            <v>82300</v>
          </cell>
          <cell r="P14">
            <v>4756285.29</v>
          </cell>
          <cell r="Q14">
            <v>0</v>
          </cell>
          <cell r="R14">
            <v>4756285.29</v>
          </cell>
          <cell r="S14">
            <v>2.9900000095367432</v>
          </cell>
          <cell r="T14">
            <v>744994.43</v>
          </cell>
          <cell r="U14">
            <v>1303710.5900000001</v>
          </cell>
          <cell r="V14">
            <v>665315.05000000005</v>
          </cell>
          <cell r="W14">
            <v>1314953.68</v>
          </cell>
          <cell r="X14">
            <v>727311.54</v>
          </cell>
          <cell r="Y14">
            <v>0</v>
          </cell>
          <cell r="Z14">
            <v>287589.08</v>
          </cell>
          <cell r="AA14">
            <v>4362917.5</v>
          </cell>
          <cell r="AB14">
            <v>0</v>
          </cell>
          <cell r="AC14">
            <v>0</v>
          </cell>
          <cell r="AD14">
            <v>105778.71</v>
          </cell>
          <cell r="AE14">
            <v>0</v>
          </cell>
          <cell r="AF14">
            <v>0</v>
          </cell>
          <cell r="AG14">
            <v>0</v>
          </cell>
          <cell r="AH14">
            <v>0</v>
          </cell>
          <cell r="AI14">
            <v>0</v>
          </cell>
          <cell r="AJ14">
            <v>568756.56999999995</v>
          </cell>
          <cell r="AK14">
            <v>0</v>
          </cell>
          <cell r="AL14">
            <v>886151.91</v>
          </cell>
          <cell r="AM14">
            <v>940687.45</v>
          </cell>
          <cell r="AN14">
            <v>620046.04</v>
          </cell>
          <cell r="AO14">
            <v>1086611.96</v>
          </cell>
          <cell r="AP14">
            <v>373293.88</v>
          </cell>
          <cell r="AQ14">
            <v>105778.71</v>
          </cell>
          <cell r="AR14">
            <v>0</v>
          </cell>
          <cell r="AS14">
            <v>0</v>
          </cell>
          <cell r="AT14">
            <v>174958.77</v>
          </cell>
          <cell r="AU14">
            <v>0</v>
          </cell>
          <cell r="AV14">
            <v>4756285.29</v>
          </cell>
          <cell r="AW14">
            <v>0</v>
          </cell>
          <cell r="AX14">
            <v>16056634.880000001</v>
          </cell>
          <cell r="AY14">
            <v>0</v>
          </cell>
          <cell r="AZ14">
            <v>0.29621931910514832</v>
          </cell>
          <cell r="BA14">
            <v>8701808</v>
          </cell>
          <cell r="BB14">
            <v>1067558</v>
          </cell>
          <cell r="BC14">
            <v>0</v>
          </cell>
          <cell r="BD14">
            <v>1254046</v>
          </cell>
          <cell r="BE14">
            <v>190419</v>
          </cell>
          <cell r="BF14">
            <v>538715</v>
          </cell>
          <cell r="BG14">
            <v>1706817</v>
          </cell>
          <cell r="BH14">
            <v>796514</v>
          </cell>
          <cell r="BI14">
            <v>19370</v>
          </cell>
          <cell r="BJ14">
            <v>338058</v>
          </cell>
          <cell r="BK14">
            <v>480442</v>
          </cell>
          <cell r="BL14">
            <v>449324</v>
          </cell>
          <cell r="BM14">
            <v>1989</v>
          </cell>
          <cell r="BN14">
            <v>1989</v>
          </cell>
          <cell r="BO14">
            <v>1989</v>
          </cell>
          <cell r="BP14">
            <v>1989</v>
          </cell>
          <cell r="BQ14">
            <v>41825.395987766206</v>
          </cell>
          <cell r="BR14">
            <v>0</v>
          </cell>
          <cell r="BS14" t="str">
            <v>Del Valle Learning Center</v>
          </cell>
          <cell r="BV14">
            <v>1</v>
          </cell>
          <cell r="BY14" t="str">
            <v>C</v>
          </cell>
        </row>
        <row r="15">
          <cell r="A15">
            <v>12</v>
          </cell>
          <cell r="B15" t="str">
            <v>133</v>
          </cell>
          <cell r="C15" t="str">
            <v>Lancaster Elementary School</v>
          </cell>
          <cell r="D15" t="str">
            <v>133</v>
          </cell>
          <cell r="E15" t="str">
            <v>ES</v>
          </cell>
          <cell r="F15">
            <v>533</v>
          </cell>
          <cell r="G15">
            <v>0</v>
          </cell>
          <cell r="H15">
            <v>12.699999809265137</v>
          </cell>
          <cell r="I15">
            <v>0</v>
          </cell>
          <cell r="J15">
            <v>3</v>
          </cell>
          <cell r="K15">
            <v>0</v>
          </cell>
          <cell r="L15">
            <v>3</v>
          </cell>
          <cell r="M15">
            <v>75390</v>
          </cell>
          <cell r="N15">
            <v>0</v>
          </cell>
          <cell r="O15">
            <v>75390</v>
          </cell>
          <cell r="P15">
            <v>855875.48</v>
          </cell>
          <cell r="Q15">
            <v>0</v>
          </cell>
          <cell r="R15">
            <v>855875.48</v>
          </cell>
          <cell r="S15">
            <v>3.9100000858306885</v>
          </cell>
          <cell r="T15">
            <v>67268.350000000006</v>
          </cell>
          <cell r="U15">
            <v>49944.76</v>
          </cell>
          <cell r="V15">
            <v>227304.2</v>
          </cell>
          <cell r="W15">
            <v>60422.53</v>
          </cell>
          <cell r="X15">
            <v>450935.64</v>
          </cell>
          <cell r="Y15">
            <v>0</v>
          </cell>
          <cell r="Z15">
            <v>26985.27</v>
          </cell>
          <cell r="AA15">
            <v>828890.21</v>
          </cell>
          <cell r="AB15">
            <v>0</v>
          </cell>
          <cell r="AC15">
            <v>0</v>
          </cell>
          <cell r="AD15">
            <v>0</v>
          </cell>
          <cell r="AE15">
            <v>0</v>
          </cell>
          <cell r="AF15">
            <v>0</v>
          </cell>
          <cell r="AG15">
            <v>0</v>
          </cell>
          <cell r="AH15">
            <v>0</v>
          </cell>
          <cell r="AI15">
            <v>0</v>
          </cell>
          <cell r="AJ15">
            <v>0</v>
          </cell>
          <cell r="AK15">
            <v>0</v>
          </cell>
          <cell r="AL15">
            <v>43231.24</v>
          </cell>
          <cell r="AM15">
            <v>439251.78</v>
          </cell>
          <cell r="AN15">
            <v>283945.76</v>
          </cell>
          <cell r="AO15">
            <v>0</v>
          </cell>
          <cell r="AP15">
            <v>22178.35</v>
          </cell>
          <cell r="AQ15">
            <v>0</v>
          </cell>
          <cell r="AR15">
            <v>0</v>
          </cell>
          <cell r="AS15">
            <v>0</v>
          </cell>
          <cell r="AT15">
            <v>67268.350000000006</v>
          </cell>
          <cell r="AU15">
            <v>0</v>
          </cell>
          <cell r="AV15">
            <v>855875.48</v>
          </cell>
          <cell r="AW15">
            <v>0</v>
          </cell>
          <cell r="AX15">
            <v>14189152.630000001</v>
          </cell>
          <cell r="AY15">
            <v>0</v>
          </cell>
          <cell r="AZ15">
            <v>6.0318998992443085E-2</v>
          </cell>
          <cell r="BA15">
            <v>10668334</v>
          </cell>
          <cell r="BB15">
            <v>20879</v>
          </cell>
          <cell r="BC15">
            <v>0</v>
          </cell>
          <cell r="BD15">
            <v>11684</v>
          </cell>
          <cell r="BE15">
            <v>18256</v>
          </cell>
          <cell r="BF15">
            <v>735033</v>
          </cell>
          <cell r="BG15">
            <v>70021</v>
          </cell>
          <cell r="BH15">
            <v>1124506</v>
          </cell>
          <cell r="BI15">
            <v>415761</v>
          </cell>
          <cell r="BJ15">
            <v>410090</v>
          </cell>
          <cell r="BK15">
            <v>442450</v>
          </cell>
          <cell r="BL15">
            <v>679627</v>
          </cell>
          <cell r="BM15">
            <v>1983</v>
          </cell>
          <cell r="BN15">
            <v>2002</v>
          </cell>
          <cell r="BO15">
            <v>1985.1573486328125</v>
          </cell>
          <cell r="BP15">
            <v>1983</v>
          </cell>
          <cell r="BQ15">
            <v>41825.395987766206</v>
          </cell>
          <cell r="BR15">
            <v>0</v>
          </cell>
          <cell r="BS15" t="str">
            <v>Del Valle Learning Center</v>
          </cell>
          <cell r="BV15">
            <v>1</v>
          </cell>
          <cell r="BY15" t="str">
            <v>A</v>
          </cell>
        </row>
        <row r="16">
          <cell r="A16">
            <v>13</v>
          </cell>
          <cell r="B16" t="str">
            <v>130</v>
          </cell>
          <cell r="C16" t="str">
            <v>LeBarron Park Elementary School</v>
          </cell>
          <cell r="D16" t="str">
            <v>130</v>
          </cell>
          <cell r="E16" t="str">
            <v>ES</v>
          </cell>
          <cell r="F16">
            <v>449</v>
          </cell>
          <cell r="G16">
            <v>0</v>
          </cell>
          <cell r="H16">
            <v>13.199999809265137</v>
          </cell>
          <cell r="I16">
            <v>0</v>
          </cell>
          <cell r="J16">
            <v>3</v>
          </cell>
          <cell r="K16">
            <v>0</v>
          </cell>
          <cell r="L16">
            <v>3</v>
          </cell>
          <cell r="M16">
            <v>91445</v>
          </cell>
          <cell r="N16">
            <v>0</v>
          </cell>
          <cell r="O16">
            <v>91445</v>
          </cell>
          <cell r="P16">
            <v>3024460.82</v>
          </cell>
          <cell r="Q16">
            <v>0</v>
          </cell>
          <cell r="R16">
            <v>3024460.82</v>
          </cell>
          <cell r="S16">
            <v>3.369999885559082</v>
          </cell>
          <cell r="T16">
            <v>617375.47</v>
          </cell>
          <cell r="U16">
            <v>205099.04</v>
          </cell>
          <cell r="V16">
            <v>532891.54</v>
          </cell>
          <cell r="W16">
            <v>791706.3</v>
          </cell>
          <cell r="X16">
            <v>877388.47</v>
          </cell>
          <cell r="Y16">
            <v>0</v>
          </cell>
          <cell r="Z16">
            <v>20006.509999999998</v>
          </cell>
          <cell r="AA16">
            <v>3004454.31</v>
          </cell>
          <cell r="AB16">
            <v>0</v>
          </cell>
          <cell r="AC16">
            <v>0</v>
          </cell>
          <cell r="AD16">
            <v>0</v>
          </cell>
          <cell r="AE16">
            <v>0</v>
          </cell>
          <cell r="AF16">
            <v>0</v>
          </cell>
          <cell r="AG16">
            <v>0</v>
          </cell>
          <cell r="AH16">
            <v>0</v>
          </cell>
          <cell r="AI16">
            <v>461366.59</v>
          </cell>
          <cell r="AJ16">
            <v>617375.47</v>
          </cell>
          <cell r="AK16">
            <v>0</v>
          </cell>
          <cell r="AL16">
            <v>310420.14</v>
          </cell>
          <cell r="AM16">
            <v>910425.11</v>
          </cell>
          <cell r="AN16">
            <v>331161.19</v>
          </cell>
          <cell r="AO16">
            <v>203425.67</v>
          </cell>
          <cell r="AP16">
            <v>190286.65</v>
          </cell>
          <cell r="AQ16">
            <v>0</v>
          </cell>
          <cell r="AR16">
            <v>0</v>
          </cell>
          <cell r="AS16">
            <v>0</v>
          </cell>
          <cell r="AT16">
            <v>0</v>
          </cell>
          <cell r="AU16">
            <v>0</v>
          </cell>
          <cell r="AV16">
            <v>3024460.82</v>
          </cell>
          <cell r="AW16">
            <v>0</v>
          </cell>
          <cell r="AX16">
            <v>17210864.379999999</v>
          </cell>
          <cell r="AY16">
            <v>0</v>
          </cell>
          <cell r="AZ16">
            <v>0.17572975158691406</v>
          </cell>
          <cell r="BA16">
            <v>14382749</v>
          </cell>
          <cell r="BB16">
            <v>203425</v>
          </cell>
          <cell r="BC16">
            <v>0</v>
          </cell>
          <cell r="BD16">
            <v>756948</v>
          </cell>
          <cell r="BE16">
            <v>58434</v>
          </cell>
          <cell r="BF16">
            <v>868330</v>
          </cell>
          <cell r="BG16">
            <v>1137322</v>
          </cell>
          <cell r="BH16">
            <v>1029110</v>
          </cell>
          <cell r="BI16">
            <v>11622</v>
          </cell>
          <cell r="BJ16">
            <v>1868014</v>
          </cell>
          <cell r="BK16">
            <v>270609</v>
          </cell>
          <cell r="BL16">
            <v>1216983</v>
          </cell>
          <cell r="BM16">
            <v>1978</v>
          </cell>
          <cell r="BN16">
            <v>2006</v>
          </cell>
          <cell r="BO16">
            <v>1980.438720703125</v>
          </cell>
          <cell r="BP16">
            <v>1978</v>
          </cell>
          <cell r="BQ16">
            <v>41825.395987766206</v>
          </cell>
          <cell r="BR16">
            <v>0</v>
          </cell>
          <cell r="BS16" t="str">
            <v>Del Valle Learning Center</v>
          </cell>
          <cell r="BV16">
            <v>1</v>
          </cell>
          <cell r="BY16" t="str">
            <v>B</v>
          </cell>
        </row>
        <row r="17">
          <cell r="A17">
            <v>14</v>
          </cell>
          <cell r="B17" t="str">
            <v>110</v>
          </cell>
          <cell r="C17" t="str">
            <v>Marian Manor Elementary School</v>
          </cell>
          <cell r="D17" t="str">
            <v>110</v>
          </cell>
          <cell r="E17" t="str">
            <v>ES</v>
          </cell>
          <cell r="F17">
            <v>376</v>
          </cell>
          <cell r="G17">
            <v>0</v>
          </cell>
          <cell r="H17">
            <v>10.300000190734863</v>
          </cell>
          <cell r="I17">
            <v>0</v>
          </cell>
          <cell r="J17">
            <v>2</v>
          </cell>
          <cell r="K17">
            <v>0</v>
          </cell>
          <cell r="L17">
            <v>2</v>
          </cell>
          <cell r="M17">
            <v>101227</v>
          </cell>
          <cell r="N17">
            <v>0</v>
          </cell>
          <cell r="O17">
            <v>101227</v>
          </cell>
          <cell r="P17">
            <v>5562790.21</v>
          </cell>
          <cell r="Q17">
            <v>0</v>
          </cell>
          <cell r="R17">
            <v>5562790.21</v>
          </cell>
          <cell r="S17">
            <v>2.559999942779541</v>
          </cell>
          <cell r="T17">
            <v>370174.07</v>
          </cell>
          <cell r="U17">
            <v>2622587.81</v>
          </cell>
          <cell r="V17">
            <v>1793165.99</v>
          </cell>
          <cell r="W17">
            <v>619425.62</v>
          </cell>
          <cell r="X17">
            <v>157436.72</v>
          </cell>
          <cell r="Y17">
            <v>0</v>
          </cell>
          <cell r="Z17">
            <v>588667.55000000005</v>
          </cell>
          <cell r="AA17">
            <v>4974122.66</v>
          </cell>
          <cell r="AB17">
            <v>0</v>
          </cell>
          <cell r="AC17">
            <v>0</v>
          </cell>
          <cell r="AD17">
            <v>0</v>
          </cell>
          <cell r="AE17">
            <v>0</v>
          </cell>
          <cell r="AF17">
            <v>0</v>
          </cell>
          <cell r="AG17">
            <v>0</v>
          </cell>
          <cell r="AH17">
            <v>0</v>
          </cell>
          <cell r="AI17">
            <v>0</v>
          </cell>
          <cell r="AJ17">
            <v>370174.07</v>
          </cell>
          <cell r="AK17">
            <v>0</v>
          </cell>
          <cell r="AL17">
            <v>878371.85</v>
          </cell>
          <cell r="AM17">
            <v>1398010.2</v>
          </cell>
          <cell r="AN17">
            <v>1686726.52</v>
          </cell>
          <cell r="AO17">
            <v>1097073.49</v>
          </cell>
          <cell r="AP17">
            <v>43836.58</v>
          </cell>
          <cell r="AQ17">
            <v>0</v>
          </cell>
          <cell r="AR17">
            <v>0</v>
          </cell>
          <cell r="AS17">
            <v>0</v>
          </cell>
          <cell r="AT17">
            <v>88597.5</v>
          </cell>
          <cell r="AU17">
            <v>0</v>
          </cell>
          <cell r="AV17">
            <v>5562790.21</v>
          </cell>
          <cell r="AW17">
            <v>0</v>
          </cell>
          <cell r="AX17">
            <v>19051934.25</v>
          </cell>
          <cell r="AY17">
            <v>0</v>
          </cell>
          <cell r="AZ17">
            <v>0.2919803261756897</v>
          </cell>
          <cell r="BA17">
            <v>13300133</v>
          </cell>
          <cell r="BB17">
            <v>2488961</v>
          </cell>
          <cell r="BC17">
            <v>0</v>
          </cell>
          <cell r="BD17">
            <v>25120</v>
          </cell>
          <cell r="BE17">
            <v>896542</v>
          </cell>
          <cell r="BF17">
            <v>396517</v>
          </cell>
          <cell r="BG17">
            <v>1755648</v>
          </cell>
          <cell r="BH17">
            <v>1513199</v>
          </cell>
          <cell r="BI17">
            <v>228377</v>
          </cell>
          <cell r="BJ17">
            <v>266403</v>
          </cell>
          <cell r="BK17">
            <v>73560</v>
          </cell>
          <cell r="BL17">
            <v>673681</v>
          </cell>
          <cell r="BM17">
            <v>1955</v>
          </cell>
          <cell r="BN17">
            <v>2003</v>
          </cell>
          <cell r="BO17">
            <v>1960.5640869140625</v>
          </cell>
          <cell r="BP17">
            <v>1956</v>
          </cell>
          <cell r="BQ17">
            <v>41825.395987766206</v>
          </cell>
          <cell r="BR17">
            <v>0</v>
          </cell>
          <cell r="BS17" t="str">
            <v>Del Valle Learning Center</v>
          </cell>
          <cell r="BV17">
            <v>1</v>
          </cell>
          <cell r="BY17" t="str">
            <v>C</v>
          </cell>
        </row>
        <row r="18">
          <cell r="A18">
            <v>15</v>
          </cell>
          <cell r="B18" t="str">
            <v>135</v>
          </cell>
          <cell r="C18" t="str">
            <v>Mission Valley Elementary School</v>
          </cell>
          <cell r="D18" t="str">
            <v>135</v>
          </cell>
          <cell r="E18" t="str">
            <v>ES</v>
          </cell>
          <cell r="F18">
            <v>560</v>
          </cell>
          <cell r="G18">
            <v>0</v>
          </cell>
          <cell r="H18">
            <v>14.699999809265137</v>
          </cell>
          <cell r="I18">
            <v>0</v>
          </cell>
          <cell r="J18">
            <v>1</v>
          </cell>
          <cell r="K18">
            <v>0</v>
          </cell>
          <cell r="L18">
            <v>1</v>
          </cell>
          <cell r="M18">
            <v>65931</v>
          </cell>
          <cell r="N18">
            <v>0</v>
          </cell>
          <cell r="O18">
            <v>65931</v>
          </cell>
          <cell r="P18">
            <v>7115013.6399999997</v>
          </cell>
          <cell r="Q18">
            <v>0</v>
          </cell>
          <cell r="R18">
            <v>7115013.6399999997</v>
          </cell>
          <cell r="S18">
            <v>3.3499999046325684</v>
          </cell>
          <cell r="T18">
            <v>176538.75</v>
          </cell>
          <cell r="U18">
            <v>1842885.7</v>
          </cell>
          <cell r="V18">
            <v>2144178.89</v>
          </cell>
          <cell r="W18">
            <v>1224952.9099999999</v>
          </cell>
          <cell r="X18">
            <v>1726457.39</v>
          </cell>
          <cell r="Y18">
            <v>149139.07999999999</v>
          </cell>
          <cell r="Z18">
            <v>524409.74</v>
          </cell>
          <cell r="AA18">
            <v>6331289.5300000003</v>
          </cell>
          <cell r="AB18">
            <v>0</v>
          </cell>
          <cell r="AC18">
            <v>0</v>
          </cell>
          <cell r="AD18">
            <v>110175.29</v>
          </cell>
          <cell r="AE18">
            <v>0</v>
          </cell>
          <cell r="AF18">
            <v>0</v>
          </cell>
          <cell r="AG18">
            <v>0</v>
          </cell>
          <cell r="AH18">
            <v>0</v>
          </cell>
          <cell r="AI18">
            <v>966399.15</v>
          </cell>
          <cell r="AJ18">
            <v>0</v>
          </cell>
          <cell r="AK18">
            <v>0</v>
          </cell>
          <cell r="AL18">
            <v>1605542.07</v>
          </cell>
          <cell r="AM18">
            <v>1091273.32</v>
          </cell>
          <cell r="AN18">
            <v>1677072.16</v>
          </cell>
          <cell r="AO18">
            <v>898705.44</v>
          </cell>
          <cell r="AP18">
            <v>541779.77</v>
          </cell>
          <cell r="AQ18">
            <v>267878.27</v>
          </cell>
          <cell r="AR18">
            <v>0</v>
          </cell>
          <cell r="AS18">
            <v>0</v>
          </cell>
          <cell r="AT18">
            <v>66363.460000000006</v>
          </cell>
          <cell r="AU18">
            <v>0</v>
          </cell>
          <cell r="AV18">
            <v>7115013.6399999997</v>
          </cell>
          <cell r="AW18">
            <v>0</v>
          </cell>
          <cell r="AX18">
            <v>12408874</v>
          </cell>
          <cell r="AY18">
            <v>0</v>
          </cell>
          <cell r="AZ18">
            <v>0.57338106632232666</v>
          </cell>
          <cell r="BA18">
            <v>8638107</v>
          </cell>
          <cell r="BB18">
            <v>1329331</v>
          </cell>
          <cell r="BC18">
            <v>7288</v>
          </cell>
          <cell r="BD18">
            <v>2719609</v>
          </cell>
          <cell r="BE18">
            <v>778638</v>
          </cell>
          <cell r="BF18">
            <v>662318</v>
          </cell>
          <cell r="BG18">
            <v>1617834</v>
          </cell>
          <cell r="BH18">
            <v>272744</v>
          </cell>
          <cell r="BI18">
            <v>276897</v>
          </cell>
          <cell r="BJ18">
            <v>106922</v>
          </cell>
          <cell r="BK18">
            <v>197860</v>
          </cell>
          <cell r="BL18">
            <v>27727</v>
          </cell>
          <cell r="BM18">
            <v>1976</v>
          </cell>
          <cell r="BN18">
            <v>1976</v>
          </cell>
          <cell r="BO18">
            <v>1976</v>
          </cell>
          <cell r="BP18">
            <v>1976</v>
          </cell>
          <cell r="BQ18">
            <v>41825.395987766206</v>
          </cell>
          <cell r="BR18">
            <v>0</v>
          </cell>
          <cell r="BS18" t="str">
            <v>Del Valle Learning Center</v>
          </cell>
          <cell r="BV18">
            <v>1</v>
          </cell>
          <cell r="BY18" t="str">
            <v>F</v>
          </cell>
        </row>
        <row r="19">
          <cell r="A19">
            <v>16</v>
          </cell>
          <cell r="B19" t="str">
            <v>123</v>
          </cell>
          <cell r="C19" t="str">
            <v>Presa Elementary School</v>
          </cell>
          <cell r="D19" t="str">
            <v>123</v>
          </cell>
          <cell r="E19" t="str">
            <v>ES</v>
          </cell>
          <cell r="F19">
            <v>429</v>
          </cell>
          <cell r="G19">
            <v>0</v>
          </cell>
          <cell r="H19">
            <v>12.300000190734863</v>
          </cell>
          <cell r="I19">
            <v>0</v>
          </cell>
          <cell r="J19">
            <v>4</v>
          </cell>
          <cell r="K19">
            <v>0</v>
          </cell>
          <cell r="L19">
            <v>4</v>
          </cell>
          <cell r="M19">
            <v>63561</v>
          </cell>
          <cell r="N19">
            <v>0</v>
          </cell>
          <cell r="O19">
            <v>63561</v>
          </cell>
          <cell r="P19">
            <v>1969237.21</v>
          </cell>
          <cell r="Q19">
            <v>0</v>
          </cell>
          <cell r="R19">
            <v>1969237.21</v>
          </cell>
          <cell r="S19">
            <v>3.2400000095367432</v>
          </cell>
          <cell r="T19">
            <v>236217.16</v>
          </cell>
          <cell r="U19">
            <v>281038.31</v>
          </cell>
          <cell r="V19">
            <v>587531.03</v>
          </cell>
          <cell r="W19">
            <v>501327.96</v>
          </cell>
          <cell r="X19">
            <v>363122.75</v>
          </cell>
          <cell r="Y19">
            <v>0</v>
          </cell>
          <cell r="Z19">
            <v>43598.65</v>
          </cell>
          <cell r="AA19">
            <v>1925638.56</v>
          </cell>
          <cell r="AB19">
            <v>0</v>
          </cell>
          <cell r="AC19">
            <v>0</v>
          </cell>
          <cell r="AD19">
            <v>0</v>
          </cell>
          <cell r="AE19">
            <v>0</v>
          </cell>
          <cell r="AF19">
            <v>0</v>
          </cell>
          <cell r="AG19">
            <v>0</v>
          </cell>
          <cell r="AH19">
            <v>0</v>
          </cell>
          <cell r="AI19">
            <v>410785.2</v>
          </cell>
          <cell r="AJ19">
            <v>236217.16</v>
          </cell>
          <cell r="AK19">
            <v>0</v>
          </cell>
          <cell r="AL19">
            <v>259189.79</v>
          </cell>
          <cell r="AM19">
            <v>892572.36</v>
          </cell>
          <cell r="AN19">
            <v>82195.839999999997</v>
          </cell>
          <cell r="AO19">
            <v>29725.9</v>
          </cell>
          <cell r="AP19">
            <v>58550.96</v>
          </cell>
          <cell r="AQ19">
            <v>0</v>
          </cell>
          <cell r="AR19">
            <v>0</v>
          </cell>
          <cell r="AS19">
            <v>0</v>
          </cell>
          <cell r="AT19">
            <v>0</v>
          </cell>
          <cell r="AU19">
            <v>0</v>
          </cell>
          <cell r="AV19">
            <v>1969237.21</v>
          </cell>
          <cell r="AW19">
            <v>0</v>
          </cell>
          <cell r="AX19">
            <v>11970595.130000001</v>
          </cell>
          <cell r="AY19">
            <v>0</v>
          </cell>
          <cell r="AZ19">
            <v>0.1645062118768692</v>
          </cell>
          <cell r="BA19">
            <v>7329019</v>
          </cell>
          <cell r="BB19">
            <v>0</v>
          </cell>
          <cell r="BC19">
            <v>161884</v>
          </cell>
          <cell r="BD19">
            <v>335333</v>
          </cell>
          <cell r="BE19">
            <v>200674</v>
          </cell>
          <cell r="BF19">
            <v>493563</v>
          </cell>
          <cell r="BG19">
            <v>777782</v>
          </cell>
          <cell r="BH19">
            <v>861261</v>
          </cell>
          <cell r="BI19">
            <v>94953</v>
          </cell>
          <cell r="BJ19">
            <v>798903</v>
          </cell>
          <cell r="BK19">
            <v>225667</v>
          </cell>
          <cell r="BL19">
            <v>851067</v>
          </cell>
          <cell r="BM19">
            <v>1966</v>
          </cell>
          <cell r="BN19">
            <v>2006</v>
          </cell>
          <cell r="BO19">
            <v>1982.6229248046875</v>
          </cell>
          <cell r="BP19">
            <v>1967</v>
          </cell>
          <cell r="BQ19">
            <v>41825.395987766206</v>
          </cell>
          <cell r="BR19">
            <v>0</v>
          </cell>
          <cell r="BS19" t="str">
            <v>Del Valle Learning Center</v>
          </cell>
          <cell r="BV19">
            <v>1</v>
          </cell>
          <cell r="BY19" t="str">
            <v>B</v>
          </cell>
        </row>
        <row r="20">
          <cell r="A20">
            <v>17</v>
          </cell>
          <cell r="B20" t="str">
            <v>2</v>
          </cell>
          <cell r="C20" t="str">
            <v>Eastwood High School</v>
          </cell>
          <cell r="D20" t="str">
            <v>2</v>
          </cell>
          <cell r="E20" t="str">
            <v>HS</v>
          </cell>
          <cell r="F20">
            <v>2275</v>
          </cell>
          <cell r="G20">
            <v>0</v>
          </cell>
          <cell r="H20">
            <v>8.8000001907348633</v>
          </cell>
          <cell r="I20">
            <v>0</v>
          </cell>
          <cell r="J20">
            <v>8</v>
          </cell>
          <cell r="K20">
            <v>0</v>
          </cell>
          <cell r="L20">
            <v>8</v>
          </cell>
          <cell r="M20">
            <v>328684</v>
          </cell>
          <cell r="N20">
            <v>0</v>
          </cell>
          <cell r="O20">
            <v>328684</v>
          </cell>
          <cell r="P20">
            <v>15924737.9</v>
          </cell>
          <cell r="Q20">
            <v>0</v>
          </cell>
          <cell r="R20">
            <v>15924737.9</v>
          </cell>
          <cell r="S20">
            <v>3.309999942779541</v>
          </cell>
          <cell r="T20">
            <v>1100832.6499999999</v>
          </cell>
          <cell r="U20">
            <v>4350999.0999999996</v>
          </cell>
          <cell r="V20">
            <v>1114666.8</v>
          </cell>
          <cell r="W20">
            <v>7176391.96</v>
          </cell>
          <cell r="X20">
            <v>2181847.39</v>
          </cell>
          <cell r="Y20">
            <v>0</v>
          </cell>
          <cell r="Z20">
            <v>2962401.25</v>
          </cell>
          <cell r="AA20">
            <v>12566293.15</v>
          </cell>
          <cell r="AB20">
            <v>0</v>
          </cell>
          <cell r="AC20">
            <v>0</v>
          </cell>
          <cell r="AD20">
            <v>396043.5</v>
          </cell>
          <cell r="AE20">
            <v>0</v>
          </cell>
          <cell r="AF20">
            <v>0</v>
          </cell>
          <cell r="AG20">
            <v>0</v>
          </cell>
          <cell r="AH20">
            <v>0</v>
          </cell>
          <cell r="AI20">
            <v>1019634.84</v>
          </cell>
          <cell r="AJ20">
            <v>452351.54</v>
          </cell>
          <cell r="AK20">
            <v>0</v>
          </cell>
          <cell r="AL20">
            <v>3946507.89</v>
          </cell>
          <cell r="AM20">
            <v>3776583.69</v>
          </cell>
          <cell r="AN20">
            <v>1176005.08</v>
          </cell>
          <cell r="AO20">
            <v>3179042.86</v>
          </cell>
          <cell r="AP20">
            <v>371406.24</v>
          </cell>
          <cell r="AQ20">
            <v>396043.5</v>
          </cell>
          <cell r="AR20">
            <v>0</v>
          </cell>
          <cell r="AS20">
            <v>0</v>
          </cell>
          <cell r="AT20">
            <v>1607162.26</v>
          </cell>
          <cell r="AU20">
            <v>0</v>
          </cell>
          <cell r="AV20">
            <v>15924737.9</v>
          </cell>
          <cell r="AW20">
            <v>0</v>
          </cell>
          <cell r="AX20">
            <v>65595466.75</v>
          </cell>
          <cell r="AY20">
            <v>0</v>
          </cell>
          <cell r="AZ20">
            <v>0.24277192354202271</v>
          </cell>
          <cell r="BA20">
            <v>38087050</v>
          </cell>
          <cell r="BB20">
            <v>9882661</v>
          </cell>
          <cell r="BC20">
            <v>11622</v>
          </cell>
          <cell r="BD20">
            <v>196201</v>
          </cell>
          <cell r="BE20">
            <v>1946964</v>
          </cell>
          <cell r="BF20">
            <v>1050260</v>
          </cell>
          <cell r="BG20">
            <v>2837043</v>
          </cell>
          <cell r="BH20">
            <v>3048920</v>
          </cell>
          <cell r="BI20">
            <v>199932</v>
          </cell>
          <cell r="BJ20">
            <v>2570949</v>
          </cell>
          <cell r="BK20">
            <v>1328867</v>
          </cell>
          <cell r="BL20">
            <v>1634504</v>
          </cell>
          <cell r="BM20">
            <v>1961</v>
          </cell>
          <cell r="BN20">
            <v>2013</v>
          </cell>
          <cell r="BO20">
            <v>1972.7794189453125</v>
          </cell>
          <cell r="BP20">
            <v>1961</v>
          </cell>
          <cell r="BQ20">
            <v>41825.395987766206</v>
          </cell>
          <cell r="BR20">
            <v>0</v>
          </cell>
          <cell r="BS20" t="str">
            <v>Eastwood Learning Center</v>
          </cell>
          <cell r="BV20">
            <v>1</v>
          </cell>
          <cell r="BY20" t="str">
            <v>C</v>
          </cell>
        </row>
        <row r="21">
          <cell r="A21">
            <v>18</v>
          </cell>
          <cell r="B21" t="str">
            <v>106</v>
          </cell>
          <cell r="C21" t="str">
            <v>Eastwood Knolls Elementary School</v>
          </cell>
          <cell r="D21" t="str">
            <v>106</v>
          </cell>
          <cell r="E21" t="str">
            <v>K-8</v>
          </cell>
          <cell r="F21">
            <v>770</v>
          </cell>
          <cell r="G21">
            <v>0</v>
          </cell>
          <cell r="H21">
            <v>6.1999998092651367</v>
          </cell>
          <cell r="I21">
            <v>0</v>
          </cell>
          <cell r="J21">
            <v>2</v>
          </cell>
          <cell r="K21">
            <v>0</v>
          </cell>
          <cell r="L21">
            <v>2</v>
          </cell>
          <cell r="M21">
            <v>86530</v>
          </cell>
          <cell r="N21">
            <v>0</v>
          </cell>
          <cell r="O21">
            <v>86530</v>
          </cell>
          <cell r="P21">
            <v>3649657.31</v>
          </cell>
          <cell r="Q21">
            <v>0</v>
          </cell>
          <cell r="R21">
            <v>3649657.31</v>
          </cell>
          <cell r="S21">
            <v>3.059999942779541</v>
          </cell>
          <cell r="T21">
            <v>383766.51</v>
          </cell>
          <cell r="U21">
            <v>1075945.23</v>
          </cell>
          <cell r="V21">
            <v>529295.5</v>
          </cell>
          <cell r="W21">
            <v>1267602.5</v>
          </cell>
          <cell r="X21">
            <v>393047.57</v>
          </cell>
          <cell r="Y21">
            <v>0</v>
          </cell>
          <cell r="Z21">
            <v>270069.61</v>
          </cell>
          <cell r="AA21">
            <v>3379587.7</v>
          </cell>
          <cell r="AB21">
            <v>0</v>
          </cell>
          <cell r="AC21">
            <v>0</v>
          </cell>
          <cell r="AD21">
            <v>0</v>
          </cell>
          <cell r="AE21">
            <v>0</v>
          </cell>
          <cell r="AF21">
            <v>0</v>
          </cell>
          <cell r="AG21">
            <v>0</v>
          </cell>
          <cell r="AH21">
            <v>0</v>
          </cell>
          <cell r="AI21">
            <v>160560.35999999999</v>
          </cell>
          <cell r="AJ21">
            <v>357918.07</v>
          </cell>
          <cell r="AK21">
            <v>0</v>
          </cell>
          <cell r="AL21">
            <v>849195.28</v>
          </cell>
          <cell r="AM21">
            <v>818288.2</v>
          </cell>
          <cell r="AN21">
            <v>317383.87</v>
          </cell>
          <cell r="AO21">
            <v>871123.25</v>
          </cell>
          <cell r="AP21">
            <v>42484.84</v>
          </cell>
          <cell r="AQ21">
            <v>0</v>
          </cell>
          <cell r="AR21">
            <v>0</v>
          </cell>
          <cell r="AS21">
            <v>0</v>
          </cell>
          <cell r="AT21">
            <v>232703.44</v>
          </cell>
          <cell r="AU21">
            <v>0</v>
          </cell>
          <cell r="AV21">
            <v>3649657.31</v>
          </cell>
          <cell r="AW21">
            <v>0</v>
          </cell>
          <cell r="AX21">
            <v>16285812</v>
          </cell>
          <cell r="AY21">
            <v>0</v>
          </cell>
          <cell r="AZ21">
            <v>0.22410042583942413</v>
          </cell>
          <cell r="BA21">
            <v>9303096</v>
          </cell>
          <cell r="BB21">
            <v>1508257</v>
          </cell>
          <cell r="BC21">
            <v>20040</v>
          </cell>
          <cell r="BD21">
            <v>107323</v>
          </cell>
          <cell r="BE21">
            <v>252221</v>
          </cell>
          <cell r="BF21">
            <v>889517</v>
          </cell>
          <cell r="BG21">
            <v>872298</v>
          </cell>
          <cell r="BH21">
            <v>810324</v>
          </cell>
          <cell r="BI21">
            <v>7049</v>
          </cell>
          <cell r="BJ21">
            <v>512932</v>
          </cell>
          <cell r="BK21">
            <v>72205</v>
          </cell>
          <cell r="BL21">
            <v>115689</v>
          </cell>
          <cell r="BM21">
            <v>1963</v>
          </cell>
          <cell r="BN21">
            <v>1993</v>
          </cell>
          <cell r="BO21">
            <v>1984.0966796875</v>
          </cell>
          <cell r="BP21">
            <v>1963</v>
          </cell>
          <cell r="BQ21">
            <v>41825.395987766206</v>
          </cell>
          <cell r="BR21">
            <v>0</v>
          </cell>
          <cell r="BS21" t="str">
            <v>Eastwood Learning Center</v>
          </cell>
          <cell r="BV21">
            <v>1</v>
          </cell>
          <cell r="BY21" t="str">
            <v>C</v>
          </cell>
        </row>
        <row r="22">
          <cell r="A22">
            <v>19</v>
          </cell>
          <cell r="B22" t="str">
            <v>120</v>
          </cell>
          <cell r="C22" t="str">
            <v>East Point Elementary School</v>
          </cell>
          <cell r="D22" t="str">
            <v>120</v>
          </cell>
          <cell r="E22" t="str">
            <v>ES</v>
          </cell>
          <cell r="F22">
            <v>869</v>
          </cell>
          <cell r="G22">
            <v>0</v>
          </cell>
          <cell r="H22">
            <v>9.1999998092651367</v>
          </cell>
          <cell r="I22">
            <v>0</v>
          </cell>
          <cell r="J22">
            <v>3</v>
          </cell>
          <cell r="K22">
            <v>0</v>
          </cell>
          <cell r="L22">
            <v>3</v>
          </cell>
          <cell r="M22">
            <v>89335</v>
          </cell>
          <cell r="N22">
            <v>0</v>
          </cell>
          <cell r="O22">
            <v>89335</v>
          </cell>
          <cell r="P22">
            <v>3747435.43</v>
          </cell>
          <cell r="Q22">
            <v>0</v>
          </cell>
          <cell r="R22">
            <v>3747435.43</v>
          </cell>
          <cell r="S22">
            <v>3.190000057220459</v>
          </cell>
          <cell r="T22">
            <v>410862.97</v>
          </cell>
          <cell r="U22">
            <v>841804.05</v>
          </cell>
          <cell r="V22">
            <v>885724.2</v>
          </cell>
          <cell r="W22">
            <v>840939.67</v>
          </cell>
          <cell r="X22">
            <v>768104.54</v>
          </cell>
          <cell r="Y22">
            <v>0</v>
          </cell>
          <cell r="Z22">
            <v>359122.97</v>
          </cell>
          <cell r="AA22">
            <v>3388312.46</v>
          </cell>
          <cell r="AB22">
            <v>0</v>
          </cell>
          <cell r="AC22">
            <v>0</v>
          </cell>
          <cell r="AD22">
            <v>0</v>
          </cell>
          <cell r="AE22">
            <v>0</v>
          </cell>
          <cell r="AF22">
            <v>0</v>
          </cell>
          <cell r="AG22">
            <v>0</v>
          </cell>
          <cell r="AH22">
            <v>0</v>
          </cell>
          <cell r="AI22">
            <v>350821.5</v>
          </cell>
          <cell r="AJ22">
            <v>352482.53</v>
          </cell>
          <cell r="AK22">
            <v>0</v>
          </cell>
          <cell r="AL22">
            <v>317607.81</v>
          </cell>
          <cell r="AM22">
            <v>1465216.92</v>
          </cell>
          <cell r="AN22">
            <v>249362.57</v>
          </cell>
          <cell r="AO22">
            <v>649657.36</v>
          </cell>
          <cell r="AP22">
            <v>25955.39</v>
          </cell>
          <cell r="AQ22">
            <v>0</v>
          </cell>
          <cell r="AR22">
            <v>0</v>
          </cell>
          <cell r="AS22">
            <v>0</v>
          </cell>
          <cell r="AT22">
            <v>336331.35</v>
          </cell>
          <cell r="AU22">
            <v>0</v>
          </cell>
          <cell r="AV22">
            <v>3747435.43</v>
          </cell>
          <cell r="AW22">
            <v>0</v>
          </cell>
          <cell r="AX22">
            <v>16813740.559999999</v>
          </cell>
          <cell r="AY22">
            <v>0</v>
          </cell>
          <cell r="AZ22">
            <v>0.22287933528423309</v>
          </cell>
          <cell r="BA22">
            <v>10581341</v>
          </cell>
          <cell r="BB22">
            <v>2529517</v>
          </cell>
          <cell r="BC22">
            <v>0</v>
          </cell>
          <cell r="BD22">
            <v>111906</v>
          </cell>
          <cell r="BE22">
            <v>149856</v>
          </cell>
          <cell r="BF22">
            <v>428682</v>
          </cell>
          <cell r="BG22">
            <v>527618</v>
          </cell>
          <cell r="BH22">
            <v>720966</v>
          </cell>
          <cell r="BI22">
            <v>218872</v>
          </cell>
          <cell r="BJ22">
            <v>870157</v>
          </cell>
          <cell r="BK22">
            <v>6983</v>
          </cell>
          <cell r="BL22">
            <v>561505</v>
          </cell>
          <cell r="BM22">
            <v>1963</v>
          </cell>
          <cell r="BN22">
            <v>2000</v>
          </cell>
          <cell r="BO22">
            <v>1975.97802734375</v>
          </cell>
          <cell r="BP22">
            <v>1966</v>
          </cell>
          <cell r="BQ22">
            <v>41825.395987766206</v>
          </cell>
          <cell r="BR22">
            <v>0</v>
          </cell>
          <cell r="BS22" t="str">
            <v>Eastwood Learning Center</v>
          </cell>
          <cell r="BV22">
            <v>1</v>
          </cell>
          <cell r="BY22" t="str">
            <v>C</v>
          </cell>
        </row>
        <row r="23">
          <cell r="A23">
            <v>20</v>
          </cell>
          <cell r="B23" t="str">
            <v>124</v>
          </cell>
          <cell r="C23" t="str">
            <v>Eastwood Heights Elementary School</v>
          </cell>
          <cell r="D23" t="str">
            <v>124</v>
          </cell>
          <cell r="E23" t="str">
            <v>ES</v>
          </cell>
          <cell r="F23">
            <v>719</v>
          </cell>
          <cell r="G23">
            <v>0</v>
          </cell>
          <cell r="H23">
            <v>7.5999999046325684</v>
          </cell>
          <cell r="I23">
            <v>0</v>
          </cell>
          <cell r="J23">
            <v>3</v>
          </cell>
          <cell r="K23">
            <v>0</v>
          </cell>
          <cell r="L23">
            <v>3</v>
          </cell>
          <cell r="M23">
            <v>74220</v>
          </cell>
          <cell r="N23">
            <v>0</v>
          </cell>
          <cell r="O23">
            <v>74220</v>
          </cell>
          <cell r="P23">
            <v>1903568.68</v>
          </cell>
          <cell r="Q23">
            <v>0</v>
          </cell>
          <cell r="R23">
            <v>1903568.68</v>
          </cell>
          <cell r="S23">
            <v>2.7699999809265137</v>
          </cell>
          <cell r="T23">
            <v>503076.4</v>
          </cell>
          <cell r="U23">
            <v>122258.82</v>
          </cell>
          <cell r="V23">
            <v>792562.74</v>
          </cell>
          <cell r="W23">
            <v>278107.76</v>
          </cell>
          <cell r="X23">
            <v>207562.96</v>
          </cell>
          <cell r="Y23">
            <v>0</v>
          </cell>
          <cell r="Z23">
            <v>142279.19</v>
          </cell>
          <cell r="AA23">
            <v>1761289.49</v>
          </cell>
          <cell r="AB23">
            <v>0</v>
          </cell>
          <cell r="AC23">
            <v>0</v>
          </cell>
          <cell r="AD23">
            <v>0</v>
          </cell>
          <cell r="AE23">
            <v>0</v>
          </cell>
          <cell r="AF23">
            <v>0</v>
          </cell>
          <cell r="AG23">
            <v>0</v>
          </cell>
          <cell r="AH23">
            <v>0</v>
          </cell>
          <cell r="AI23">
            <v>0</v>
          </cell>
          <cell r="AJ23">
            <v>442023.55</v>
          </cell>
          <cell r="AK23">
            <v>0</v>
          </cell>
          <cell r="AL23">
            <v>83890</v>
          </cell>
          <cell r="AM23">
            <v>660602.66</v>
          </cell>
          <cell r="AN23">
            <v>145748.16</v>
          </cell>
          <cell r="AO23">
            <v>49638.33</v>
          </cell>
          <cell r="AP23">
            <v>460613.13</v>
          </cell>
          <cell r="AQ23">
            <v>0</v>
          </cell>
          <cell r="AR23">
            <v>0</v>
          </cell>
          <cell r="AS23">
            <v>0</v>
          </cell>
          <cell r="AT23">
            <v>61052.85</v>
          </cell>
          <cell r="AU23">
            <v>0</v>
          </cell>
          <cell r="AV23">
            <v>1903568.68</v>
          </cell>
          <cell r="AW23">
            <v>0</v>
          </cell>
          <cell r="AX23">
            <v>13970055.5</v>
          </cell>
          <cell r="AY23">
            <v>0</v>
          </cell>
          <cell r="AZ23">
            <v>0.13626064360141754</v>
          </cell>
          <cell r="BA23">
            <v>9838056</v>
          </cell>
          <cell r="BB23">
            <v>44846</v>
          </cell>
          <cell r="BC23">
            <v>0</v>
          </cell>
          <cell r="BD23">
            <v>356925</v>
          </cell>
          <cell r="BE23">
            <v>766510</v>
          </cell>
          <cell r="BF23">
            <v>365506</v>
          </cell>
          <cell r="BG23">
            <v>369781</v>
          </cell>
          <cell r="BH23">
            <v>987005</v>
          </cell>
          <cell r="BI23">
            <v>291190</v>
          </cell>
          <cell r="BJ23">
            <v>1146056</v>
          </cell>
          <cell r="BK23">
            <v>706753</v>
          </cell>
          <cell r="BL23">
            <v>864232</v>
          </cell>
          <cell r="BM23">
            <v>1968</v>
          </cell>
          <cell r="BN23">
            <v>2006</v>
          </cell>
          <cell r="BO23">
            <v>1974.5716552734375</v>
          </cell>
          <cell r="BP23">
            <v>1969</v>
          </cell>
          <cell r="BQ23">
            <v>41825.395987766206</v>
          </cell>
          <cell r="BR23">
            <v>0</v>
          </cell>
          <cell r="BS23" t="str">
            <v>Eastwood Learning Center</v>
          </cell>
          <cell r="BV23">
            <v>1</v>
          </cell>
          <cell r="BY23" t="str">
            <v>B</v>
          </cell>
        </row>
        <row r="24">
          <cell r="A24">
            <v>21</v>
          </cell>
          <cell r="B24" t="str">
            <v>107</v>
          </cell>
          <cell r="C24" t="str">
            <v>Edgemere Elementary School</v>
          </cell>
          <cell r="D24" t="str">
            <v>107</v>
          </cell>
          <cell r="E24" t="str">
            <v>ES</v>
          </cell>
          <cell r="F24">
            <v>647</v>
          </cell>
          <cell r="G24">
            <v>0</v>
          </cell>
          <cell r="H24">
            <v>10.199999809265137</v>
          </cell>
          <cell r="I24">
            <v>0</v>
          </cell>
          <cell r="J24">
            <v>5</v>
          </cell>
          <cell r="K24">
            <v>0</v>
          </cell>
          <cell r="L24">
            <v>5</v>
          </cell>
          <cell r="M24">
            <v>99642</v>
          </cell>
          <cell r="N24">
            <v>0</v>
          </cell>
          <cell r="O24">
            <v>99642</v>
          </cell>
          <cell r="P24">
            <v>3955407.18</v>
          </cell>
          <cell r="Q24">
            <v>0</v>
          </cell>
          <cell r="R24">
            <v>3955407.18</v>
          </cell>
          <cell r="S24">
            <v>3.4200000762939453</v>
          </cell>
          <cell r="T24">
            <v>377092.5</v>
          </cell>
          <cell r="U24">
            <v>456727.99</v>
          </cell>
          <cell r="V24">
            <v>412545.9</v>
          </cell>
          <cell r="W24">
            <v>2564386.09</v>
          </cell>
          <cell r="X24">
            <v>144654.70000000001</v>
          </cell>
          <cell r="Y24">
            <v>0</v>
          </cell>
          <cell r="Z24">
            <v>925253.96</v>
          </cell>
          <cell r="AA24">
            <v>3030153.22</v>
          </cell>
          <cell r="AB24">
            <v>0</v>
          </cell>
          <cell r="AC24">
            <v>0</v>
          </cell>
          <cell r="AD24">
            <v>0</v>
          </cell>
          <cell r="AE24">
            <v>0</v>
          </cell>
          <cell r="AF24">
            <v>0</v>
          </cell>
          <cell r="AG24">
            <v>0</v>
          </cell>
          <cell r="AH24">
            <v>0</v>
          </cell>
          <cell r="AI24">
            <v>314993.3</v>
          </cell>
          <cell r="AJ24">
            <v>377092.5</v>
          </cell>
          <cell r="AK24">
            <v>0</v>
          </cell>
          <cell r="AL24">
            <v>1236836.55</v>
          </cell>
          <cell r="AM24">
            <v>733054.07</v>
          </cell>
          <cell r="AN24">
            <v>728395.12</v>
          </cell>
          <cell r="AO24">
            <v>80119.070000000007</v>
          </cell>
          <cell r="AP24">
            <v>132496.94</v>
          </cell>
          <cell r="AQ24">
            <v>0</v>
          </cell>
          <cell r="AR24">
            <v>0</v>
          </cell>
          <cell r="AS24">
            <v>0</v>
          </cell>
          <cell r="AT24">
            <v>352419.63</v>
          </cell>
          <cell r="AU24">
            <v>0</v>
          </cell>
          <cell r="AV24">
            <v>3955407.18</v>
          </cell>
          <cell r="AW24">
            <v>0</v>
          </cell>
          <cell r="AX24">
            <v>18753621.379999999</v>
          </cell>
          <cell r="AY24">
            <v>0</v>
          </cell>
          <cell r="AZ24">
            <v>0.21091431379318237</v>
          </cell>
          <cell r="BA24">
            <v>13111401</v>
          </cell>
          <cell r="BB24">
            <v>2804710</v>
          </cell>
          <cell r="BC24">
            <v>0</v>
          </cell>
          <cell r="BD24">
            <v>51947</v>
          </cell>
          <cell r="BE24">
            <v>330379</v>
          </cell>
          <cell r="BF24">
            <v>355052</v>
          </cell>
          <cell r="BG24">
            <v>413314</v>
          </cell>
          <cell r="BH24">
            <v>1354874</v>
          </cell>
          <cell r="BI24">
            <v>77914</v>
          </cell>
          <cell r="BJ24">
            <v>932399</v>
          </cell>
          <cell r="BK24">
            <v>567591</v>
          </cell>
          <cell r="BL24">
            <v>153675</v>
          </cell>
          <cell r="BM24">
            <v>1963</v>
          </cell>
          <cell r="BN24">
            <v>2006</v>
          </cell>
          <cell r="BO24">
            <v>1973.5418701171875</v>
          </cell>
          <cell r="BP24">
            <v>1963</v>
          </cell>
          <cell r="BQ24">
            <v>41825.395987766206</v>
          </cell>
          <cell r="BR24">
            <v>0</v>
          </cell>
          <cell r="BS24" t="str">
            <v>Eastwood Learning Center</v>
          </cell>
          <cell r="BV24">
            <v>1</v>
          </cell>
          <cell r="BY24" t="str">
            <v>C</v>
          </cell>
        </row>
        <row r="25">
          <cell r="A25">
            <v>22</v>
          </cell>
          <cell r="B25" t="str">
            <v>117</v>
          </cell>
          <cell r="C25" t="str">
            <v>Scotsdale Elementary School</v>
          </cell>
          <cell r="D25" t="str">
            <v>117</v>
          </cell>
          <cell r="E25" t="str">
            <v>ES</v>
          </cell>
          <cell r="F25">
            <v>861</v>
          </cell>
          <cell r="G25">
            <v>0</v>
          </cell>
          <cell r="H25">
            <v>12.199999809265137</v>
          </cell>
          <cell r="I25">
            <v>0</v>
          </cell>
          <cell r="J25">
            <v>2</v>
          </cell>
          <cell r="K25">
            <v>0</v>
          </cell>
          <cell r="L25">
            <v>2</v>
          </cell>
          <cell r="M25">
            <v>86810</v>
          </cell>
          <cell r="N25">
            <v>0</v>
          </cell>
          <cell r="O25">
            <v>86810</v>
          </cell>
          <cell r="P25">
            <v>4998836.54</v>
          </cell>
          <cell r="Q25">
            <v>0</v>
          </cell>
          <cell r="R25">
            <v>4998836.54</v>
          </cell>
          <cell r="S25">
            <v>3.2200000286102295</v>
          </cell>
          <cell r="T25">
            <v>402329.53</v>
          </cell>
          <cell r="U25">
            <v>1285118.69</v>
          </cell>
          <cell r="V25">
            <v>305201.11</v>
          </cell>
          <cell r="W25">
            <v>2836194.73</v>
          </cell>
          <cell r="X25">
            <v>169992.48</v>
          </cell>
          <cell r="Y25">
            <v>0</v>
          </cell>
          <cell r="Z25">
            <v>854333.28</v>
          </cell>
          <cell r="AA25">
            <v>4144503.26</v>
          </cell>
          <cell r="AB25">
            <v>0</v>
          </cell>
          <cell r="AC25">
            <v>0</v>
          </cell>
          <cell r="AD25">
            <v>0</v>
          </cell>
          <cell r="AE25">
            <v>0</v>
          </cell>
          <cell r="AF25">
            <v>0</v>
          </cell>
          <cell r="AG25">
            <v>0</v>
          </cell>
          <cell r="AH25">
            <v>0</v>
          </cell>
          <cell r="AI25">
            <v>24245.8</v>
          </cell>
          <cell r="AJ25">
            <v>323586.40000000002</v>
          </cell>
          <cell r="AK25">
            <v>0</v>
          </cell>
          <cell r="AL25">
            <v>1969008.53</v>
          </cell>
          <cell r="AM25">
            <v>695790.59</v>
          </cell>
          <cell r="AN25">
            <v>613740.38</v>
          </cell>
          <cell r="AO25">
            <v>823713.94</v>
          </cell>
          <cell r="AP25">
            <v>109926.84</v>
          </cell>
          <cell r="AQ25">
            <v>0</v>
          </cell>
          <cell r="AR25">
            <v>0</v>
          </cell>
          <cell r="AS25">
            <v>0</v>
          </cell>
          <cell r="AT25">
            <v>438824.06</v>
          </cell>
          <cell r="AU25">
            <v>0</v>
          </cell>
          <cell r="AV25">
            <v>4998836.54</v>
          </cell>
          <cell r="AW25">
            <v>0</v>
          </cell>
          <cell r="AX25">
            <v>16338510.880000001</v>
          </cell>
          <cell r="AY25">
            <v>0</v>
          </cell>
          <cell r="AZ25">
            <v>0.3059542179107666</v>
          </cell>
          <cell r="BA25">
            <v>11579318</v>
          </cell>
          <cell r="BB25">
            <v>4508613</v>
          </cell>
          <cell r="BC25">
            <v>0</v>
          </cell>
          <cell r="BD25">
            <v>13247</v>
          </cell>
          <cell r="BE25">
            <v>66479</v>
          </cell>
          <cell r="BF25">
            <v>276027</v>
          </cell>
          <cell r="BG25">
            <v>134467</v>
          </cell>
          <cell r="BH25">
            <v>1389479</v>
          </cell>
          <cell r="BI25">
            <v>259348</v>
          </cell>
          <cell r="BJ25">
            <v>264423</v>
          </cell>
          <cell r="BK25">
            <v>106300</v>
          </cell>
          <cell r="BL25">
            <v>445571</v>
          </cell>
          <cell r="BM25">
            <v>1958</v>
          </cell>
          <cell r="BN25">
            <v>2006</v>
          </cell>
          <cell r="BO25">
            <v>1962.744140625</v>
          </cell>
          <cell r="BP25">
            <v>1958</v>
          </cell>
          <cell r="BQ25">
            <v>41825.395987766206</v>
          </cell>
          <cell r="BR25">
            <v>0</v>
          </cell>
          <cell r="BS25" t="str">
            <v>Eastwood Learning Center</v>
          </cell>
          <cell r="BV25">
            <v>1</v>
          </cell>
          <cell r="BY25" t="str">
            <v>D</v>
          </cell>
        </row>
        <row r="26">
          <cell r="A26">
            <v>23</v>
          </cell>
          <cell r="B26" t="str">
            <v>7</v>
          </cell>
          <cell r="C26" t="str">
            <v>JM Hanks High School</v>
          </cell>
          <cell r="D26" t="str">
            <v>7</v>
          </cell>
          <cell r="E26" t="str">
            <v>HS</v>
          </cell>
          <cell r="F26">
            <v>1840</v>
          </cell>
          <cell r="G26">
            <v>0</v>
          </cell>
          <cell r="H26">
            <v>45</v>
          </cell>
          <cell r="I26">
            <v>0</v>
          </cell>
          <cell r="J26">
            <v>8</v>
          </cell>
          <cell r="K26">
            <v>0</v>
          </cell>
          <cell r="L26">
            <v>8</v>
          </cell>
          <cell r="M26">
            <v>388325</v>
          </cell>
          <cell r="N26">
            <v>0</v>
          </cell>
          <cell r="O26">
            <v>388325</v>
          </cell>
          <cell r="P26">
            <v>14540281.550000001</v>
          </cell>
          <cell r="Q26">
            <v>0</v>
          </cell>
          <cell r="R26">
            <v>14540281.550000001</v>
          </cell>
          <cell r="S26">
            <v>2.880000114440918</v>
          </cell>
          <cell r="T26">
            <v>1345017.53</v>
          </cell>
          <cell r="U26">
            <v>4978769.9000000004</v>
          </cell>
          <cell r="V26">
            <v>4793757.41</v>
          </cell>
          <cell r="W26">
            <v>852495.4</v>
          </cell>
          <cell r="X26">
            <v>2570241.31</v>
          </cell>
          <cell r="Y26">
            <v>541308.05000000005</v>
          </cell>
          <cell r="Z26">
            <v>564771.69999999995</v>
          </cell>
          <cell r="AA26">
            <v>13434201.800000001</v>
          </cell>
          <cell r="AB26">
            <v>0</v>
          </cell>
          <cell r="AC26">
            <v>0</v>
          </cell>
          <cell r="AD26">
            <v>0</v>
          </cell>
          <cell r="AE26">
            <v>0</v>
          </cell>
          <cell r="AF26">
            <v>0</v>
          </cell>
          <cell r="AG26">
            <v>0</v>
          </cell>
          <cell r="AH26">
            <v>0</v>
          </cell>
          <cell r="AI26">
            <v>3275.89</v>
          </cell>
          <cell r="AJ26">
            <v>1334524.1499999999</v>
          </cell>
          <cell r="AK26">
            <v>0</v>
          </cell>
          <cell r="AL26">
            <v>488874.76</v>
          </cell>
          <cell r="AM26">
            <v>3902040.14</v>
          </cell>
          <cell r="AN26">
            <v>3809458.16</v>
          </cell>
          <cell r="AO26">
            <v>3089923.29</v>
          </cell>
          <cell r="AP26">
            <v>1061665.6100000001</v>
          </cell>
          <cell r="AQ26">
            <v>558435.86</v>
          </cell>
          <cell r="AR26">
            <v>0</v>
          </cell>
          <cell r="AS26">
            <v>8982.61</v>
          </cell>
          <cell r="AT26">
            <v>283101.08</v>
          </cell>
          <cell r="AU26">
            <v>0</v>
          </cell>
          <cell r="AV26">
            <v>14540281.550000001</v>
          </cell>
          <cell r="AW26">
            <v>0</v>
          </cell>
          <cell r="AX26">
            <v>77305721.5</v>
          </cell>
          <cell r="AY26">
            <v>0</v>
          </cell>
          <cell r="AZ26">
            <v>0.18808804452419281</v>
          </cell>
          <cell r="BA26">
            <v>46527495</v>
          </cell>
          <cell r="BB26">
            <v>1149131</v>
          </cell>
          <cell r="BC26">
            <v>63366</v>
          </cell>
          <cell r="BD26">
            <v>5326694</v>
          </cell>
          <cell r="BE26">
            <v>220179</v>
          </cell>
          <cell r="BF26">
            <v>2143891</v>
          </cell>
          <cell r="BG26">
            <v>5637016</v>
          </cell>
          <cell r="BH26">
            <v>2898698</v>
          </cell>
          <cell r="BI26">
            <v>998177</v>
          </cell>
          <cell r="BJ26">
            <v>2947828</v>
          </cell>
          <cell r="BK26">
            <v>1547574</v>
          </cell>
          <cell r="BL26">
            <v>4419048</v>
          </cell>
          <cell r="BM26">
            <v>1977</v>
          </cell>
          <cell r="BN26">
            <v>2005</v>
          </cell>
          <cell r="BO26">
            <v>1986.111083984375</v>
          </cell>
          <cell r="BP26">
            <v>1978</v>
          </cell>
          <cell r="BQ26">
            <v>41825.395987766206</v>
          </cell>
          <cell r="BR26">
            <v>0</v>
          </cell>
          <cell r="BS26" t="str">
            <v>Hanks Learning Center</v>
          </cell>
          <cell r="BV26">
            <v>1</v>
          </cell>
          <cell r="BY26" t="str">
            <v>B</v>
          </cell>
        </row>
        <row r="27">
          <cell r="A27">
            <v>24</v>
          </cell>
          <cell r="B27" t="str">
            <v>48</v>
          </cell>
          <cell r="C27" t="str">
            <v>Desert View Middle School</v>
          </cell>
          <cell r="D27" t="str">
            <v>48</v>
          </cell>
          <cell r="E27" t="str">
            <v>MS</v>
          </cell>
          <cell r="F27">
            <v>476</v>
          </cell>
          <cell r="G27">
            <v>0</v>
          </cell>
          <cell r="H27">
            <v>21</v>
          </cell>
          <cell r="I27">
            <v>0</v>
          </cell>
          <cell r="J27">
            <v>2</v>
          </cell>
          <cell r="K27">
            <v>0</v>
          </cell>
          <cell r="L27">
            <v>2</v>
          </cell>
          <cell r="M27">
            <v>108600</v>
          </cell>
          <cell r="N27">
            <v>0</v>
          </cell>
          <cell r="O27">
            <v>108600</v>
          </cell>
          <cell r="P27">
            <v>5787341.5</v>
          </cell>
          <cell r="Q27">
            <v>0</v>
          </cell>
          <cell r="R27">
            <v>5787341.5</v>
          </cell>
          <cell r="S27">
            <v>3.5399999618530273</v>
          </cell>
          <cell r="T27">
            <v>423978.42</v>
          </cell>
          <cell r="U27">
            <v>1341798.97</v>
          </cell>
          <cell r="V27">
            <v>574660.43999999994</v>
          </cell>
          <cell r="W27">
            <v>1596774.59</v>
          </cell>
          <cell r="X27">
            <v>1850129.08</v>
          </cell>
          <cell r="Y27">
            <v>0</v>
          </cell>
          <cell r="Z27">
            <v>752413.28</v>
          </cell>
          <cell r="AA27">
            <v>5034928.22</v>
          </cell>
          <cell r="AB27">
            <v>0</v>
          </cell>
          <cell r="AC27">
            <v>0</v>
          </cell>
          <cell r="AD27">
            <v>0</v>
          </cell>
          <cell r="AE27">
            <v>0</v>
          </cell>
          <cell r="AF27">
            <v>0</v>
          </cell>
          <cell r="AG27">
            <v>0</v>
          </cell>
          <cell r="AH27">
            <v>0</v>
          </cell>
          <cell r="AI27">
            <v>327015.39</v>
          </cell>
          <cell r="AJ27">
            <v>363584.87</v>
          </cell>
          <cell r="AK27">
            <v>0</v>
          </cell>
          <cell r="AL27">
            <v>1266987.6399999999</v>
          </cell>
          <cell r="AM27">
            <v>1669947.28</v>
          </cell>
          <cell r="AN27">
            <v>486074.32</v>
          </cell>
          <cell r="AO27">
            <v>948056</v>
          </cell>
          <cell r="AP27">
            <v>8787.01</v>
          </cell>
          <cell r="AQ27">
            <v>0</v>
          </cell>
          <cell r="AR27">
            <v>0</v>
          </cell>
          <cell r="AS27">
            <v>0</v>
          </cell>
          <cell r="AT27">
            <v>716888.99</v>
          </cell>
          <cell r="AU27">
            <v>0</v>
          </cell>
          <cell r="AV27">
            <v>5787341.5</v>
          </cell>
          <cell r="AW27">
            <v>0</v>
          </cell>
          <cell r="AX27">
            <v>20724989</v>
          </cell>
          <cell r="AY27">
            <v>0</v>
          </cell>
          <cell r="AZ27">
            <v>0.27924460172653198</v>
          </cell>
          <cell r="BA27">
            <v>13519266</v>
          </cell>
          <cell r="BB27">
            <v>2539229</v>
          </cell>
          <cell r="BC27">
            <v>0</v>
          </cell>
          <cell r="BD27">
            <v>92955</v>
          </cell>
          <cell r="BE27">
            <v>749877</v>
          </cell>
          <cell r="BF27">
            <v>564514</v>
          </cell>
          <cell r="BG27">
            <v>1841266</v>
          </cell>
          <cell r="BH27">
            <v>442128</v>
          </cell>
          <cell r="BI27">
            <v>103918</v>
          </cell>
          <cell r="BJ27">
            <v>617195</v>
          </cell>
          <cell r="BK27">
            <v>196935</v>
          </cell>
          <cell r="BL27">
            <v>502619</v>
          </cell>
          <cell r="BM27">
            <v>1981</v>
          </cell>
          <cell r="BN27">
            <v>2006</v>
          </cell>
          <cell r="BO27">
            <v>1988.73486328125</v>
          </cell>
          <cell r="BP27">
            <v>1981</v>
          </cell>
          <cell r="BQ27">
            <v>41825.395987766206</v>
          </cell>
          <cell r="BR27">
            <v>0</v>
          </cell>
          <cell r="BS27" t="str">
            <v>Hanks Learning Center</v>
          </cell>
          <cell r="BV27">
            <v>1</v>
          </cell>
          <cell r="BY27" t="str">
            <v>C</v>
          </cell>
        </row>
        <row r="28">
          <cell r="A28">
            <v>25</v>
          </cell>
          <cell r="B28" t="str">
            <v>50</v>
          </cell>
          <cell r="C28" t="str">
            <v>Indian Ridge Middle School</v>
          </cell>
          <cell r="D28" t="str">
            <v>50</v>
          </cell>
          <cell r="E28" t="str">
            <v>MS</v>
          </cell>
          <cell r="F28">
            <v>756</v>
          </cell>
          <cell r="G28">
            <v>0</v>
          </cell>
          <cell r="H28">
            <v>21.200000762939453</v>
          </cell>
          <cell r="I28">
            <v>0</v>
          </cell>
          <cell r="J28">
            <v>4</v>
          </cell>
          <cell r="K28">
            <v>0</v>
          </cell>
          <cell r="L28">
            <v>4</v>
          </cell>
          <cell r="M28">
            <v>88050</v>
          </cell>
          <cell r="N28">
            <v>0</v>
          </cell>
          <cell r="O28">
            <v>88050</v>
          </cell>
          <cell r="P28">
            <v>2859427.58</v>
          </cell>
          <cell r="Q28">
            <v>0</v>
          </cell>
          <cell r="R28">
            <v>2859427.58</v>
          </cell>
          <cell r="S28">
            <v>3.1600000858306885</v>
          </cell>
          <cell r="T28">
            <v>587722.6</v>
          </cell>
          <cell r="U28">
            <v>363577.66</v>
          </cell>
          <cell r="V28">
            <v>407527.22</v>
          </cell>
          <cell r="W28">
            <v>993188.91</v>
          </cell>
          <cell r="X28">
            <v>507411.19</v>
          </cell>
          <cell r="Y28">
            <v>0</v>
          </cell>
          <cell r="Z28">
            <v>109210.68</v>
          </cell>
          <cell r="AA28">
            <v>2750216.9</v>
          </cell>
          <cell r="AB28">
            <v>0</v>
          </cell>
          <cell r="AC28">
            <v>0</v>
          </cell>
          <cell r="AD28">
            <v>0</v>
          </cell>
          <cell r="AE28">
            <v>0</v>
          </cell>
          <cell r="AF28">
            <v>0</v>
          </cell>
          <cell r="AG28">
            <v>0</v>
          </cell>
          <cell r="AH28">
            <v>0</v>
          </cell>
          <cell r="AI28">
            <v>0</v>
          </cell>
          <cell r="AJ28">
            <v>499095.06</v>
          </cell>
          <cell r="AK28">
            <v>0</v>
          </cell>
          <cell r="AL28">
            <v>380787.36</v>
          </cell>
          <cell r="AM28">
            <v>864488.67</v>
          </cell>
          <cell r="AN28">
            <v>628343.68999999994</v>
          </cell>
          <cell r="AO28">
            <v>252155.19</v>
          </cell>
          <cell r="AP28">
            <v>137366.17000000001</v>
          </cell>
          <cell r="AQ28">
            <v>8563.9</v>
          </cell>
          <cell r="AR28">
            <v>0</v>
          </cell>
          <cell r="AS28">
            <v>0</v>
          </cell>
          <cell r="AT28">
            <v>88627.54</v>
          </cell>
          <cell r="AU28">
            <v>0</v>
          </cell>
          <cell r="AV28">
            <v>2859427.58</v>
          </cell>
          <cell r="AW28">
            <v>0</v>
          </cell>
          <cell r="AX28">
            <v>17161768.5</v>
          </cell>
          <cell r="AY28">
            <v>0</v>
          </cell>
          <cell r="AZ28">
            <v>0.16661614179611206</v>
          </cell>
          <cell r="BA28">
            <v>9521412</v>
          </cell>
          <cell r="BB28">
            <v>520939</v>
          </cell>
          <cell r="BC28">
            <v>0</v>
          </cell>
          <cell r="BD28">
            <v>275812</v>
          </cell>
          <cell r="BE28">
            <v>426186</v>
          </cell>
          <cell r="BF28">
            <v>269622</v>
          </cell>
          <cell r="BG28">
            <v>1367230</v>
          </cell>
          <cell r="BH28">
            <v>1409332</v>
          </cell>
          <cell r="BI28">
            <v>112294</v>
          </cell>
          <cell r="BJ28">
            <v>366642</v>
          </cell>
          <cell r="BK28">
            <v>493093</v>
          </cell>
          <cell r="BL28">
            <v>1018347</v>
          </cell>
          <cell r="BM28">
            <v>1989</v>
          </cell>
          <cell r="BN28">
            <v>1989</v>
          </cell>
          <cell r="BO28">
            <v>1989</v>
          </cell>
          <cell r="BP28">
            <v>1989</v>
          </cell>
          <cell r="BQ28">
            <v>41825.395987766206</v>
          </cell>
          <cell r="BR28">
            <v>0</v>
          </cell>
          <cell r="BS28" t="str">
            <v>Hanks Learning Center</v>
          </cell>
          <cell r="BV28">
            <v>1</v>
          </cell>
          <cell r="BY28" t="str">
            <v>B</v>
          </cell>
        </row>
        <row r="29">
          <cell r="A29">
            <v>26</v>
          </cell>
          <cell r="B29" t="str">
            <v>129</v>
          </cell>
          <cell r="C29" t="str">
            <v>Glen Cove Elementary School</v>
          </cell>
          <cell r="D29" t="str">
            <v>129</v>
          </cell>
          <cell r="E29" t="str">
            <v>ES</v>
          </cell>
          <cell r="F29">
            <v>853</v>
          </cell>
          <cell r="G29">
            <v>0</v>
          </cell>
          <cell r="H29">
            <v>14.399999618530273</v>
          </cell>
          <cell r="I29">
            <v>0</v>
          </cell>
          <cell r="J29">
            <v>4</v>
          </cell>
          <cell r="K29">
            <v>0</v>
          </cell>
          <cell r="L29">
            <v>4</v>
          </cell>
          <cell r="M29">
            <v>127000</v>
          </cell>
          <cell r="N29">
            <v>0</v>
          </cell>
          <cell r="O29">
            <v>127000</v>
          </cell>
          <cell r="P29">
            <v>7979758.0300000003</v>
          </cell>
          <cell r="Q29">
            <v>0</v>
          </cell>
          <cell r="R29">
            <v>7979758.0300000003</v>
          </cell>
          <cell r="S29">
            <v>3.0999999046325684</v>
          </cell>
          <cell r="T29">
            <v>763884.66</v>
          </cell>
          <cell r="U29">
            <v>1748838.07</v>
          </cell>
          <cell r="V29">
            <v>2682797.9900000002</v>
          </cell>
          <cell r="W29">
            <v>1500985.04</v>
          </cell>
          <cell r="X29">
            <v>1283252.27</v>
          </cell>
          <cell r="Y29">
            <v>232990.92</v>
          </cell>
          <cell r="Z29">
            <v>935898.04</v>
          </cell>
          <cell r="AA29">
            <v>6638748.9100000001</v>
          </cell>
          <cell r="AB29">
            <v>0</v>
          </cell>
          <cell r="AC29">
            <v>0</v>
          </cell>
          <cell r="AD29">
            <v>172120.16</v>
          </cell>
          <cell r="AE29">
            <v>0</v>
          </cell>
          <cell r="AF29">
            <v>0</v>
          </cell>
          <cell r="AG29">
            <v>0</v>
          </cell>
          <cell r="AH29">
            <v>0</v>
          </cell>
          <cell r="AI29">
            <v>411392.23</v>
          </cell>
          <cell r="AJ29">
            <v>488088.9</v>
          </cell>
          <cell r="AK29">
            <v>0</v>
          </cell>
          <cell r="AL29">
            <v>328520.09000000003</v>
          </cell>
          <cell r="AM29">
            <v>2046135.09</v>
          </cell>
          <cell r="AN29">
            <v>2161178.35</v>
          </cell>
          <cell r="AO29">
            <v>1051415.1100000001</v>
          </cell>
          <cell r="AP29">
            <v>149450.04</v>
          </cell>
          <cell r="AQ29">
            <v>405111.08</v>
          </cell>
          <cell r="AR29">
            <v>0</v>
          </cell>
          <cell r="AS29">
            <v>0</v>
          </cell>
          <cell r="AT29">
            <v>938467.14</v>
          </cell>
          <cell r="AU29">
            <v>0</v>
          </cell>
          <cell r="AV29">
            <v>7979758.0300000003</v>
          </cell>
          <cell r="AW29">
            <v>0</v>
          </cell>
          <cell r="AX29">
            <v>23902670</v>
          </cell>
          <cell r="AY29">
            <v>0</v>
          </cell>
          <cell r="AZ29">
            <v>0.33384379744529724</v>
          </cell>
          <cell r="BA29">
            <v>15111905</v>
          </cell>
          <cell r="BB29">
            <v>2485917</v>
          </cell>
          <cell r="BC29">
            <v>0</v>
          </cell>
          <cell r="BD29">
            <v>539542</v>
          </cell>
          <cell r="BE29">
            <v>2469974</v>
          </cell>
          <cell r="BF29">
            <v>1069966</v>
          </cell>
          <cell r="BG29">
            <v>1414361</v>
          </cell>
          <cell r="BH29">
            <v>38568</v>
          </cell>
          <cell r="BI29">
            <v>15496</v>
          </cell>
          <cell r="BJ29">
            <v>809893</v>
          </cell>
          <cell r="BK29">
            <v>233401</v>
          </cell>
          <cell r="BL29">
            <v>604998</v>
          </cell>
          <cell r="BM29">
            <v>1978</v>
          </cell>
          <cell r="BN29">
            <v>2007</v>
          </cell>
          <cell r="BO29">
            <v>1985.5748291015625</v>
          </cell>
          <cell r="BP29">
            <v>1978</v>
          </cell>
          <cell r="BQ29">
            <v>41825.395987766206</v>
          </cell>
          <cell r="BR29">
            <v>0</v>
          </cell>
          <cell r="BS29" t="str">
            <v>Hanks Learning Center</v>
          </cell>
          <cell r="BV29">
            <v>1</v>
          </cell>
          <cell r="BY29" t="str">
            <v>D</v>
          </cell>
        </row>
        <row r="30">
          <cell r="A30">
            <v>27</v>
          </cell>
          <cell r="B30" t="str">
            <v>131</v>
          </cell>
          <cell r="C30" t="str">
            <v>Pebble Hills Elementary School</v>
          </cell>
          <cell r="D30" t="str">
            <v>131</v>
          </cell>
          <cell r="E30" t="str">
            <v>ES</v>
          </cell>
          <cell r="F30">
            <v>668</v>
          </cell>
          <cell r="G30">
            <v>0</v>
          </cell>
          <cell r="H30">
            <v>16.100000381469727</v>
          </cell>
          <cell r="I30">
            <v>0</v>
          </cell>
          <cell r="J30">
            <v>2</v>
          </cell>
          <cell r="K30">
            <v>0</v>
          </cell>
          <cell r="L30">
            <v>2</v>
          </cell>
          <cell r="M30">
            <v>95200</v>
          </cell>
          <cell r="N30">
            <v>0</v>
          </cell>
          <cell r="O30">
            <v>95200</v>
          </cell>
          <cell r="P30">
            <v>664353.52</v>
          </cell>
          <cell r="Q30">
            <v>0</v>
          </cell>
          <cell r="R30">
            <v>664353.52</v>
          </cell>
          <cell r="S30">
            <v>3.559999942779541</v>
          </cell>
          <cell r="T30">
            <v>159814.57</v>
          </cell>
          <cell r="U30">
            <v>0</v>
          </cell>
          <cell r="V30">
            <v>7119.63</v>
          </cell>
          <cell r="W30">
            <v>304638.69</v>
          </cell>
          <cell r="X30">
            <v>192780.63</v>
          </cell>
          <cell r="Y30">
            <v>0</v>
          </cell>
          <cell r="Z30">
            <v>21942.63</v>
          </cell>
          <cell r="AA30">
            <v>483325.07</v>
          </cell>
          <cell r="AB30">
            <v>0</v>
          </cell>
          <cell r="AC30">
            <v>0</v>
          </cell>
          <cell r="AD30">
            <v>159085.82</v>
          </cell>
          <cell r="AE30">
            <v>0</v>
          </cell>
          <cell r="AF30">
            <v>0</v>
          </cell>
          <cell r="AG30">
            <v>0</v>
          </cell>
          <cell r="AH30">
            <v>0</v>
          </cell>
          <cell r="AI30">
            <v>0</v>
          </cell>
          <cell r="AJ30">
            <v>728.75</v>
          </cell>
          <cell r="AK30">
            <v>0</v>
          </cell>
          <cell r="AL30">
            <v>0</v>
          </cell>
          <cell r="AM30">
            <v>199900.26</v>
          </cell>
          <cell r="AN30">
            <v>300248.8</v>
          </cell>
          <cell r="AO30">
            <v>0</v>
          </cell>
          <cell r="AP30">
            <v>4389.8900000000003</v>
          </cell>
          <cell r="AQ30">
            <v>159085.82</v>
          </cell>
          <cell r="AR30">
            <v>0</v>
          </cell>
          <cell r="AS30">
            <v>0</v>
          </cell>
          <cell r="AT30">
            <v>0</v>
          </cell>
          <cell r="AU30">
            <v>0</v>
          </cell>
          <cell r="AV30">
            <v>664353.52</v>
          </cell>
          <cell r="AW30">
            <v>0</v>
          </cell>
          <cell r="AX30">
            <v>17917593.129999999</v>
          </cell>
          <cell r="AY30">
            <v>0</v>
          </cell>
          <cell r="AZ30">
            <v>3.7078280001878738E-2</v>
          </cell>
          <cell r="BA30">
            <v>10803794</v>
          </cell>
          <cell r="BB30">
            <v>729</v>
          </cell>
          <cell r="BC30">
            <v>0</v>
          </cell>
          <cell r="BD30">
            <v>0</v>
          </cell>
          <cell r="BE30">
            <v>159086</v>
          </cell>
          <cell r="BF30">
            <v>182348</v>
          </cell>
          <cell r="BG30">
            <v>322191</v>
          </cell>
          <cell r="BH30">
            <v>1163771</v>
          </cell>
          <cell r="BI30">
            <v>524687</v>
          </cell>
          <cell r="BJ30">
            <v>671545</v>
          </cell>
          <cell r="BK30">
            <v>310110</v>
          </cell>
          <cell r="BL30">
            <v>185501</v>
          </cell>
          <cell r="BM30">
            <v>1989</v>
          </cell>
          <cell r="BN30">
            <v>2006</v>
          </cell>
          <cell r="BO30">
            <v>1990.8212890625</v>
          </cell>
          <cell r="BP30">
            <v>1980</v>
          </cell>
          <cell r="BQ30">
            <v>41825.395987766206</v>
          </cell>
          <cell r="BR30">
            <v>0</v>
          </cell>
          <cell r="BS30" t="str">
            <v>Hanks Learning Center</v>
          </cell>
          <cell r="BV30">
            <v>1</v>
          </cell>
          <cell r="BY30" t="str">
            <v>A</v>
          </cell>
        </row>
        <row r="31">
          <cell r="A31">
            <v>28</v>
          </cell>
          <cell r="B31" t="str">
            <v>141</v>
          </cell>
          <cell r="C31" t="str">
            <v>REL Washington Elementary School</v>
          </cell>
          <cell r="D31" t="str">
            <v>141</v>
          </cell>
          <cell r="E31" t="str">
            <v>ES</v>
          </cell>
          <cell r="F31">
            <v>528</v>
          </cell>
          <cell r="G31">
            <v>0</v>
          </cell>
          <cell r="H31">
            <v>8.5</v>
          </cell>
          <cell r="I31">
            <v>0</v>
          </cell>
          <cell r="J31">
            <v>1</v>
          </cell>
          <cell r="K31">
            <v>0</v>
          </cell>
          <cell r="L31">
            <v>1</v>
          </cell>
          <cell r="M31">
            <v>81000</v>
          </cell>
          <cell r="N31">
            <v>0</v>
          </cell>
          <cell r="O31">
            <v>81000</v>
          </cell>
          <cell r="P31">
            <v>1326856.5</v>
          </cell>
          <cell r="Q31">
            <v>0</v>
          </cell>
          <cell r="R31">
            <v>1326856.5</v>
          </cell>
          <cell r="S31">
            <v>2.7100000381469727</v>
          </cell>
          <cell r="T31">
            <v>470400.71</v>
          </cell>
          <cell r="U31">
            <v>131932.78</v>
          </cell>
          <cell r="V31">
            <v>250308.73</v>
          </cell>
          <cell r="W31">
            <v>260719.04</v>
          </cell>
          <cell r="X31">
            <v>213495.24</v>
          </cell>
          <cell r="Y31">
            <v>0</v>
          </cell>
          <cell r="Z31">
            <v>16599.71</v>
          </cell>
          <cell r="AA31">
            <v>1174900.1599999999</v>
          </cell>
          <cell r="AB31">
            <v>0</v>
          </cell>
          <cell r="AC31">
            <v>0</v>
          </cell>
          <cell r="AD31">
            <v>135356.63</v>
          </cell>
          <cell r="AE31">
            <v>0</v>
          </cell>
          <cell r="AF31">
            <v>0</v>
          </cell>
          <cell r="AG31">
            <v>0</v>
          </cell>
          <cell r="AH31">
            <v>0</v>
          </cell>
          <cell r="AI31">
            <v>124411.72</v>
          </cell>
          <cell r="AJ31">
            <v>335044.08</v>
          </cell>
          <cell r="AK31">
            <v>0</v>
          </cell>
          <cell r="AL31">
            <v>0</v>
          </cell>
          <cell r="AM31">
            <v>281341.09999999998</v>
          </cell>
          <cell r="AN31">
            <v>415835.96</v>
          </cell>
          <cell r="AO31">
            <v>0</v>
          </cell>
          <cell r="AP31">
            <v>34867.01</v>
          </cell>
          <cell r="AQ31">
            <v>135356.63</v>
          </cell>
          <cell r="AR31">
            <v>0</v>
          </cell>
          <cell r="AS31">
            <v>0</v>
          </cell>
          <cell r="AT31">
            <v>0</v>
          </cell>
          <cell r="AU31">
            <v>0</v>
          </cell>
          <cell r="AV31">
            <v>1326856.5</v>
          </cell>
          <cell r="AW31">
            <v>0</v>
          </cell>
          <cell r="AX31">
            <v>15245011</v>
          </cell>
          <cell r="AY31">
            <v>0</v>
          </cell>
          <cell r="AZ31">
            <v>8.703545480966568E-2</v>
          </cell>
          <cell r="BA31">
            <v>8763049</v>
          </cell>
          <cell r="BB31">
            <v>335044</v>
          </cell>
          <cell r="BC31">
            <v>0</v>
          </cell>
          <cell r="BD31">
            <v>275525</v>
          </cell>
          <cell r="BE31">
            <v>170224</v>
          </cell>
          <cell r="BF31">
            <v>226265</v>
          </cell>
          <cell r="BG31">
            <v>319799</v>
          </cell>
          <cell r="BH31">
            <v>999284</v>
          </cell>
          <cell r="BI31">
            <v>0</v>
          </cell>
          <cell r="BJ31">
            <v>237304</v>
          </cell>
          <cell r="BK31">
            <v>323750</v>
          </cell>
          <cell r="BL31">
            <v>1023040</v>
          </cell>
          <cell r="BM31">
            <v>2000</v>
          </cell>
          <cell r="BN31">
            <v>2000</v>
          </cell>
          <cell r="BO31">
            <v>2000</v>
          </cell>
          <cell r="BP31">
            <v>2001</v>
          </cell>
          <cell r="BQ31">
            <v>41825.395987766206</v>
          </cell>
          <cell r="BR31">
            <v>0</v>
          </cell>
          <cell r="BS31" t="str">
            <v>Hanks Learning Center</v>
          </cell>
          <cell r="BV31">
            <v>1</v>
          </cell>
          <cell r="BY31" t="str">
            <v>A</v>
          </cell>
        </row>
        <row r="32">
          <cell r="A32">
            <v>29</v>
          </cell>
          <cell r="B32" t="str">
            <v>132</v>
          </cell>
          <cell r="C32" t="str">
            <v>Tierra Del Sol Elementary School</v>
          </cell>
          <cell r="D32" t="str">
            <v>132</v>
          </cell>
          <cell r="E32" t="str">
            <v>ES</v>
          </cell>
          <cell r="F32">
            <v>705</v>
          </cell>
          <cell r="G32">
            <v>0</v>
          </cell>
          <cell r="H32">
            <v>12.399999618530273</v>
          </cell>
          <cell r="I32">
            <v>0</v>
          </cell>
          <cell r="J32">
            <v>3</v>
          </cell>
          <cell r="K32">
            <v>0</v>
          </cell>
          <cell r="L32">
            <v>3</v>
          </cell>
          <cell r="M32">
            <v>82025</v>
          </cell>
          <cell r="N32">
            <v>0</v>
          </cell>
          <cell r="O32">
            <v>82025</v>
          </cell>
          <cell r="P32">
            <v>4744559.57</v>
          </cell>
          <cell r="Q32">
            <v>0</v>
          </cell>
          <cell r="R32">
            <v>4744559.57</v>
          </cell>
          <cell r="S32">
            <v>3.0899999141693115</v>
          </cell>
          <cell r="T32">
            <v>540633.01</v>
          </cell>
          <cell r="U32">
            <v>988037.7</v>
          </cell>
          <cell r="V32">
            <v>1138141.29</v>
          </cell>
          <cell r="W32">
            <v>1663077.17</v>
          </cell>
          <cell r="X32">
            <v>414670.4</v>
          </cell>
          <cell r="Y32">
            <v>128156.32</v>
          </cell>
          <cell r="Z32">
            <v>177158.39</v>
          </cell>
          <cell r="AA32">
            <v>4316011.84</v>
          </cell>
          <cell r="AB32">
            <v>0</v>
          </cell>
          <cell r="AC32">
            <v>0</v>
          </cell>
          <cell r="AD32">
            <v>123233.02</v>
          </cell>
          <cell r="AE32">
            <v>0</v>
          </cell>
          <cell r="AF32">
            <v>0</v>
          </cell>
          <cell r="AG32">
            <v>0</v>
          </cell>
          <cell r="AH32">
            <v>0</v>
          </cell>
          <cell r="AI32">
            <v>715047.15</v>
          </cell>
          <cell r="AJ32">
            <v>343171.28</v>
          </cell>
          <cell r="AK32">
            <v>0</v>
          </cell>
          <cell r="AL32">
            <v>615750.17000000004</v>
          </cell>
          <cell r="AM32">
            <v>1622826.17</v>
          </cell>
          <cell r="AN32">
            <v>280981.78999999998</v>
          </cell>
          <cell r="AO32">
            <v>801172.07</v>
          </cell>
          <cell r="AP32">
            <v>39992.89</v>
          </cell>
          <cell r="AQ32">
            <v>251389.34</v>
          </cell>
          <cell r="AR32">
            <v>0</v>
          </cell>
          <cell r="AS32">
            <v>0</v>
          </cell>
          <cell r="AT32">
            <v>74228.710000000006</v>
          </cell>
          <cell r="AU32">
            <v>0</v>
          </cell>
          <cell r="AV32">
            <v>4744559.57</v>
          </cell>
          <cell r="AW32">
            <v>0</v>
          </cell>
          <cell r="AX32">
            <v>15437925.880000001</v>
          </cell>
          <cell r="AY32">
            <v>0</v>
          </cell>
          <cell r="AZ32">
            <v>0.30733141303062439</v>
          </cell>
          <cell r="BA32">
            <v>10894752</v>
          </cell>
          <cell r="BB32">
            <v>2084832</v>
          </cell>
          <cell r="BC32">
            <v>0</v>
          </cell>
          <cell r="BD32">
            <v>0</v>
          </cell>
          <cell r="BE32">
            <v>698189</v>
          </cell>
          <cell r="BF32">
            <v>267825</v>
          </cell>
          <cell r="BG32">
            <v>1693715</v>
          </cell>
          <cell r="BH32">
            <v>1212189</v>
          </cell>
          <cell r="BI32">
            <v>124231</v>
          </cell>
          <cell r="BJ32">
            <v>1159784</v>
          </cell>
          <cell r="BK32">
            <v>87538</v>
          </cell>
          <cell r="BL32">
            <v>228257</v>
          </cell>
          <cell r="BM32">
            <v>1980</v>
          </cell>
          <cell r="BN32">
            <v>2002</v>
          </cell>
          <cell r="BO32">
            <v>1982.220703125</v>
          </cell>
          <cell r="BP32">
            <v>1980</v>
          </cell>
          <cell r="BQ32">
            <v>41825.395987766206</v>
          </cell>
          <cell r="BR32">
            <v>0</v>
          </cell>
          <cell r="BS32" t="str">
            <v>Hanks Learning Center</v>
          </cell>
          <cell r="BV32">
            <v>1</v>
          </cell>
          <cell r="BY32" t="str">
            <v>D</v>
          </cell>
        </row>
        <row r="33">
          <cell r="A33">
            <v>30</v>
          </cell>
          <cell r="B33" t="str">
            <v>128</v>
          </cell>
          <cell r="C33" t="str">
            <v>Vista Hills Elementary School</v>
          </cell>
          <cell r="D33" t="str">
            <v>128</v>
          </cell>
          <cell r="E33" t="str">
            <v>ES</v>
          </cell>
          <cell r="F33">
            <v>651</v>
          </cell>
          <cell r="G33">
            <v>0</v>
          </cell>
          <cell r="H33">
            <v>12.899999618530273</v>
          </cell>
          <cell r="I33">
            <v>0</v>
          </cell>
          <cell r="J33">
            <v>4</v>
          </cell>
          <cell r="K33">
            <v>0</v>
          </cell>
          <cell r="L33">
            <v>4</v>
          </cell>
          <cell r="M33">
            <v>76008</v>
          </cell>
          <cell r="N33">
            <v>0</v>
          </cell>
          <cell r="O33">
            <v>76008</v>
          </cell>
          <cell r="P33">
            <v>2544178.9500000002</v>
          </cell>
          <cell r="Q33">
            <v>0</v>
          </cell>
          <cell r="R33">
            <v>2544178.9500000002</v>
          </cell>
          <cell r="S33">
            <v>3.130000114440918</v>
          </cell>
          <cell r="T33">
            <v>337202.2</v>
          </cell>
          <cell r="U33">
            <v>315054.86</v>
          </cell>
          <cell r="V33">
            <v>865547.15</v>
          </cell>
          <cell r="W33">
            <v>739663.13</v>
          </cell>
          <cell r="X33">
            <v>286711.61</v>
          </cell>
          <cell r="Y33">
            <v>0</v>
          </cell>
          <cell r="Z33">
            <v>107340</v>
          </cell>
          <cell r="AA33">
            <v>2436838.9500000002</v>
          </cell>
          <cell r="AB33">
            <v>0</v>
          </cell>
          <cell r="AC33">
            <v>0</v>
          </cell>
          <cell r="AD33">
            <v>0</v>
          </cell>
          <cell r="AE33">
            <v>0</v>
          </cell>
          <cell r="AF33">
            <v>0</v>
          </cell>
          <cell r="AG33">
            <v>0</v>
          </cell>
          <cell r="AH33">
            <v>0</v>
          </cell>
          <cell r="AI33">
            <v>302971.59000000003</v>
          </cell>
          <cell r="AJ33">
            <v>337202.2</v>
          </cell>
          <cell r="AK33">
            <v>0</v>
          </cell>
          <cell r="AL33">
            <v>32468.81</v>
          </cell>
          <cell r="AM33">
            <v>814136.39</v>
          </cell>
          <cell r="AN33">
            <v>774965.6</v>
          </cell>
          <cell r="AO33">
            <v>150880.29</v>
          </cell>
          <cell r="AP33">
            <v>131554.07</v>
          </cell>
          <cell r="AQ33">
            <v>0</v>
          </cell>
          <cell r="AR33">
            <v>0</v>
          </cell>
          <cell r="AS33">
            <v>0</v>
          </cell>
          <cell r="AT33">
            <v>0</v>
          </cell>
          <cell r="AU33">
            <v>0</v>
          </cell>
          <cell r="AV33">
            <v>2544178.9500000002</v>
          </cell>
          <cell r="AW33">
            <v>0</v>
          </cell>
          <cell r="AX33">
            <v>14144587</v>
          </cell>
          <cell r="AY33">
            <v>0</v>
          </cell>
          <cell r="AZ33">
            <v>0.17986944317817688</v>
          </cell>
          <cell r="BA33">
            <v>9099931</v>
          </cell>
          <cell r="BB33">
            <v>799268</v>
          </cell>
          <cell r="BC33">
            <v>0</v>
          </cell>
          <cell r="BD33">
            <v>175104</v>
          </cell>
          <cell r="BE33">
            <v>284432</v>
          </cell>
          <cell r="BF33">
            <v>341398</v>
          </cell>
          <cell r="BG33">
            <v>943977</v>
          </cell>
          <cell r="BH33">
            <v>309781</v>
          </cell>
          <cell r="BI33">
            <v>78992</v>
          </cell>
          <cell r="BJ33">
            <v>839326</v>
          </cell>
          <cell r="BK33">
            <v>201607</v>
          </cell>
          <cell r="BL33">
            <v>806896</v>
          </cell>
          <cell r="BM33">
            <v>1977</v>
          </cell>
          <cell r="BN33">
            <v>2007</v>
          </cell>
          <cell r="BO33">
            <v>1991.34326171875</v>
          </cell>
          <cell r="BP33">
            <v>1977</v>
          </cell>
          <cell r="BQ33">
            <v>41825.395987766206</v>
          </cell>
          <cell r="BR33">
            <v>0</v>
          </cell>
          <cell r="BS33" t="str">
            <v>Hanks Learning Center</v>
          </cell>
          <cell r="BV33">
            <v>1</v>
          </cell>
          <cell r="BY33" t="str">
            <v>B</v>
          </cell>
        </row>
        <row r="34">
          <cell r="A34">
            <v>31</v>
          </cell>
          <cell r="B34" t="str">
            <v>3</v>
          </cell>
          <cell r="C34" t="str">
            <v>Parkland High School</v>
          </cell>
          <cell r="D34" t="str">
            <v>3</v>
          </cell>
          <cell r="E34" t="str">
            <v>HS</v>
          </cell>
          <cell r="F34">
            <v>1323</v>
          </cell>
          <cell r="G34">
            <v>0</v>
          </cell>
          <cell r="H34">
            <v>26</v>
          </cell>
          <cell r="I34">
            <v>0</v>
          </cell>
          <cell r="J34">
            <v>13</v>
          </cell>
          <cell r="K34">
            <v>0</v>
          </cell>
          <cell r="L34">
            <v>13</v>
          </cell>
          <cell r="M34">
            <v>398814</v>
          </cell>
          <cell r="N34">
            <v>0</v>
          </cell>
          <cell r="O34">
            <v>398814</v>
          </cell>
          <cell r="P34">
            <v>7205526.8799999999</v>
          </cell>
          <cell r="Q34">
            <v>0</v>
          </cell>
          <cell r="R34">
            <v>7205526.8799999999</v>
          </cell>
          <cell r="S34">
            <v>3.0199999809265137</v>
          </cell>
          <cell r="T34">
            <v>591927.03</v>
          </cell>
          <cell r="U34">
            <v>2369752.1</v>
          </cell>
          <cell r="V34">
            <v>1798162.31</v>
          </cell>
          <cell r="W34">
            <v>1228814.44</v>
          </cell>
          <cell r="X34">
            <v>1216871</v>
          </cell>
          <cell r="Y34">
            <v>128837.19</v>
          </cell>
          <cell r="Z34">
            <v>478715.7</v>
          </cell>
          <cell r="AA34">
            <v>6496421.4100000001</v>
          </cell>
          <cell r="AB34">
            <v>0</v>
          </cell>
          <cell r="AC34">
            <v>0</v>
          </cell>
          <cell r="AD34">
            <v>101552.58</v>
          </cell>
          <cell r="AE34">
            <v>0</v>
          </cell>
          <cell r="AF34">
            <v>0</v>
          </cell>
          <cell r="AG34">
            <v>0</v>
          </cell>
          <cell r="AH34">
            <v>0</v>
          </cell>
          <cell r="AI34">
            <v>14839.16</v>
          </cell>
          <cell r="AJ34">
            <v>429204.84</v>
          </cell>
          <cell r="AK34">
            <v>0</v>
          </cell>
          <cell r="AL34">
            <v>1202016.6499999999</v>
          </cell>
          <cell r="AM34">
            <v>1778417.74</v>
          </cell>
          <cell r="AN34">
            <v>1194627.3500000001</v>
          </cell>
          <cell r="AO34">
            <v>853647.49</v>
          </cell>
          <cell r="AP34">
            <v>542811.53</v>
          </cell>
          <cell r="AQ34">
            <v>537635.41</v>
          </cell>
          <cell r="AR34">
            <v>0</v>
          </cell>
          <cell r="AS34">
            <v>361318.21</v>
          </cell>
          <cell r="AT34">
            <v>291008.5</v>
          </cell>
          <cell r="AU34">
            <v>0</v>
          </cell>
          <cell r="AV34">
            <v>7205526.8799999999</v>
          </cell>
          <cell r="AW34">
            <v>0</v>
          </cell>
          <cell r="AX34">
            <v>79591313.689999998</v>
          </cell>
          <cell r="AY34">
            <v>0</v>
          </cell>
          <cell r="AZ34">
            <v>9.0531572699546814E-2</v>
          </cell>
          <cell r="BA34">
            <v>48968581</v>
          </cell>
          <cell r="BB34">
            <v>644095</v>
          </cell>
          <cell r="BC34">
            <v>0</v>
          </cell>
          <cell r="BD34">
            <v>646672</v>
          </cell>
          <cell r="BE34">
            <v>1692342</v>
          </cell>
          <cell r="BF34">
            <v>1588421</v>
          </cell>
          <cell r="BG34">
            <v>2634000</v>
          </cell>
          <cell r="BH34">
            <v>4258915</v>
          </cell>
          <cell r="BI34">
            <v>1550889</v>
          </cell>
          <cell r="BJ34">
            <v>2735236</v>
          </cell>
          <cell r="BK34">
            <v>1666893</v>
          </cell>
          <cell r="BL34">
            <v>7055493</v>
          </cell>
          <cell r="BM34">
            <v>1958</v>
          </cell>
          <cell r="BN34">
            <v>2010</v>
          </cell>
          <cell r="BO34">
            <v>1989.2086181640625</v>
          </cell>
          <cell r="BP34">
            <v>1962</v>
          </cell>
          <cell r="BQ34">
            <v>41825.395987766206</v>
          </cell>
          <cell r="BR34">
            <v>0</v>
          </cell>
          <cell r="BS34" t="str">
            <v>Parkland Learning Center</v>
          </cell>
          <cell r="BV34">
            <v>1</v>
          </cell>
          <cell r="BY34" t="str">
            <v>A</v>
          </cell>
        </row>
        <row r="35">
          <cell r="A35">
            <v>32</v>
          </cell>
          <cell r="B35" t="str">
            <v>42</v>
          </cell>
          <cell r="C35" t="str">
            <v>Parkland Middle School</v>
          </cell>
          <cell r="D35" t="str">
            <v>42</v>
          </cell>
          <cell r="E35" t="str">
            <v>MS</v>
          </cell>
          <cell r="F35">
            <v>1201</v>
          </cell>
          <cell r="G35">
            <v>0</v>
          </cell>
          <cell r="H35">
            <v>18.799999237060547</v>
          </cell>
          <cell r="I35">
            <v>0</v>
          </cell>
          <cell r="J35">
            <v>5</v>
          </cell>
          <cell r="K35">
            <v>0</v>
          </cell>
          <cell r="L35">
            <v>5</v>
          </cell>
          <cell r="M35">
            <v>151247</v>
          </cell>
          <cell r="N35">
            <v>0</v>
          </cell>
          <cell r="O35">
            <v>151247</v>
          </cell>
          <cell r="P35">
            <v>3795192.75</v>
          </cell>
          <cell r="Q35">
            <v>0</v>
          </cell>
          <cell r="R35">
            <v>3795192.75</v>
          </cell>
          <cell r="S35">
            <v>3.2599999904632568</v>
          </cell>
          <cell r="T35">
            <v>544243.82999999996</v>
          </cell>
          <cell r="U35">
            <v>269575.49</v>
          </cell>
          <cell r="V35">
            <v>1421223.92</v>
          </cell>
          <cell r="W35">
            <v>768466.1</v>
          </cell>
          <cell r="X35">
            <v>791683.41</v>
          </cell>
          <cell r="Y35">
            <v>133476.66</v>
          </cell>
          <cell r="Z35">
            <v>67392.679999999993</v>
          </cell>
          <cell r="AA35">
            <v>3495718.61</v>
          </cell>
          <cell r="AB35">
            <v>0</v>
          </cell>
          <cell r="AC35">
            <v>0</v>
          </cell>
          <cell r="AD35">
            <v>98604.800000000003</v>
          </cell>
          <cell r="AE35">
            <v>0</v>
          </cell>
          <cell r="AF35">
            <v>0</v>
          </cell>
          <cell r="AG35">
            <v>0</v>
          </cell>
          <cell r="AH35">
            <v>0</v>
          </cell>
          <cell r="AI35">
            <v>485710.78</v>
          </cell>
          <cell r="AJ35">
            <v>386244.99</v>
          </cell>
          <cell r="AK35">
            <v>0</v>
          </cell>
          <cell r="AL35">
            <v>422427.79</v>
          </cell>
          <cell r="AM35">
            <v>1153569.04</v>
          </cell>
          <cell r="AN35">
            <v>592667.53</v>
          </cell>
          <cell r="AO35">
            <v>147019.22</v>
          </cell>
          <cell r="AP35">
            <v>316077.90000000002</v>
          </cell>
          <cell r="AQ35">
            <v>232081.46</v>
          </cell>
          <cell r="AR35">
            <v>0</v>
          </cell>
          <cell r="AS35">
            <v>0</v>
          </cell>
          <cell r="AT35">
            <v>59394.04</v>
          </cell>
          <cell r="AU35">
            <v>0</v>
          </cell>
          <cell r="AV35">
            <v>3795192.75</v>
          </cell>
          <cell r="AW35">
            <v>0</v>
          </cell>
          <cell r="AX35">
            <v>29062371.5</v>
          </cell>
          <cell r="AY35">
            <v>0</v>
          </cell>
          <cell r="AZ35">
            <v>0.1305878609418869</v>
          </cell>
          <cell r="BA35">
            <v>18833313</v>
          </cell>
          <cell r="BB35">
            <v>0</v>
          </cell>
          <cell r="BC35">
            <v>0</v>
          </cell>
          <cell r="BD35">
            <v>664116</v>
          </cell>
          <cell r="BE35">
            <v>1630346</v>
          </cell>
          <cell r="BF35">
            <v>856871</v>
          </cell>
          <cell r="BG35">
            <v>643858</v>
          </cell>
          <cell r="BH35">
            <v>653401</v>
          </cell>
          <cell r="BI35">
            <v>1022897</v>
          </cell>
          <cell r="BJ35">
            <v>667303</v>
          </cell>
          <cell r="BK35">
            <v>777737</v>
          </cell>
          <cell r="BL35">
            <v>2563258</v>
          </cell>
          <cell r="BM35">
            <v>1969</v>
          </cell>
          <cell r="BN35">
            <v>2012</v>
          </cell>
          <cell r="BO35">
            <v>1993.5987548828125</v>
          </cell>
          <cell r="BP35">
            <v>1969</v>
          </cell>
          <cell r="BQ35">
            <v>41825.395987766206</v>
          </cell>
          <cell r="BR35">
            <v>0</v>
          </cell>
          <cell r="BS35" t="str">
            <v>Parkland Learning Center</v>
          </cell>
          <cell r="BV35">
            <v>1</v>
          </cell>
          <cell r="BY35" t="str">
            <v>B</v>
          </cell>
        </row>
        <row r="36">
          <cell r="A36">
            <v>33</v>
          </cell>
          <cell r="B36" t="str">
            <v>136</v>
          </cell>
          <cell r="C36" t="str">
            <v>Desertaire Elementary School</v>
          </cell>
          <cell r="D36" t="str">
            <v>136</v>
          </cell>
          <cell r="E36" t="str">
            <v>ES</v>
          </cell>
          <cell r="F36">
            <v>819</v>
          </cell>
          <cell r="G36">
            <v>0</v>
          </cell>
          <cell r="H36">
            <v>12</v>
          </cell>
          <cell r="I36">
            <v>0</v>
          </cell>
          <cell r="J36">
            <v>3</v>
          </cell>
          <cell r="K36">
            <v>0</v>
          </cell>
          <cell r="L36">
            <v>3</v>
          </cell>
          <cell r="M36">
            <v>73947</v>
          </cell>
          <cell r="N36">
            <v>0</v>
          </cell>
          <cell r="O36">
            <v>73947</v>
          </cell>
          <cell r="P36">
            <v>1994248.63</v>
          </cell>
          <cell r="Q36">
            <v>0</v>
          </cell>
          <cell r="R36">
            <v>1994248.63</v>
          </cell>
          <cell r="S36">
            <v>2.880000114440918</v>
          </cell>
          <cell r="T36">
            <v>0</v>
          </cell>
          <cell r="U36">
            <v>1019618.86</v>
          </cell>
          <cell r="V36">
            <v>433734.8</v>
          </cell>
          <cell r="W36">
            <v>296997.15000000002</v>
          </cell>
          <cell r="X36">
            <v>243897.82</v>
          </cell>
          <cell r="Y36">
            <v>0</v>
          </cell>
          <cell r="Z36">
            <v>240679.28</v>
          </cell>
          <cell r="AA36">
            <v>1753569.35</v>
          </cell>
          <cell r="AB36">
            <v>0</v>
          </cell>
          <cell r="AC36">
            <v>0</v>
          </cell>
          <cell r="AD36">
            <v>0</v>
          </cell>
          <cell r="AE36">
            <v>0</v>
          </cell>
          <cell r="AF36">
            <v>0</v>
          </cell>
          <cell r="AG36">
            <v>0</v>
          </cell>
          <cell r="AH36">
            <v>0</v>
          </cell>
          <cell r="AI36">
            <v>0</v>
          </cell>
          <cell r="AJ36">
            <v>0</v>
          </cell>
          <cell r="AK36">
            <v>0</v>
          </cell>
          <cell r="AL36">
            <v>20263.03</v>
          </cell>
          <cell r="AM36">
            <v>627838.91</v>
          </cell>
          <cell r="AN36">
            <v>1131168.3799999999</v>
          </cell>
          <cell r="AO36">
            <v>10355.35</v>
          </cell>
          <cell r="AP36">
            <v>43735.74</v>
          </cell>
          <cell r="AQ36">
            <v>0</v>
          </cell>
          <cell r="AR36">
            <v>0</v>
          </cell>
          <cell r="AS36">
            <v>0</v>
          </cell>
          <cell r="AT36">
            <v>160887.22</v>
          </cell>
          <cell r="AU36">
            <v>0</v>
          </cell>
          <cell r="AV36">
            <v>1994248.63</v>
          </cell>
          <cell r="AW36">
            <v>0</v>
          </cell>
          <cell r="AX36">
            <v>13917565.630000001</v>
          </cell>
          <cell r="AY36">
            <v>0</v>
          </cell>
          <cell r="AZ36">
            <v>0.14329004287719727</v>
          </cell>
          <cell r="BA36">
            <v>9792195</v>
          </cell>
          <cell r="BB36">
            <v>1244091</v>
          </cell>
          <cell r="BC36">
            <v>0</v>
          </cell>
          <cell r="BD36">
            <v>325729</v>
          </cell>
          <cell r="BE36">
            <v>280436</v>
          </cell>
          <cell r="BF36">
            <v>106857</v>
          </cell>
          <cell r="BG36">
            <v>37133</v>
          </cell>
          <cell r="BH36">
            <v>692971</v>
          </cell>
          <cell r="BI36">
            <v>318340</v>
          </cell>
          <cell r="BJ36">
            <v>724522</v>
          </cell>
          <cell r="BK36">
            <v>544102</v>
          </cell>
          <cell r="BL36">
            <v>289836</v>
          </cell>
          <cell r="BM36">
            <v>1988</v>
          </cell>
          <cell r="BN36">
            <v>2013</v>
          </cell>
          <cell r="BO36">
            <v>1993.9766845703125</v>
          </cell>
          <cell r="BP36">
            <v>1988</v>
          </cell>
          <cell r="BQ36">
            <v>41825.395987766206</v>
          </cell>
          <cell r="BR36">
            <v>0</v>
          </cell>
          <cell r="BS36" t="str">
            <v>Parkland Learning Center</v>
          </cell>
          <cell r="BV36">
            <v>1</v>
          </cell>
          <cell r="BY36" t="str">
            <v>B</v>
          </cell>
        </row>
        <row r="37">
          <cell r="A37">
            <v>34</v>
          </cell>
          <cell r="B37" t="str">
            <v>105</v>
          </cell>
          <cell r="C37" t="str">
            <v>Dolphin Terrace Elementary School</v>
          </cell>
          <cell r="D37" t="str">
            <v>105</v>
          </cell>
          <cell r="E37" t="str">
            <v>ES</v>
          </cell>
          <cell r="F37">
            <v>587</v>
          </cell>
          <cell r="G37">
            <v>0</v>
          </cell>
          <cell r="H37">
            <v>9</v>
          </cell>
          <cell r="I37">
            <v>0</v>
          </cell>
          <cell r="J37">
            <v>10</v>
          </cell>
          <cell r="K37">
            <v>0</v>
          </cell>
          <cell r="L37">
            <v>10</v>
          </cell>
          <cell r="M37">
            <v>90123</v>
          </cell>
          <cell r="N37">
            <v>0</v>
          </cell>
          <cell r="O37">
            <v>90123</v>
          </cell>
          <cell r="P37">
            <v>2322193.7999999998</v>
          </cell>
          <cell r="Q37">
            <v>0</v>
          </cell>
          <cell r="R37">
            <v>2322193.7999999998</v>
          </cell>
          <cell r="S37">
            <v>2.869999885559082</v>
          </cell>
          <cell r="T37">
            <v>23391.8</v>
          </cell>
          <cell r="U37">
            <v>1293286.99</v>
          </cell>
          <cell r="V37">
            <v>211001.66</v>
          </cell>
          <cell r="W37">
            <v>548690.21</v>
          </cell>
          <cell r="X37">
            <v>245823.14</v>
          </cell>
          <cell r="Y37">
            <v>19761.240000000002</v>
          </cell>
          <cell r="Z37">
            <v>462300.69</v>
          </cell>
          <cell r="AA37">
            <v>1825533.39</v>
          </cell>
          <cell r="AB37">
            <v>0</v>
          </cell>
          <cell r="AC37">
            <v>0</v>
          </cell>
          <cell r="AD37">
            <v>14598.48</v>
          </cell>
          <cell r="AE37">
            <v>0</v>
          </cell>
          <cell r="AF37">
            <v>0</v>
          </cell>
          <cell r="AG37">
            <v>0</v>
          </cell>
          <cell r="AH37">
            <v>0</v>
          </cell>
          <cell r="AI37">
            <v>0</v>
          </cell>
          <cell r="AJ37">
            <v>0</v>
          </cell>
          <cell r="AK37">
            <v>0</v>
          </cell>
          <cell r="AL37">
            <v>649442.9</v>
          </cell>
          <cell r="AM37">
            <v>511506.39</v>
          </cell>
          <cell r="AN37">
            <v>366133.7</v>
          </cell>
          <cell r="AO37">
            <v>523495.26</v>
          </cell>
          <cell r="AP37">
            <v>52252.7</v>
          </cell>
          <cell r="AQ37">
            <v>34359.72</v>
          </cell>
          <cell r="AR37">
            <v>0</v>
          </cell>
          <cell r="AS37">
            <v>0</v>
          </cell>
          <cell r="AT37">
            <v>185003.13</v>
          </cell>
          <cell r="AU37">
            <v>0</v>
          </cell>
          <cell r="AV37">
            <v>2322193.7999999998</v>
          </cell>
          <cell r="AW37">
            <v>0</v>
          </cell>
          <cell r="AX37">
            <v>16962050.379999999</v>
          </cell>
          <cell r="AY37">
            <v>0</v>
          </cell>
          <cell r="AZ37">
            <v>0.1369052529335022</v>
          </cell>
          <cell r="BA37">
            <v>11123628</v>
          </cell>
          <cell r="BB37">
            <v>279355</v>
          </cell>
          <cell r="BC37">
            <v>0</v>
          </cell>
          <cell r="BD37">
            <v>168784</v>
          </cell>
          <cell r="BE37">
            <v>105181</v>
          </cell>
          <cell r="BF37">
            <v>156197</v>
          </cell>
          <cell r="BG37">
            <v>1612677</v>
          </cell>
          <cell r="BH37">
            <v>968621</v>
          </cell>
          <cell r="BI37">
            <v>19889</v>
          </cell>
          <cell r="BJ37">
            <v>316143</v>
          </cell>
          <cell r="BK37">
            <v>838945</v>
          </cell>
          <cell r="BL37">
            <v>1506192</v>
          </cell>
          <cell r="BM37">
            <v>1959</v>
          </cell>
          <cell r="BN37">
            <v>2005</v>
          </cell>
          <cell r="BO37">
            <v>1976.7510986328125</v>
          </cell>
          <cell r="BP37">
            <v>1960</v>
          </cell>
          <cell r="BQ37">
            <v>41825.395987766206</v>
          </cell>
          <cell r="BR37">
            <v>0</v>
          </cell>
          <cell r="BS37" t="str">
            <v>Parkland Learning Center</v>
          </cell>
          <cell r="BV37">
            <v>1</v>
          </cell>
          <cell r="BY37" t="str">
            <v>B</v>
          </cell>
        </row>
        <row r="38">
          <cell r="A38">
            <v>35</v>
          </cell>
          <cell r="B38" t="str">
            <v>5</v>
          </cell>
          <cell r="C38" t="str">
            <v>Riverside High School</v>
          </cell>
          <cell r="D38" t="str">
            <v>5</v>
          </cell>
          <cell r="E38" t="str">
            <v>HS</v>
          </cell>
          <cell r="F38">
            <v>1211</v>
          </cell>
          <cell r="G38">
            <v>0</v>
          </cell>
          <cell r="H38">
            <v>43</v>
          </cell>
          <cell r="I38">
            <v>0</v>
          </cell>
          <cell r="J38">
            <v>8</v>
          </cell>
          <cell r="K38">
            <v>0</v>
          </cell>
          <cell r="L38">
            <v>8</v>
          </cell>
          <cell r="M38">
            <v>404183</v>
          </cell>
          <cell r="N38">
            <v>0</v>
          </cell>
          <cell r="O38">
            <v>404183</v>
          </cell>
          <cell r="P38">
            <v>9781562.8200000003</v>
          </cell>
          <cell r="Q38">
            <v>0</v>
          </cell>
          <cell r="R38">
            <v>9781562.8200000003</v>
          </cell>
          <cell r="S38">
            <v>3.0999999046325684</v>
          </cell>
          <cell r="T38">
            <v>435626.38</v>
          </cell>
          <cell r="U38">
            <v>4783164.1399999997</v>
          </cell>
          <cell r="V38">
            <v>670663.56000000006</v>
          </cell>
          <cell r="W38">
            <v>1130880.56</v>
          </cell>
          <cell r="X38">
            <v>2761228.18</v>
          </cell>
          <cell r="Y38">
            <v>190541.34</v>
          </cell>
          <cell r="Z38">
            <v>1489903.4</v>
          </cell>
          <cell r="AA38">
            <v>7960357.21</v>
          </cell>
          <cell r="AB38">
            <v>0</v>
          </cell>
          <cell r="AC38">
            <v>0</v>
          </cell>
          <cell r="AD38">
            <v>140760.87</v>
          </cell>
          <cell r="AE38">
            <v>0</v>
          </cell>
          <cell r="AF38">
            <v>0</v>
          </cell>
          <cell r="AG38">
            <v>0</v>
          </cell>
          <cell r="AH38">
            <v>0</v>
          </cell>
          <cell r="AI38">
            <v>0</v>
          </cell>
          <cell r="AJ38">
            <v>0</v>
          </cell>
          <cell r="AK38">
            <v>0</v>
          </cell>
          <cell r="AL38">
            <v>843351.18</v>
          </cell>
          <cell r="AM38">
            <v>1636532.89</v>
          </cell>
          <cell r="AN38">
            <v>1776881.18</v>
          </cell>
          <cell r="AO38">
            <v>3417475.14</v>
          </cell>
          <cell r="AP38">
            <v>273173.44</v>
          </cell>
          <cell r="AQ38">
            <v>331302.21000000002</v>
          </cell>
          <cell r="AR38">
            <v>0</v>
          </cell>
          <cell r="AS38">
            <v>0</v>
          </cell>
          <cell r="AT38">
            <v>1502846.78</v>
          </cell>
          <cell r="AU38">
            <v>0</v>
          </cell>
          <cell r="AV38">
            <v>9781562.8200000003</v>
          </cell>
          <cell r="AW38">
            <v>0</v>
          </cell>
          <cell r="AX38">
            <v>80662803.75</v>
          </cell>
          <cell r="AY38">
            <v>0</v>
          </cell>
          <cell r="AZ38">
            <v>0.12126485258340836</v>
          </cell>
          <cell r="BA38">
            <v>50997027</v>
          </cell>
          <cell r="BB38">
            <v>76720</v>
          </cell>
          <cell r="BC38">
            <v>0</v>
          </cell>
          <cell r="BD38">
            <v>1660082</v>
          </cell>
          <cell r="BE38">
            <v>1850914</v>
          </cell>
          <cell r="BF38">
            <v>2003474</v>
          </cell>
          <cell r="BG38">
            <v>4190383</v>
          </cell>
          <cell r="BH38">
            <v>7081205</v>
          </cell>
          <cell r="BI38">
            <v>934155</v>
          </cell>
          <cell r="BJ38">
            <v>585756</v>
          </cell>
          <cell r="BK38">
            <v>3684497</v>
          </cell>
          <cell r="BL38">
            <v>7218957</v>
          </cell>
          <cell r="BM38">
            <v>1969</v>
          </cell>
          <cell r="BN38">
            <v>2006</v>
          </cell>
          <cell r="BO38">
            <v>1978.0938720703125</v>
          </cell>
          <cell r="BP38">
            <v>1969</v>
          </cell>
          <cell r="BQ38">
            <v>41825.395987766206</v>
          </cell>
          <cell r="BR38">
            <v>0</v>
          </cell>
          <cell r="BS38" t="str">
            <v>Riverside Learning Center</v>
          </cell>
          <cell r="BV38">
            <v>1</v>
          </cell>
          <cell r="BY38" t="str">
            <v>B</v>
          </cell>
        </row>
        <row r="39">
          <cell r="A39">
            <v>36</v>
          </cell>
          <cell r="B39" t="str">
            <v>44</v>
          </cell>
          <cell r="C39" t="str">
            <v>Riverside Middle School</v>
          </cell>
          <cell r="D39" t="str">
            <v>44</v>
          </cell>
          <cell r="E39" t="str">
            <v>MS</v>
          </cell>
          <cell r="F39">
            <v>609</v>
          </cell>
          <cell r="G39">
            <v>0</v>
          </cell>
          <cell r="H39">
            <v>13.600000381469727</v>
          </cell>
          <cell r="I39">
            <v>0</v>
          </cell>
          <cell r="J39">
            <v>4</v>
          </cell>
          <cell r="K39">
            <v>0</v>
          </cell>
          <cell r="L39">
            <v>4</v>
          </cell>
          <cell r="M39">
            <v>128431</v>
          </cell>
          <cell r="N39">
            <v>0</v>
          </cell>
          <cell r="O39">
            <v>128431</v>
          </cell>
          <cell r="P39">
            <v>4587934.97</v>
          </cell>
          <cell r="Q39">
            <v>0</v>
          </cell>
          <cell r="R39">
            <v>4587934.97</v>
          </cell>
          <cell r="S39">
            <v>2.6700000762939453</v>
          </cell>
          <cell r="T39">
            <v>807843.4</v>
          </cell>
          <cell r="U39">
            <v>1155395.6100000001</v>
          </cell>
          <cell r="V39">
            <v>1702581.51</v>
          </cell>
          <cell r="W39">
            <v>576116.86</v>
          </cell>
          <cell r="X39">
            <v>345997.59</v>
          </cell>
          <cell r="Y39">
            <v>0</v>
          </cell>
          <cell r="Z39">
            <v>120346.87</v>
          </cell>
          <cell r="AA39">
            <v>4332119.5</v>
          </cell>
          <cell r="AB39">
            <v>0</v>
          </cell>
          <cell r="AC39">
            <v>0</v>
          </cell>
          <cell r="AD39">
            <v>135468.6</v>
          </cell>
          <cell r="AE39">
            <v>0</v>
          </cell>
          <cell r="AF39">
            <v>0</v>
          </cell>
          <cell r="AG39">
            <v>0</v>
          </cell>
          <cell r="AH39">
            <v>0</v>
          </cell>
          <cell r="AI39">
            <v>0</v>
          </cell>
          <cell r="AJ39">
            <v>590776.06000000006</v>
          </cell>
          <cell r="AK39">
            <v>0</v>
          </cell>
          <cell r="AL39">
            <v>0</v>
          </cell>
          <cell r="AM39">
            <v>936236.52</v>
          </cell>
          <cell r="AN39">
            <v>1207084.29</v>
          </cell>
          <cell r="AO39">
            <v>1055054.07</v>
          </cell>
          <cell r="AP39">
            <v>572734.07999999996</v>
          </cell>
          <cell r="AQ39">
            <v>135468.6</v>
          </cell>
          <cell r="AR39">
            <v>0</v>
          </cell>
          <cell r="AS39">
            <v>8982.61</v>
          </cell>
          <cell r="AT39">
            <v>81598.740000000005</v>
          </cell>
          <cell r="AU39">
            <v>0</v>
          </cell>
          <cell r="AV39">
            <v>4587934.97</v>
          </cell>
          <cell r="AW39">
            <v>0</v>
          </cell>
          <cell r="AX39">
            <v>25081289.129999999</v>
          </cell>
          <cell r="AY39">
            <v>0</v>
          </cell>
          <cell r="AZ39">
            <v>0.1829226166009903</v>
          </cell>
          <cell r="BA39">
            <v>18977587</v>
          </cell>
          <cell r="BB39">
            <v>122229</v>
          </cell>
          <cell r="BC39">
            <v>0</v>
          </cell>
          <cell r="BD39">
            <v>316893</v>
          </cell>
          <cell r="BE39">
            <v>1073248</v>
          </cell>
          <cell r="BF39">
            <v>135498</v>
          </cell>
          <cell r="BG39">
            <v>2940069</v>
          </cell>
          <cell r="BH39">
            <v>1067933</v>
          </cell>
          <cell r="BI39">
            <v>533230</v>
          </cell>
          <cell r="BJ39">
            <v>149688</v>
          </cell>
          <cell r="BK39">
            <v>586339</v>
          </cell>
          <cell r="BL39">
            <v>1383376</v>
          </cell>
          <cell r="BM39">
            <v>1971</v>
          </cell>
          <cell r="BN39">
            <v>2008</v>
          </cell>
          <cell r="BO39">
            <v>1983.814697265625</v>
          </cell>
          <cell r="BP39">
            <v>1971</v>
          </cell>
          <cell r="BQ39">
            <v>41825.395987766206</v>
          </cell>
          <cell r="BR39">
            <v>0</v>
          </cell>
          <cell r="BS39" t="str">
            <v>Riverside Learning Center</v>
          </cell>
          <cell r="BV39">
            <v>1</v>
          </cell>
          <cell r="BY39" t="str">
            <v>B</v>
          </cell>
        </row>
        <row r="40">
          <cell r="A40">
            <v>37</v>
          </cell>
          <cell r="B40" t="str">
            <v>101</v>
          </cell>
          <cell r="C40" t="str">
            <v>Ascarate Elementary School</v>
          </cell>
          <cell r="D40" t="str">
            <v>101</v>
          </cell>
          <cell r="E40" t="str">
            <v>ES</v>
          </cell>
          <cell r="F40">
            <v>421</v>
          </cell>
          <cell r="G40">
            <v>0</v>
          </cell>
          <cell r="H40">
            <v>8.3400001525878906</v>
          </cell>
          <cell r="I40">
            <v>0</v>
          </cell>
          <cell r="J40">
            <v>3</v>
          </cell>
          <cell r="K40">
            <v>0</v>
          </cell>
          <cell r="L40">
            <v>3</v>
          </cell>
          <cell r="M40">
            <v>50711</v>
          </cell>
          <cell r="N40">
            <v>0</v>
          </cell>
          <cell r="O40">
            <v>50711</v>
          </cell>
          <cell r="P40">
            <v>2957135.8</v>
          </cell>
          <cell r="Q40">
            <v>0</v>
          </cell>
          <cell r="R40">
            <v>2957135.8</v>
          </cell>
          <cell r="S40">
            <v>2.6800000667572021</v>
          </cell>
          <cell r="T40">
            <v>484197.93</v>
          </cell>
          <cell r="U40">
            <v>1312149.52</v>
          </cell>
          <cell r="V40">
            <v>66639.86</v>
          </cell>
          <cell r="W40">
            <v>857459.24</v>
          </cell>
          <cell r="X40">
            <v>236689.25</v>
          </cell>
          <cell r="Y40">
            <v>0</v>
          </cell>
          <cell r="Z40">
            <v>397982.62</v>
          </cell>
          <cell r="AA40">
            <v>2559153.1800000002</v>
          </cell>
          <cell r="AB40">
            <v>0</v>
          </cell>
          <cell r="AC40">
            <v>0</v>
          </cell>
          <cell r="AD40">
            <v>0</v>
          </cell>
          <cell r="AE40">
            <v>0</v>
          </cell>
          <cell r="AF40">
            <v>0</v>
          </cell>
          <cell r="AG40">
            <v>0</v>
          </cell>
          <cell r="AH40">
            <v>0</v>
          </cell>
          <cell r="AI40">
            <v>240322.4</v>
          </cell>
          <cell r="AJ40">
            <v>433154.3</v>
          </cell>
          <cell r="AK40">
            <v>0</v>
          </cell>
          <cell r="AL40">
            <v>380995.41</v>
          </cell>
          <cell r="AM40">
            <v>581036.68999999994</v>
          </cell>
          <cell r="AN40">
            <v>312088.02</v>
          </cell>
          <cell r="AO40">
            <v>628633.94999999995</v>
          </cell>
          <cell r="AP40">
            <v>92361.22</v>
          </cell>
          <cell r="AQ40">
            <v>0</v>
          </cell>
          <cell r="AR40">
            <v>0</v>
          </cell>
          <cell r="AS40">
            <v>0</v>
          </cell>
          <cell r="AT40">
            <v>288543.81</v>
          </cell>
          <cell r="AU40">
            <v>0</v>
          </cell>
          <cell r="AV40">
            <v>2957135.8</v>
          </cell>
          <cell r="AW40">
            <v>0</v>
          </cell>
          <cell r="AX40">
            <v>9544317.8800000008</v>
          </cell>
          <cell r="AY40">
            <v>0</v>
          </cell>
          <cell r="AZ40">
            <v>0.30983206629753113</v>
          </cell>
          <cell r="BA40">
            <v>7503422</v>
          </cell>
          <cell r="BB40">
            <v>1685774</v>
          </cell>
          <cell r="BC40">
            <v>0</v>
          </cell>
          <cell r="BD40">
            <v>52319</v>
          </cell>
          <cell r="BE40">
            <v>2585</v>
          </cell>
          <cell r="BF40">
            <v>466817</v>
          </cell>
          <cell r="BG40">
            <v>749643</v>
          </cell>
          <cell r="BH40">
            <v>1215205</v>
          </cell>
          <cell r="BI40">
            <v>97490</v>
          </cell>
          <cell r="BJ40">
            <v>590344</v>
          </cell>
          <cell r="BK40">
            <v>170241</v>
          </cell>
          <cell r="BL40">
            <v>510049</v>
          </cell>
          <cell r="BM40">
            <v>1934</v>
          </cell>
          <cell r="BN40">
            <v>1993</v>
          </cell>
          <cell r="BO40">
            <v>1944.3314208984375</v>
          </cell>
          <cell r="BP40">
            <v>1935</v>
          </cell>
          <cell r="BQ40">
            <v>41825.395987766206</v>
          </cell>
          <cell r="BR40">
            <v>0</v>
          </cell>
          <cell r="BS40" t="str">
            <v>Riverside Learning Center</v>
          </cell>
          <cell r="BV40">
            <v>1</v>
          </cell>
          <cell r="BY40" t="str">
            <v>D</v>
          </cell>
        </row>
        <row r="41">
          <cell r="A41">
            <v>38</v>
          </cell>
          <cell r="B41" t="str">
            <v>102</v>
          </cell>
          <cell r="C41" t="str">
            <v>Cadwallader Elementary School</v>
          </cell>
          <cell r="D41" t="str">
            <v>102</v>
          </cell>
          <cell r="E41" t="str">
            <v>ES</v>
          </cell>
          <cell r="F41">
            <v>312</v>
          </cell>
          <cell r="G41">
            <v>0</v>
          </cell>
          <cell r="H41">
            <v>8.3999996185302734</v>
          </cell>
          <cell r="I41">
            <v>0</v>
          </cell>
          <cell r="J41">
            <v>7</v>
          </cell>
          <cell r="K41">
            <v>0</v>
          </cell>
          <cell r="L41">
            <v>7</v>
          </cell>
          <cell r="M41">
            <v>70690</v>
          </cell>
          <cell r="N41">
            <v>0</v>
          </cell>
          <cell r="O41">
            <v>70690</v>
          </cell>
          <cell r="P41">
            <v>1780990.01</v>
          </cell>
          <cell r="Q41">
            <v>0</v>
          </cell>
          <cell r="R41">
            <v>1780990.01</v>
          </cell>
          <cell r="S41">
            <v>3.2799999713897705</v>
          </cell>
          <cell r="T41">
            <v>324913.36</v>
          </cell>
          <cell r="U41">
            <v>1000000</v>
          </cell>
          <cell r="V41">
            <v>15462.15</v>
          </cell>
          <cell r="W41">
            <v>14075.17</v>
          </cell>
          <cell r="X41">
            <v>426539.33</v>
          </cell>
          <cell r="Y41">
            <v>0</v>
          </cell>
          <cell r="Z41">
            <v>11572.93</v>
          </cell>
          <cell r="AA41">
            <v>1769417.08</v>
          </cell>
          <cell r="AB41">
            <v>0</v>
          </cell>
          <cell r="AC41">
            <v>0</v>
          </cell>
          <cell r="AD41">
            <v>0</v>
          </cell>
          <cell r="AE41">
            <v>0</v>
          </cell>
          <cell r="AF41">
            <v>0</v>
          </cell>
          <cell r="AG41">
            <v>0</v>
          </cell>
          <cell r="AH41">
            <v>0</v>
          </cell>
          <cell r="AI41">
            <v>1000000</v>
          </cell>
          <cell r="AJ41">
            <v>324913.36</v>
          </cell>
          <cell r="AK41">
            <v>0</v>
          </cell>
          <cell r="AL41">
            <v>0</v>
          </cell>
          <cell r="AM41">
            <v>442001.48</v>
          </cell>
          <cell r="AN41">
            <v>0</v>
          </cell>
          <cell r="AO41">
            <v>0</v>
          </cell>
          <cell r="AP41">
            <v>14075.17</v>
          </cell>
          <cell r="AQ41">
            <v>0</v>
          </cell>
          <cell r="AR41">
            <v>0</v>
          </cell>
          <cell r="AS41">
            <v>0</v>
          </cell>
          <cell r="AT41">
            <v>0</v>
          </cell>
          <cell r="AU41">
            <v>0</v>
          </cell>
          <cell r="AV41">
            <v>1780990.01</v>
          </cell>
          <cell r="AW41">
            <v>0</v>
          </cell>
          <cell r="AX41">
            <v>13305462.810000001</v>
          </cell>
          <cell r="AY41">
            <v>0</v>
          </cell>
          <cell r="AZ41">
            <v>0.13385404442012039</v>
          </cell>
          <cell r="BA41">
            <v>9861991</v>
          </cell>
          <cell r="BB41">
            <v>1188236</v>
          </cell>
          <cell r="BC41">
            <v>4390</v>
          </cell>
          <cell r="BD41">
            <v>95320</v>
          </cell>
          <cell r="BE41">
            <v>98466</v>
          </cell>
          <cell r="BF41">
            <v>164418</v>
          </cell>
          <cell r="BG41">
            <v>230163</v>
          </cell>
          <cell r="BH41">
            <v>881979</v>
          </cell>
          <cell r="BI41">
            <v>381166</v>
          </cell>
          <cell r="BJ41">
            <v>653165</v>
          </cell>
          <cell r="BK41">
            <v>573502</v>
          </cell>
          <cell r="BL41">
            <v>1466711</v>
          </cell>
          <cell r="BM41">
            <v>1928</v>
          </cell>
          <cell r="BN41">
            <v>2006</v>
          </cell>
          <cell r="BO41">
            <v>1961.8240966796875</v>
          </cell>
          <cell r="BP41">
            <v>1924</v>
          </cell>
          <cell r="BQ41">
            <v>41825.395987766206</v>
          </cell>
          <cell r="BR41" t="str">
            <v>Yes</v>
          </cell>
          <cell r="BS41" t="str">
            <v>Riverside Learning Center</v>
          </cell>
          <cell r="BV41">
            <v>1</v>
          </cell>
          <cell r="BY41" t="str">
            <v>B</v>
          </cell>
        </row>
        <row r="42">
          <cell r="A42">
            <v>39</v>
          </cell>
          <cell r="B42" t="str">
            <v>103</v>
          </cell>
          <cell r="C42" t="str">
            <v>Cedar Grove Elementary School</v>
          </cell>
          <cell r="D42" t="str">
            <v>103</v>
          </cell>
          <cell r="E42" t="str">
            <v>ES</v>
          </cell>
          <cell r="F42">
            <v>611</v>
          </cell>
          <cell r="G42">
            <v>0</v>
          </cell>
          <cell r="H42">
            <v>10.100000381469727</v>
          </cell>
          <cell r="I42">
            <v>0</v>
          </cell>
          <cell r="J42">
            <v>3</v>
          </cell>
          <cell r="K42">
            <v>0</v>
          </cell>
          <cell r="L42">
            <v>3</v>
          </cell>
          <cell r="M42">
            <v>73912</v>
          </cell>
          <cell r="N42">
            <v>0</v>
          </cell>
          <cell r="O42">
            <v>73912</v>
          </cell>
          <cell r="P42">
            <v>1644033.91</v>
          </cell>
          <cell r="Q42">
            <v>0</v>
          </cell>
          <cell r="R42">
            <v>1644033.91</v>
          </cell>
          <cell r="S42">
            <v>3.2999999523162842</v>
          </cell>
          <cell r="T42">
            <v>0</v>
          </cell>
          <cell r="U42">
            <v>577234.05000000005</v>
          </cell>
          <cell r="V42">
            <v>239038.82</v>
          </cell>
          <cell r="W42">
            <v>587837.19999999995</v>
          </cell>
          <cell r="X42">
            <v>239923.84</v>
          </cell>
          <cell r="Y42">
            <v>0</v>
          </cell>
          <cell r="Z42">
            <v>471364.86</v>
          </cell>
          <cell r="AA42">
            <v>1172669.05</v>
          </cell>
          <cell r="AB42">
            <v>0</v>
          </cell>
          <cell r="AC42">
            <v>0</v>
          </cell>
          <cell r="AD42">
            <v>0</v>
          </cell>
          <cell r="AE42">
            <v>0</v>
          </cell>
          <cell r="AF42">
            <v>0</v>
          </cell>
          <cell r="AG42">
            <v>0</v>
          </cell>
          <cell r="AH42">
            <v>0</v>
          </cell>
          <cell r="AI42">
            <v>0</v>
          </cell>
          <cell r="AJ42">
            <v>0</v>
          </cell>
          <cell r="AK42">
            <v>0</v>
          </cell>
          <cell r="AL42">
            <v>554603.67000000004</v>
          </cell>
          <cell r="AM42">
            <v>561903.34</v>
          </cell>
          <cell r="AN42">
            <v>219450.94</v>
          </cell>
          <cell r="AO42">
            <v>42218.26</v>
          </cell>
          <cell r="AP42">
            <v>36018.81</v>
          </cell>
          <cell r="AQ42">
            <v>0</v>
          </cell>
          <cell r="AR42">
            <v>0</v>
          </cell>
          <cell r="AS42">
            <v>0</v>
          </cell>
          <cell r="AT42">
            <v>229838.89</v>
          </cell>
          <cell r="AU42">
            <v>0</v>
          </cell>
          <cell r="AV42">
            <v>1644033.91</v>
          </cell>
          <cell r="AW42">
            <v>0</v>
          </cell>
          <cell r="AX42">
            <v>13844135.25</v>
          </cell>
          <cell r="AY42">
            <v>0</v>
          </cell>
          <cell r="AZ42">
            <v>0.1187530979514122</v>
          </cell>
          <cell r="BA42">
            <v>11470493</v>
          </cell>
          <cell r="BB42">
            <v>244289</v>
          </cell>
          <cell r="BC42">
            <v>0</v>
          </cell>
          <cell r="BD42">
            <v>228989</v>
          </cell>
          <cell r="BE42">
            <v>77856</v>
          </cell>
          <cell r="BF42">
            <v>510142</v>
          </cell>
          <cell r="BG42">
            <v>582758</v>
          </cell>
          <cell r="BH42">
            <v>611771</v>
          </cell>
          <cell r="BI42">
            <v>365855</v>
          </cell>
          <cell r="BJ42">
            <v>1562983</v>
          </cell>
          <cell r="BK42">
            <v>440156</v>
          </cell>
          <cell r="BL42">
            <v>1165144</v>
          </cell>
          <cell r="BM42">
            <v>1959</v>
          </cell>
          <cell r="BN42">
            <v>2007</v>
          </cell>
          <cell r="BO42">
            <v>1974.350341796875</v>
          </cell>
          <cell r="BP42">
            <v>1959</v>
          </cell>
          <cell r="BQ42">
            <v>41825.395987766206</v>
          </cell>
          <cell r="BR42">
            <v>0</v>
          </cell>
          <cell r="BS42" t="str">
            <v>Riverside Learning Center</v>
          </cell>
          <cell r="BV42">
            <v>1</v>
          </cell>
          <cell r="BY42" t="str">
            <v>B</v>
          </cell>
        </row>
        <row r="43">
          <cell r="A43">
            <v>40</v>
          </cell>
          <cell r="B43" t="str">
            <v>114</v>
          </cell>
          <cell r="C43" t="str">
            <v>Ramona Elementary School</v>
          </cell>
          <cell r="D43" t="str">
            <v>114</v>
          </cell>
          <cell r="E43" t="str">
            <v>ES</v>
          </cell>
          <cell r="F43">
            <v>325</v>
          </cell>
          <cell r="G43">
            <v>0</v>
          </cell>
          <cell r="H43">
            <v>6</v>
          </cell>
          <cell r="I43">
            <v>0</v>
          </cell>
          <cell r="J43">
            <v>10</v>
          </cell>
          <cell r="K43">
            <v>0</v>
          </cell>
          <cell r="L43">
            <v>10</v>
          </cell>
          <cell r="M43">
            <v>68297</v>
          </cell>
          <cell r="N43">
            <v>0</v>
          </cell>
          <cell r="O43">
            <v>68297</v>
          </cell>
          <cell r="P43">
            <v>446032.09</v>
          </cell>
          <cell r="Q43">
            <v>0</v>
          </cell>
          <cell r="R43">
            <v>446032.09</v>
          </cell>
          <cell r="S43">
            <v>4.1100001335144043</v>
          </cell>
          <cell r="T43">
            <v>0</v>
          </cell>
          <cell r="U43">
            <v>12149.7</v>
          </cell>
          <cell r="V43">
            <v>160836.64000000001</v>
          </cell>
          <cell r="W43">
            <v>39888.1</v>
          </cell>
          <cell r="X43">
            <v>233157.65</v>
          </cell>
          <cell r="Y43">
            <v>0</v>
          </cell>
          <cell r="Z43">
            <v>32933.64</v>
          </cell>
          <cell r="AA43">
            <v>413098.45</v>
          </cell>
          <cell r="AB43">
            <v>0</v>
          </cell>
          <cell r="AC43">
            <v>0</v>
          </cell>
          <cell r="AD43">
            <v>0</v>
          </cell>
          <cell r="AE43">
            <v>0</v>
          </cell>
          <cell r="AF43">
            <v>0</v>
          </cell>
          <cell r="AG43">
            <v>0</v>
          </cell>
          <cell r="AH43">
            <v>0</v>
          </cell>
          <cell r="AI43">
            <v>0</v>
          </cell>
          <cell r="AJ43">
            <v>10698</v>
          </cell>
          <cell r="AK43">
            <v>0</v>
          </cell>
          <cell r="AL43">
            <v>16102.03</v>
          </cell>
          <cell r="AM43">
            <v>294162.27</v>
          </cell>
          <cell r="AN43">
            <v>82980.47</v>
          </cell>
          <cell r="AO43">
            <v>0</v>
          </cell>
          <cell r="AP43">
            <v>33525.42</v>
          </cell>
          <cell r="AQ43">
            <v>8563.9</v>
          </cell>
          <cell r="AR43">
            <v>0</v>
          </cell>
          <cell r="AS43">
            <v>0</v>
          </cell>
          <cell r="AT43">
            <v>0</v>
          </cell>
          <cell r="AU43">
            <v>0</v>
          </cell>
          <cell r="AV43">
            <v>446032.09</v>
          </cell>
          <cell r="AW43">
            <v>0</v>
          </cell>
          <cell r="AX43">
            <v>12854179.16</v>
          </cell>
          <cell r="AY43">
            <v>0</v>
          </cell>
          <cell r="AZ43">
            <v>3.4699384123086929E-2</v>
          </cell>
          <cell r="BA43">
            <v>8320783</v>
          </cell>
          <cell r="BB43">
            <v>10698</v>
          </cell>
          <cell r="BC43">
            <v>0</v>
          </cell>
          <cell r="BD43">
            <v>146274</v>
          </cell>
          <cell r="BE43">
            <v>104502</v>
          </cell>
          <cell r="BF43">
            <v>104269</v>
          </cell>
          <cell r="BG43">
            <v>80290</v>
          </cell>
          <cell r="BH43">
            <v>757036</v>
          </cell>
          <cell r="BI43">
            <v>389722</v>
          </cell>
          <cell r="BJ43">
            <v>533815</v>
          </cell>
          <cell r="BK43">
            <v>869637</v>
          </cell>
          <cell r="BL43">
            <v>718980</v>
          </cell>
          <cell r="BM43">
            <v>1969</v>
          </cell>
          <cell r="BN43">
            <v>1997</v>
          </cell>
          <cell r="BO43">
            <v>1977.98828125</v>
          </cell>
          <cell r="BP43">
            <v>1953</v>
          </cell>
          <cell r="BQ43">
            <v>41825.395987766206</v>
          </cell>
          <cell r="BR43" t="str">
            <v>Yes</v>
          </cell>
          <cell r="BS43" t="str">
            <v>Riverside Learning Center</v>
          </cell>
          <cell r="BV43">
            <v>1</v>
          </cell>
          <cell r="BY43" t="str">
            <v>A</v>
          </cell>
        </row>
        <row r="44">
          <cell r="A44">
            <v>41</v>
          </cell>
          <cell r="B44" t="str">
            <v>111</v>
          </cell>
          <cell r="C44" t="str">
            <v>Thomas Manor Elementary School</v>
          </cell>
          <cell r="D44" t="str">
            <v>111</v>
          </cell>
          <cell r="E44" t="str">
            <v>ES</v>
          </cell>
          <cell r="F44">
            <v>500</v>
          </cell>
          <cell r="G44">
            <v>0</v>
          </cell>
          <cell r="H44">
            <v>7.5999999046325684</v>
          </cell>
          <cell r="I44">
            <v>0</v>
          </cell>
          <cell r="J44">
            <v>3</v>
          </cell>
          <cell r="K44">
            <v>0</v>
          </cell>
          <cell r="L44">
            <v>3</v>
          </cell>
          <cell r="M44">
            <v>87655</v>
          </cell>
          <cell r="N44">
            <v>0</v>
          </cell>
          <cell r="O44">
            <v>87655</v>
          </cell>
          <cell r="P44">
            <v>7251517.6299999999</v>
          </cell>
          <cell r="Q44">
            <v>0</v>
          </cell>
          <cell r="R44">
            <v>7251517.6299999999</v>
          </cell>
          <cell r="S44">
            <v>2.8599998950958252</v>
          </cell>
          <cell r="T44">
            <v>773013.6</v>
          </cell>
          <cell r="U44">
            <v>1963659.05</v>
          </cell>
          <cell r="V44">
            <v>2659018.7999999998</v>
          </cell>
          <cell r="W44">
            <v>1245137.8799999999</v>
          </cell>
          <cell r="X44">
            <v>610688.30000000005</v>
          </cell>
          <cell r="Y44">
            <v>198279.8</v>
          </cell>
          <cell r="Z44">
            <v>557474.02</v>
          </cell>
          <cell r="AA44">
            <v>6349286.2000000002</v>
          </cell>
          <cell r="AB44">
            <v>0</v>
          </cell>
          <cell r="AC44">
            <v>0</v>
          </cell>
          <cell r="AD44">
            <v>146477.60999999999</v>
          </cell>
          <cell r="AE44">
            <v>0</v>
          </cell>
          <cell r="AF44">
            <v>0</v>
          </cell>
          <cell r="AG44">
            <v>0</v>
          </cell>
          <cell r="AH44">
            <v>0</v>
          </cell>
          <cell r="AI44">
            <v>414437.55</v>
          </cell>
          <cell r="AJ44">
            <v>579452.18000000005</v>
          </cell>
          <cell r="AK44">
            <v>0</v>
          </cell>
          <cell r="AL44">
            <v>563557.09</v>
          </cell>
          <cell r="AM44">
            <v>1619146.44</v>
          </cell>
          <cell r="AN44">
            <v>2157522.06</v>
          </cell>
          <cell r="AO44">
            <v>1058848.21</v>
          </cell>
          <cell r="AP44">
            <v>261971.7</v>
          </cell>
          <cell r="AQ44">
            <v>370449.12</v>
          </cell>
          <cell r="AR44">
            <v>0</v>
          </cell>
          <cell r="AS44">
            <v>0</v>
          </cell>
          <cell r="AT44">
            <v>226133.28</v>
          </cell>
          <cell r="AU44">
            <v>0</v>
          </cell>
          <cell r="AV44">
            <v>7251517.6299999999</v>
          </cell>
          <cell r="AW44">
            <v>0</v>
          </cell>
          <cell r="AX44">
            <v>16497547.720000001</v>
          </cell>
          <cell r="AY44">
            <v>0</v>
          </cell>
          <cell r="AZ44">
            <v>0.43955123424530029</v>
          </cell>
          <cell r="BA44">
            <v>10729165</v>
          </cell>
          <cell r="BB44">
            <v>652152</v>
          </cell>
          <cell r="BC44">
            <v>0</v>
          </cell>
          <cell r="BD44">
            <v>738743</v>
          </cell>
          <cell r="BE44">
            <v>2837748</v>
          </cell>
          <cell r="BF44">
            <v>686071</v>
          </cell>
          <cell r="BG44">
            <v>2336806</v>
          </cell>
          <cell r="BH44">
            <v>804982</v>
          </cell>
          <cell r="BI44">
            <v>117742</v>
          </cell>
          <cell r="BJ44">
            <v>229392</v>
          </cell>
          <cell r="BK44">
            <v>61969</v>
          </cell>
          <cell r="BL44">
            <v>570147</v>
          </cell>
          <cell r="BM44">
            <v>1963</v>
          </cell>
          <cell r="BN44">
            <v>1997</v>
          </cell>
          <cell r="BO44">
            <v>1966.9974365234375</v>
          </cell>
          <cell r="BP44">
            <v>1964</v>
          </cell>
          <cell r="BQ44">
            <v>41825.395987766206</v>
          </cell>
          <cell r="BR44">
            <v>0</v>
          </cell>
          <cell r="BS44" t="str">
            <v>Riverside Learning Center</v>
          </cell>
          <cell r="BV44">
            <v>1</v>
          </cell>
          <cell r="BY44" t="str">
            <v>E</v>
          </cell>
        </row>
        <row r="45">
          <cell r="A45">
            <v>42</v>
          </cell>
          <cell r="B45" t="str">
            <v>4</v>
          </cell>
          <cell r="C45" t="str">
            <v>Ysleta High School</v>
          </cell>
          <cell r="D45" t="str">
            <v>4</v>
          </cell>
          <cell r="E45" t="str">
            <v>HS</v>
          </cell>
          <cell r="F45">
            <v>1409</v>
          </cell>
          <cell r="G45">
            <v>0</v>
          </cell>
          <cell r="H45">
            <v>24.5</v>
          </cell>
          <cell r="I45">
            <v>0</v>
          </cell>
          <cell r="J45">
            <v>9</v>
          </cell>
          <cell r="K45">
            <v>0</v>
          </cell>
          <cell r="L45">
            <v>9</v>
          </cell>
          <cell r="M45">
            <v>249533</v>
          </cell>
          <cell r="N45">
            <v>0</v>
          </cell>
          <cell r="O45">
            <v>249533</v>
          </cell>
          <cell r="P45">
            <v>5817455.4000000004</v>
          </cell>
          <cell r="Q45">
            <v>0</v>
          </cell>
          <cell r="R45">
            <v>5817455.4000000004</v>
          </cell>
          <cell r="S45">
            <v>3.0399999618530273</v>
          </cell>
          <cell r="T45">
            <v>267633.7</v>
          </cell>
          <cell r="U45">
            <v>2892518.94</v>
          </cell>
          <cell r="V45">
            <v>562511.29</v>
          </cell>
          <cell r="W45">
            <v>541742.52</v>
          </cell>
          <cell r="X45">
            <v>1553048.95</v>
          </cell>
          <cell r="Y45">
            <v>170836.64</v>
          </cell>
          <cell r="Z45">
            <v>1284966.67</v>
          </cell>
          <cell r="AA45">
            <v>4235447.91</v>
          </cell>
          <cell r="AB45">
            <v>0</v>
          </cell>
          <cell r="AC45">
            <v>0</v>
          </cell>
          <cell r="AD45">
            <v>126204.18</v>
          </cell>
          <cell r="AE45">
            <v>0</v>
          </cell>
          <cell r="AF45">
            <v>0</v>
          </cell>
          <cell r="AG45">
            <v>0</v>
          </cell>
          <cell r="AH45">
            <v>0</v>
          </cell>
          <cell r="AI45">
            <v>81817.3</v>
          </cell>
          <cell r="AJ45">
            <v>69759.48</v>
          </cell>
          <cell r="AK45">
            <v>0</v>
          </cell>
          <cell r="AL45">
            <v>522967.79</v>
          </cell>
          <cell r="AM45">
            <v>1030165.56</v>
          </cell>
          <cell r="AN45">
            <v>828964.77</v>
          </cell>
          <cell r="AO45">
            <v>2021568.32</v>
          </cell>
          <cell r="AP45">
            <v>110890.05</v>
          </cell>
          <cell r="AQ45">
            <v>297040.82</v>
          </cell>
          <cell r="AR45">
            <v>0</v>
          </cell>
          <cell r="AS45">
            <v>0</v>
          </cell>
          <cell r="AT45">
            <v>854281.31</v>
          </cell>
          <cell r="AU45">
            <v>0</v>
          </cell>
          <cell r="AV45">
            <v>5817455.4000000004</v>
          </cell>
          <cell r="AW45">
            <v>0</v>
          </cell>
          <cell r="AX45">
            <v>49799302.5</v>
          </cell>
          <cell r="AY45">
            <v>0</v>
          </cell>
          <cell r="AZ45">
            <v>0.11681801080703735</v>
          </cell>
          <cell r="BA45">
            <v>37988106</v>
          </cell>
          <cell r="BB45">
            <v>1857709</v>
          </cell>
          <cell r="BC45">
            <v>0</v>
          </cell>
          <cell r="BD45">
            <v>251482</v>
          </cell>
          <cell r="BE45">
            <v>309765</v>
          </cell>
          <cell r="BF45">
            <v>668991</v>
          </cell>
          <cell r="BG45">
            <v>2729854</v>
          </cell>
          <cell r="BH45">
            <v>3284275</v>
          </cell>
          <cell r="BI45">
            <v>1003516</v>
          </cell>
          <cell r="BJ45">
            <v>1592070</v>
          </cell>
          <cell r="BK45">
            <v>815203</v>
          </cell>
          <cell r="BL45">
            <v>3490762</v>
          </cell>
          <cell r="BM45">
            <v>1925</v>
          </cell>
          <cell r="BN45">
            <v>2009</v>
          </cell>
          <cell r="BO45">
            <v>1956.43017578125</v>
          </cell>
          <cell r="BP45">
            <v>1925</v>
          </cell>
          <cell r="BQ45">
            <v>41825.395987766206</v>
          </cell>
          <cell r="BR45">
            <v>0</v>
          </cell>
          <cell r="BS45" t="str">
            <v>Ysleta Learning Center</v>
          </cell>
          <cell r="BV45">
            <v>1</v>
          </cell>
          <cell r="BY45" t="str">
            <v>B</v>
          </cell>
        </row>
        <row r="46">
          <cell r="A46">
            <v>43</v>
          </cell>
          <cell r="B46" t="str">
            <v>46</v>
          </cell>
          <cell r="C46" t="str">
            <v>Ysleta Middle School</v>
          </cell>
          <cell r="D46" t="str">
            <v>46</v>
          </cell>
          <cell r="E46" t="str">
            <v>MS</v>
          </cell>
          <cell r="F46">
            <v>649</v>
          </cell>
          <cell r="G46">
            <v>0</v>
          </cell>
          <cell r="H46">
            <v>19.700000762939453</v>
          </cell>
          <cell r="I46">
            <v>0</v>
          </cell>
          <cell r="J46">
            <v>2</v>
          </cell>
          <cell r="K46">
            <v>0</v>
          </cell>
          <cell r="L46">
            <v>2</v>
          </cell>
          <cell r="M46">
            <v>114461</v>
          </cell>
          <cell r="N46">
            <v>0</v>
          </cell>
          <cell r="O46">
            <v>114461</v>
          </cell>
          <cell r="P46">
            <v>4217588.38</v>
          </cell>
          <cell r="Q46">
            <v>0</v>
          </cell>
          <cell r="R46">
            <v>4217588.38</v>
          </cell>
          <cell r="S46">
            <v>3.4000000953674316</v>
          </cell>
          <cell r="T46">
            <v>449837.93</v>
          </cell>
          <cell r="U46">
            <v>707368.51</v>
          </cell>
          <cell r="V46">
            <v>508494.44</v>
          </cell>
          <cell r="W46">
            <v>1806056.72</v>
          </cell>
          <cell r="X46">
            <v>745830.78</v>
          </cell>
          <cell r="Y46">
            <v>184318.44</v>
          </cell>
          <cell r="Z46">
            <v>585341.56000000006</v>
          </cell>
          <cell r="AA46">
            <v>3447928.38</v>
          </cell>
          <cell r="AB46">
            <v>0</v>
          </cell>
          <cell r="AC46">
            <v>0</v>
          </cell>
          <cell r="AD46">
            <v>0</v>
          </cell>
          <cell r="AE46">
            <v>0</v>
          </cell>
          <cell r="AF46">
            <v>0</v>
          </cell>
          <cell r="AG46">
            <v>0</v>
          </cell>
          <cell r="AH46">
            <v>0</v>
          </cell>
          <cell r="AI46">
            <v>361088.81</v>
          </cell>
          <cell r="AJ46">
            <v>449837.93</v>
          </cell>
          <cell r="AK46">
            <v>0</v>
          </cell>
          <cell r="AL46">
            <v>920369.37</v>
          </cell>
          <cell r="AM46">
            <v>1473706.28</v>
          </cell>
          <cell r="AN46">
            <v>290580.15999999997</v>
          </cell>
          <cell r="AO46">
            <v>31815.82</v>
          </cell>
          <cell r="AP46">
            <v>66256.89</v>
          </cell>
          <cell r="AQ46">
            <v>184318.44</v>
          </cell>
          <cell r="AR46">
            <v>0</v>
          </cell>
          <cell r="AS46">
            <v>0</v>
          </cell>
          <cell r="AT46">
            <v>439614.68</v>
          </cell>
          <cell r="AU46">
            <v>0</v>
          </cell>
          <cell r="AV46">
            <v>4217588.38</v>
          </cell>
          <cell r="AW46">
            <v>0</v>
          </cell>
          <cell r="AX46">
            <v>21878535</v>
          </cell>
          <cell r="AY46">
            <v>0</v>
          </cell>
          <cell r="AZ46">
            <v>0.19277289509773254</v>
          </cell>
          <cell r="BA46">
            <v>14824992</v>
          </cell>
          <cell r="BB46">
            <v>2848857</v>
          </cell>
          <cell r="BC46">
            <v>0</v>
          </cell>
          <cell r="BD46">
            <v>277834</v>
          </cell>
          <cell r="BE46">
            <v>390278</v>
          </cell>
          <cell r="BF46">
            <v>264230</v>
          </cell>
          <cell r="BG46">
            <v>436389</v>
          </cell>
          <cell r="BH46">
            <v>553539</v>
          </cell>
          <cell r="BI46">
            <v>7748</v>
          </cell>
          <cell r="BJ46">
            <v>1379955</v>
          </cell>
          <cell r="BK46">
            <v>665865</v>
          </cell>
          <cell r="BL46">
            <v>394065</v>
          </cell>
          <cell r="BM46">
            <v>1974</v>
          </cell>
          <cell r="BN46">
            <v>2005</v>
          </cell>
          <cell r="BO46">
            <v>1982.9315185546875</v>
          </cell>
          <cell r="BP46">
            <v>1976</v>
          </cell>
          <cell r="BQ46">
            <v>41825.395987766206</v>
          </cell>
          <cell r="BR46">
            <v>0</v>
          </cell>
          <cell r="BS46" t="str">
            <v>Ysleta Learning Center</v>
          </cell>
          <cell r="BV46">
            <v>1</v>
          </cell>
          <cell r="BY46" t="str">
            <v>B</v>
          </cell>
        </row>
        <row r="47">
          <cell r="A47">
            <v>44</v>
          </cell>
          <cell r="B47" t="str">
            <v>52</v>
          </cell>
          <cell r="C47" t="str">
            <v>Rio Bravo Middle School</v>
          </cell>
          <cell r="D47" t="str">
            <v>52</v>
          </cell>
          <cell r="E47" t="str">
            <v>MS</v>
          </cell>
          <cell r="F47">
            <v>520</v>
          </cell>
          <cell r="G47">
            <v>0</v>
          </cell>
          <cell r="H47">
            <v>10.5</v>
          </cell>
          <cell r="I47">
            <v>0</v>
          </cell>
          <cell r="J47">
            <v>4</v>
          </cell>
          <cell r="K47">
            <v>0</v>
          </cell>
          <cell r="L47">
            <v>4</v>
          </cell>
          <cell r="M47">
            <v>84791</v>
          </cell>
          <cell r="N47">
            <v>0</v>
          </cell>
          <cell r="O47">
            <v>84791</v>
          </cell>
          <cell r="P47">
            <v>1177648.68</v>
          </cell>
          <cell r="Q47">
            <v>0</v>
          </cell>
          <cell r="R47">
            <v>1177648.68</v>
          </cell>
          <cell r="S47">
            <v>3.4300000667572021</v>
          </cell>
          <cell r="T47">
            <v>131635.88</v>
          </cell>
          <cell r="U47">
            <v>0</v>
          </cell>
          <cell r="V47">
            <v>445700.96</v>
          </cell>
          <cell r="W47">
            <v>427941.75</v>
          </cell>
          <cell r="X47">
            <v>172370.09</v>
          </cell>
          <cell r="Y47">
            <v>0</v>
          </cell>
          <cell r="Z47">
            <v>70762.649999999994</v>
          </cell>
          <cell r="AA47">
            <v>1106886.03</v>
          </cell>
          <cell r="AB47">
            <v>0</v>
          </cell>
          <cell r="AC47">
            <v>0</v>
          </cell>
          <cell r="AD47">
            <v>0</v>
          </cell>
          <cell r="AE47">
            <v>0</v>
          </cell>
          <cell r="AF47">
            <v>0</v>
          </cell>
          <cell r="AG47">
            <v>0</v>
          </cell>
          <cell r="AH47">
            <v>0</v>
          </cell>
          <cell r="AI47">
            <v>71571.11</v>
          </cell>
          <cell r="AJ47">
            <v>131635.88</v>
          </cell>
          <cell r="AK47">
            <v>0</v>
          </cell>
          <cell r="AL47">
            <v>396948.85</v>
          </cell>
          <cell r="AM47">
            <v>484444.61</v>
          </cell>
          <cell r="AN47">
            <v>3859.62</v>
          </cell>
          <cell r="AO47">
            <v>1586.44</v>
          </cell>
          <cell r="AP47">
            <v>35352.36</v>
          </cell>
          <cell r="AQ47">
            <v>0</v>
          </cell>
          <cell r="AR47">
            <v>0</v>
          </cell>
          <cell r="AS47">
            <v>0</v>
          </cell>
          <cell r="AT47">
            <v>52249.81</v>
          </cell>
          <cell r="AU47">
            <v>0</v>
          </cell>
          <cell r="AV47">
            <v>1177648.68</v>
          </cell>
          <cell r="AW47">
            <v>0</v>
          </cell>
          <cell r="AX47">
            <v>16147955.810000001</v>
          </cell>
          <cell r="AY47">
            <v>0</v>
          </cell>
          <cell r="AZ47">
            <v>7.2928652167320251E-2</v>
          </cell>
          <cell r="BA47">
            <v>8905002</v>
          </cell>
          <cell r="BB47">
            <v>143367</v>
          </cell>
          <cell r="BC47">
            <v>0</v>
          </cell>
          <cell r="BD47">
            <v>659352</v>
          </cell>
          <cell r="BE47">
            <v>173007</v>
          </cell>
          <cell r="BF47">
            <v>163337</v>
          </cell>
          <cell r="BG47">
            <v>38585</v>
          </cell>
          <cell r="BH47">
            <v>421773</v>
          </cell>
          <cell r="BI47">
            <v>178817</v>
          </cell>
          <cell r="BJ47">
            <v>541677</v>
          </cell>
          <cell r="BK47">
            <v>419287</v>
          </cell>
          <cell r="BL47">
            <v>1324731</v>
          </cell>
          <cell r="BM47">
            <v>1996</v>
          </cell>
          <cell r="BN47">
            <v>1996</v>
          </cell>
          <cell r="BO47">
            <v>1996</v>
          </cell>
          <cell r="BP47">
            <v>1997</v>
          </cell>
          <cell r="BQ47">
            <v>41825.395987766206</v>
          </cell>
          <cell r="BR47">
            <v>0</v>
          </cell>
          <cell r="BS47" t="str">
            <v>Ysleta Learning Center</v>
          </cell>
          <cell r="BV47">
            <v>1</v>
          </cell>
          <cell r="BY47" t="str">
            <v>A</v>
          </cell>
        </row>
        <row r="48">
          <cell r="A48">
            <v>45</v>
          </cell>
          <cell r="B48" t="str">
            <v>138</v>
          </cell>
          <cell r="C48" t="str">
            <v>Alicia R. Chacon International Language School</v>
          </cell>
          <cell r="D48" t="str">
            <v>138</v>
          </cell>
          <cell r="E48" t="str">
            <v>K-8</v>
          </cell>
          <cell r="F48">
            <v>792</v>
          </cell>
          <cell r="G48">
            <v>0</v>
          </cell>
          <cell r="H48">
            <v>12</v>
          </cell>
          <cell r="I48">
            <v>0</v>
          </cell>
          <cell r="J48">
            <v>5</v>
          </cell>
          <cell r="K48">
            <v>0</v>
          </cell>
          <cell r="L48">
            <v>5</v>
          </cell>
          <cell r="M48">
            <v>100710</v>
          </cell>
          <cell r="N48">
            <v>0</v>
          </cell>
          <cell r="O48">
            <v>100710</v>
          </cell>
          <cell r="P48">
            <v>1223586.6399999999</v>
          </cell>
          <cell r="Q48">
            <v>0</v>
          </cell>
          <cell r="R48">
            <v>1223586.6399999999</v>
          </cell>
          <cell r="S48">
            <v>3.25</v>
          </cell>
          <cell r="T48">
            <v>144702.51</v>
          </cell>
          <cell r="U48">
            <v>37196.71</v>
          </cell>
          <cell r="V48">
            <v>622916.24</v>
          </cell>
          <cell r="W48">
            <v>204838.65</v>
          </cell>
          <cell r="X48">
            <v>213932.53</v>
          </cell>
          <cell r="Y48">
            <v>0</v>
          </cell>
          <cell r="Z48">
            <v>85569.69</v>
          </cell>
          <cell r="AA48">
            <v>1138016.95</v>
          </cell>
          <cell r="AB48">
            <v>0</v>
          </cell>
          <cell r="AC48">
            <v>0</v>
          </cell>
          <cell r="AD48">
            <v>0</v>
          </cell>
          <cell r="AE48">
            <v>0</v>
          </cell>
          <cell r="AF48">
            <v>0</v>
          </cell>
          <cell r="AG48">
            <v>0</v>
          </cell>
          <cell r="AH48">
            <v>0</v>
          </cell>
          <cell r="AI48">
            <v>112704.94</v>
          </cell>
          <cell r="AJ48">
            <v>144702.51</v>
          </cell>
          <cell r="AK48">
            <v>0</v>
          </cell>
          <cell r="AL48">
            <v>562.77</v>
          </cell>
          <cell r="AM48">
            <v>772915.14</v>
          </cell>
          <cell r="AN48">
            <v>145819.29</v>
          </cell>
          <cell r="AO48">
            <v>37196.71</v>
          </cell>
          <cell r="AP48">
            <v>9685.2800000000007</v>
          </cell>
          <cell r="AQ48">
            <v>0</v>
          </cell>
          <cell r="AR48">
            <v>0</v>
          </cell>
          <cell r="AS48">
            <v>0</v>
          </cell>
          <cell r="AT48">
            <v>0</v>
          </cell>
          <cell r="AU48">
            <v>0</v>
          </cell>
          <cell r="AV48">
            <v>1223586.6399999999</v>
          </cell>
          <cell r="AW48">
            <v>0</v>
          </cell>
          <cell r="AX48">
            <v>18846604.75</v>
          </cell>
          <cell r="AY48">
            <v>0</v>
          </cell>
          <cell r="AZ48">
            <v>6.4923450350761414E-2</v>
          </cell>
          <cell r="BA48">
            <v>11649584</v>
          </cell>
          <cell r="BB48">
            <v>563</v>
          </cell>
          <cell r="BC48">
            <v>0</v>
          </cell>
          <cell r="BD48">
            <v>570170</v>
          </cell>
          <cell r="BE48">
            <v>36492</v>
          </cell>
          <cell r="BF48">
            <v>192857</v>
          </cell>
          <cell r="BG48">
            <v>423505</v>
          </cell>
          <cell r="BH48">
            <v>48218</v>
          </cell>
          <cell r="BI48">
            <v>1708</v>
          </cell>
          <cell r="BJ48">
            <v>1291895</v>
          </cell>
          <cell r="BK48">
            <v>478388</v>
          </cell>
          <cell r="BL48">
            <v>1338342</v>
          </cell>
          <cell r="BM48">
            <v>1993</v>
          </cell>
          <cell r="BN48">
            <v>2006</v>
          </cell>
          <cell r="BO48">
            <v>1994.7232666015625</v>
          </cell>
          <cell r="BP48">
            <v>1994</v>
          </cell>
          <cell r="BQ48">
            <v>41825.395987766206</v>
          </cell>
          <cell r="BR48">
            <v>0</v>
          </cell>
          <cell r="BS48" t="str">
            <v>Ysleta Learning Center</v>
          </cell>
          <cell r="BV48">
            <v>1</v>
          </cell>
          <cell r="BY48" t="str">
            <v>A</v>
          </cell>
        </row>
        <row r="49">
          <cell r="A49">
            <v>46</v>
          </cell>
          <cell r="B49" t="str">
            <v>127</v>
          </cell>
          <cell r="C49" t="str">
            <v>Capistrano Elementary School</v>
          </cell>
          <cell r="D49" t="str">
            <v>127</v>
          </cell>
          <cell r="E49" t="str">
            <v>ES</v>
          </cell>
          <cell r="F49">
            <v>590</v>
          </cell>
          <cell r="G49">
            <v>0</v>
          </cell>
          <cell r="H49">
            <v>12.800000190734863</v>
          </cell>
          <cell r="I49">
            <v>0</v>
          </cell>
          <cell r="J49">
            <v>3</v>
          </cell>
          <cell r="K49">
            <v>0</v>
          </cell>
          <cell r="L49">
            <v>3</v>
          </cell>
          <cell r="M49">
            <v>85396</v>
          </cell>
          <cell r="N49">
            <v>0</v>
          </cell>
          <cell r="O49">
            <v>85396</v>
          </cell>
          <cell r="P49">
            <v>4734439.25</v>
          </cell>
          <cell r="Q49">
            <v>0</v>
          </cell>
          <cell r="R49">
            <v>4734439.25</v>
          </cell>
          <cell r="S49">
            <v>2.880000114440918</v>
          </cell>
          <cell r="T49">
            <v>315104.38</v>
          </cell>
          <cell r="U49">
            <v>1249820.5</v>
          </cell>
          <cell r="V49">
            <v>2213877.7400000002</v>
          </cell>
          <cell r="W49">
            <v>586404.93000000005</v>
          </cell>
          <cell r="X49">
            <v>369231.7</v>
          </cell>
          <cell r="Y49">
            <v>0</v>
          </cell>
          <cell r="Z49">
            <v>137251.65</v>
          </cell>
          <cell r="AA49">
            <v>4597187.5999999996</v>
          </cell>
          <cell r="AB49">
            <v>0</v>
          </cell>
          <cell r="AC49">
            <v>0</v>
          </cell>
          <cell r="AD49">
            <v>0</v>
          </cell>
          <cell r="AE49">
            <v>0</v>
          </cell>
          <cell r="AF49">
            <v>0</v>
          </cell>
          <cell r="AG49">
            <v>0</v>
          </cell>
          <cell r="AH49">
            <v>0</v>
          </cell>
          <cell r="AI49">
            <v>3144.4</v>
          </cell>
          <cell r="AJ49">
            <v>315104.38</v>
          </cell>
          <cell r="AK49">
            <v>0</v>
          </cell>
          <cell r="AL49">
            <v>274398.25</v>
          </cell>
          <cell r="AM49">
            <v>658119.64</v>
          </cell>
          <cell r="AN49">
            <v>2627694.58</v>
          </cell>
          <cell r="AO49">
            <v>826686</v>
          </cell>
          <cell r="AP49">
            <v>29292</v>
          </cell>
          <cell r="AQ49">
            <v>0</v>
          </cell>
          <cell r="AR49">
            <v>0</v>
          </cell>
          <cell r="AS49">
            <v>0</v>
          </cell>
          <cell r="AT49">
            <v>0</v>
          </cell>
          <cell r="AU49">
            <v>0</v>
          </cell>
          <cell r="AV49">
            <v>4734439.25</v>
          </cell>
          <cell r="AW49">
            <v>0</v>
          </cell>
          <cell r="AX49">
            <v>16072382.130000001</v>
          </cell>
          <cell r="AY49">
            <v>0</v>
          </cell>
          <cell r="AZ49">
            <v>0.29456984996795654</v>
          </cell>
          <cell r="BA49">
            <v>12698517</v>
          </cell>
          <cell r="BB49">
            <v>894700</v>
          </cell>
          <cell r="BC49">
            <v>0</v>
          </cell>
          <cell r="BD49">
            <v>62382</v>
          </cell>
          <cell r="BE49">
            <v>106972</v>
          </cell>
          <cell r="BF49">
            <v>300549</v>
          </cell>
          <cell r="BG49">
            <v>3369835</v>
          </cell>
          <cell r="BH49">
            <v>1158859</v>
          </cell>
          <cell r="BI49">
            <v>745072</v>
          </cell>
          <cell r="BJ49">
            <v>411628</v>
          </cell>
          <cell r="BK49">
            <v>610442</v>
          </cell>
          <cell r="BL49">
            <v>648226</v>
          </cell>
          <cell r="BM49">
            <v>1976</v>
          </cell>
          <cell r="BN49">
            <v>2006</v>
          </cell>
          <cell r="BO49">
            <v>1984.7850341796875</v>
          </cell>
          <cell r="BP49">
            <v>1977</v>
          </cell>
          <cell r="BQ49">
            <v>41825.395987766206</v>
          </cell>
          <cell r="BR49">
            <v>0</v>
          </cell>
          <cell r="BS49" t="str">
            <v>Ysleta Learning Center</v>
          </cell>
          <cell r="BV49">
            <v>1</v>
          </cell>
          <cell r="BY49" t="str">
            <v>C</v>
          </cell>
        </row>
        <row r="50">
          <cell r="A50">
            <v>47</v>
          </cell>
          <cell r="B50" t="str">
            <v>122</v>
          </cell>
          <cell r="C50" t="str">
            <v>Pasodale Elementary School</v>
          </cell>
          <cell r="D50" t="str">
            <v>122</v>
          </cell>
          <cell r="E50" t="str">
            <v>ES</v>
          </cell>
          <cell r="F50">
            <v>739</v>
          </cell>
          <cell r="G50">
            <v>0</v>
          </cell>
          <cell r="H50">
            <v>10.600000381469727</v>
          </cell>
          <cell r="I50">
            <v>0</v>
          </cell>
          <cell r="J50">
            <v>3</v>
          </cell>
          <cell r="K50">
            <v>0</v>
          </cell>
          <cell r="L50">
            <v>3</v>
          </cell>
          <cell r="M50">
            <v>80824</v>
          </cell>
          <cell r="N50">
            <v>0</v>
          </cell>
          <cell r="O50">
            <v>80824</v>
          </cell>
          <cell r="P50">
            <v>1977442.2</v>
          </cell>
          <cell r="Q50">
            <v>0</v>
          </cell>
          <cell r="R50">
            <v>1977442.2</v>
          </cell>
          <cell r="S50">
            <v>3.2999999523162842</v>
          </cell>
          <cell r="T50">
            <v>302127.24</v>
          </cell>
          <cell r="U50">
            <v>183592.94</v>
          </cell>
          <cell r="V50">
            <v>405111.95</v>
          </cell>
          <cell r="W50">
            <v>788183.81</v>
          </cell>
          <cell r="X50">
            <v>298426.26</v>
          </cell>
          <cell r="Y50">
            <v>0</v>
          </cell>
          <cell r="Z50">
            <v>421342.62</v>
          </cell>
          <cell r="AA50">
            <v>1556099.58</v>
          </cell>
          <cell r="AB50">
            <v>0</v>
          </cell>
          <cell r="AC50">
            <v>0</v>
          </cell>
          <cell r="AD50">
            <v>0</v>
          </cell>
          <cell r="AE50">
            <v>0</v>
          </cell>
          <cell r="AF50">
            <v>0</v>
          </cell>
          <cell r="AG50">
            <v>0</v>
          </cell>
          <cell r="AH50">
            <v>0</v>
          </cell>
          <cell r="AI50">
            <v>0</v>
          </cell>
          <cell r="AJ50">
            <v>302127.24</v>
          </cell>
          <cell r="AK50">
            <v>0</v>
          </cell>
          <cell r="AL50">
            <v>61413.07</v>
          </cell>
          <cell r="AM50">
            <v>504189.95</v>
          </cell>
          <cell r="AN50">
            <v>146455.49</v>
          </cell>
          <cell r="AO50">
            <v>153135.38</v>
          </cell>
          <cell r="AP50">
            <v>434717.55</v>
          </cell>
          <cell r="AQ50">
            <v>0</v>
          </cell>
          <cell r="AR50">
            <v>0</v>
          </cell>
          <cell r="AS50">
            <v>0</v>
          </cell>
          <cell r="AT50">
            <v>375403.52000000002</v>
          </cell>
          <cell r="AU50">
            <v>0</v>
          </cell>
          <cell r="AV50">
            <v>1977442.2</v>
          </cell>
          <cell r="AW50">
            <v>0</v>
          </cell>
          <cell r="AX50">
            <v>15211885.25</v>
          </cell>
          <cell r="AY50">
            <v>0</v>
          </cell>
          <cell r="AZ50">
            <v>0.12999323010444641</v>
          </cell>
          <cell r="BA50">
            <v>10557404</v>
          </cell>
          <cell r="BB50">
            <v>1413814</v>
          </cell>
          <cell r="BC50">
            <v>0</v>
          </cell>
          <cell r="BD50">
            <v>136847</v>
          </cell>
          <cell r="BE50">
            <v>216240</v>
          </cell>
          <cell r="BF50">
            <v>132343</v>
          </cell>
          <cell r="BG50">
            <v>78866</v>
          </cell>
          <cell r="BH50">
            <v>861778</v>
          </cell>
          <cell r="BI50">
            <v>320238</v>
          </cell>
          <cell r="BJ50">
            <v>871385</v>
          </cell>
          <cell r="BK50">
            <v>1150177</v>
          </cell>
          <cell r="BL50">
            <v>974525</v>
          </cell>
          <cell r="BM50">
            <v>1967</v>
          </cell>
          <cell r="BN50">
            <v>2007</v>
          </cell>
          <cell r="BO50">
            <v>1976.8109130859375</v>
          </cell>
          <cell r="BP50">
            <v>1966</v>
          </cell>
          <cell r="BQ50">
            <v>41825.395987766206</v>
          </cell>
          <cell r="BR50">
            <v>0</v>
          </cell>
          <cell r="BS50" t="str">
            <v>Ysleta Learning Center</v>
          </cell>
          <cell r="BV50">
            <v>1</v>
          </cell>
          <cell r="BY50" t="str">
            <v>B</v>
          </cell>
        </row>
        <row r="51">
          <cell r="A51">
            <v>48</v>
          </cell>
          <cell r="B51" t="str">
            <v>118</v>
          </cell>
          <cell r="C51" t="str">
            <v>South Loop Elementary School</v>
          </cell>
          <cell r="D51" t="str">
            <v>118</v>
          </cell>
          <cell r="E51" t="str">
            <v>ES</v>
          </cell>
          <cell r="F51">
            <v>427</v>
          </cell>
          <cell r="G51">
            <v>0</v>
          </cell>
          <cell r="H51">
            <v>8.6000003814697266</v>
          </cell>
          <cell r="I51">
            <v>0</v>
          </cell>
          <cell r="J51">
            <v>1</v>
          </cell>
          <cell r="K51">
            <v>0</v>
          </cell>
          <cell r="L51">
            <v>1</v>
          </cell>
          <cell r="M51">
            <v>54318</v>
          </cell>
          <cell r="N51">
            <v>0</v>
          </cell>
          <cell r="O51">
            <v>54318</v>
          </cell>
          <cell r="P51">
            <v>1956160.35</v>
          </cell>
          <cell r="Q51">
            <v>0</v>
          </cell>
          <cell r="R51">
            <v>1956160.35</v>
          </cell>
          <cell r="S51">
            <v>3.2100000381469727</v>
          </cell>
          <cell r="T51">
            <v>274318.48</v>
          </cell>
          <cell r="U51">
            <v>346131.21</v>
          </cell>
          <cell r="V51">
            <v>155822.6</v>
          </cell>
          <cell r="W51">
            <v>1057909.8500000001</v>
          </cell>
          <cell r="X51">
            <v>121978.21</v>
          </cell>
          <cell r="Y51">
            <v>122869.91</v>
          </cell>
          <cell r="Z51">
            <v>393257.94</v>
          </cell>
          <cell r="AA51">
            <v>1349263.34</v>
          </cell>
          <cell r="AB51">
            <v>0</v>
          </cell>
          <cell r="AC51">
            <v>0</v>
          </cell>
          <cell r="AD51">
            <v>90769.16</v>
          </cell>
          <cell r="AE51">
            <v>0</v>
          </cell>
          <cell r="AF51">
            <v>0</v>
          </cell>
          <cell r="AG51">
            <v>0</v>
          </cell>
          <cell r="AH51">
            <v>0</v>
          </cell>
          <cell r="AI51">
            <v>95804.49</v>
          </cell>
          <cell r="AJ51">
            <v>128875.03</v>
          </cell>
          <cell r="AK51">
            <v>0</v>
          </cell>
          <cell r="AL51">
            <v>541525.23</v>
          </cell>
          <cell r="AM51">
            <v>194645.44</v>
          </cell>
          <cell r="AN51">
            <v>411223.6</v>
          </cell>
          <cell r="AO51">
            <v>28642.93</v>
          </cell>
          <cell r="AP51">
            <v>26646.2</v>
          </cell>
          <cell r="AQ51">
            <v>213639.07</v>
          </cell>
          <cell r="AR51">
            <v>0</v>
          </cell>
          <cell r="AS51">
            <v>0</v>
          </cell>
          <cell r="AT51">
            <v>315158.36</v>
          </cell>
          <cell r="AU51">
            <v>0</v>
          </cell>
          <cell r="AV51">
            <v>1956160.35</v>
          </cell>
          <cell r="AW51">
            <v>0</v>
          </cell>
          <cell r="AX51">
            <v>10223191</v>
          </cell>
          <cell r="AY51">
            <v>0</v>
          </cell>
          <cell r="AZ51">
            <v>0.19134537875652313</v>
          </cell>
          <cell r="BA51">
            <v>6619451</v>
          </cell>
          <cell r="BB51">
            <v>909656</v>
          </cell>
          <cell r="BC51">
            <v>0</v>
          </cell>
          <cell r="BD51">
            <v>0</v>
          </cell>
          <cell r="BE51">
            <v>286936</v>
          </cell>
          <cell r="BF51">
            <v>447135</v>
          </cell>
          <cell r="BG51">
            <v>312434</v>
          </cell>
          <cell r="BH51">
            <v>249513</v>
          </cell>
          <cell r="BI51">
            <v>504976</v>
          </cell>
          <cell r="BJ51">
            <v>996466</v>
          </cell>
          <cell r="BK51">
            <v>552376</v>
          </cell>
          <cell r="BL51">
            <v>372007</v>
          </cell>
          <cell r="BM51">
            <v>1958</v>
          </cell>
          <cell r="BN51">
            <v>1958</v>
          </cell>
          <cell r="BO51">
            <v>1957.9998779296875</v>
          </cell>
          <cell r="BP51">
            <v>1958</v>
          </cell>
          <cell r="BQ51">
            <v>41825.395987766206</v>
          </cell>
          <cell r="BR51">
            <v>0</v>
          </cell>
          <cell r="BS51" t="str">
            <v>Ysleta Learning Center</v>
          </cell>
          <cell r="BV51">
            <v>1</v>
          </cell>
          <cell r="BY51" t="str">
            <v>B</v>
          </cell>
        </row>
        <row r="52">
          <cell r="A52">
            <v>49</v>
          </cell>
          <cell r="B52" t="str">
            <v>119</v>
          </cell>
          <cell r="C52" t="str">
            <v>Ysleta Elementary School</v>
          </cell>
          <cell r="D52" t="str">
            <v>119</v>
          </cell>
          <cell r="E52" t="str">
            <v>ES</v>
          </cell>
          <cell r="F52">
            <v>508</v>
          </cell>
          <cell r="G52">
            <v>0</v>
          </cell>
          <cell r="H52">
            <v>7.5</v>
          </cell>
          <cell r="I52">
            <v>0</v>
          </cell>
          <cell r="J52">
            <v>1</v>
          </cell>
          <cell r="K52">
            <v>0</v>
          </cell>
          <cell r="L52">
            <v>1</v>
          </cell>
          <cell r="M52">
            <v>82178</v>
          </cell>
          <cell r="N52">
            <v>0</v>
          </cell>
          <cell r="O52">
            <v>82178</v>
          </cell>
          <cell r="P52">
            <v>456636.55</v>
          </cell>
          <cell r="Q52">
            <v>0</v>
          </cell>
          <cell r="R52">
            <v>456636.55</v>
          </cell>
          <cell r="S52">
            <v>3.2400000095367432</v>
          </cell>
          <cell r="T52">
            <v>0</v>
          </cell>
          <cell r="U52">
            <v>29862.83</v>
          </cell>
          <cell r="V52">
            <v>357024.21</v>
          </cell>
          <cell r="W52">
            <v>0</v>
          </cell>
          <cell r="X52">
            <v>69749.509999999995</v>
          </cell>
          <cell r="Y52">
            <v>0</v>
          </cell>
          <cell r="Z52">
            <v>17978.52</v>
          </cell>
          <cell r="AA52">
            <v>438658.03</v>
          </cell>
          <cell r="AB52">
            <v>0</v>
          </cell>
          <cell r="AC52">
            <v>0</v>
          </cell>
          <cell r="AD52">
            <v>0</v>
          </cell>
          <cell r="AE52">
            <v>0</v>
          </cell>
          <cell r="AF52">
            <v>0</v>
          </cell>
          <cell r="AG52">
            <v>0</v>
          </cell>
          <cell r="AH52">
            <v>0</v>
          </cell>
          <cell r="AI52">
            <v>0</v>
          </cell>
          <cell r="AJ52">
            <v>0</v>
          </cell>
          <cell r="AK52">
            <v>0</v>
          </cell>
          <cell r="AL52">
            <v>51770.99</v>
          </cell>
          <cell r="AM52">
            <v>369026.4</v>
          </cell>
          <cell r="AN52">
            <v>35839.160000000003</v>
          </cell>
          <cell r="AO52">
            <v>0</v>
          </cell>
          <cell r="AP52">
            <v>0</v>
          </cell>
          <cell r="AQ52">
            <v>0</v>
          </cell>
          <cell r="AR52">
            <v>0</v>
          </cell>
          <cell r="AS52">
            <v>0</v>
          </cell>
          <cell r="AT52">
            <v>0</v>
          </cell>
          <cell r="AU52">
            <v>0</v>
          </cell>
          <cell r="AV52">
            <v>456636.55</v>
          </cell>
          <cell r="AW52">
            <v>0</v>
          </cell>
          <cell r="AX52">
            <v>15466722</v>
          </cell>
          <cell r="AY52">
            <v>0</v>
          </cell>
          <cell r="AZ52">
            <v>2.9523808509111404E-2</v>
          </cell>
          <cell r="BA52">
            <v>8650833</v>
          </cell>
          <cell r="BB52">
            <v>57747</v>
          </cell>
          <cell r="BC52">
            <v>0</v>
          </cell>
          <cell r="BD52">
            <v>36748</v>
          </cell>
          <cell r="BE52">
            <v>17979</v>
          </cell>
          <cell r="BF52">
            <v>344163</v>
          </cell>
          <cell r="BG52">
            <v>0</v>
          </cell>
          <cell r="BH52">
            <v>215995</v>
          </cell>
          <cell r="BI52">
            <v>51771</v>
          </cell>
          <cell r="BJ52">
            <v>1212867</v>
          </cell>
          <cell r="BK52">
            <v>709286</v>
          </cell>
          <cell r="BL52">
            <v>1161675</v>
          </cell>
          <cell r="BM52">
            <v>1997</v>
          </cell>
          <cell r="BN52">
            <v>1997</v>
          </cell>
          <cell r="BO52">
            <v>1997.0001220703125</v>
          </cell>
          <cell r="BP52">
            <v>1997</v>
          </cell>
          <cell r="BQ52">
            <v>41825.395987766206</v>
          </cell>
          <cell r="BR52">
            <v>0</v>
          </cell>
          <cell r="BS52" t="str">
            <v>Ysleta Learning Center</v>
          </cell>
          <cell r="BV52">
            <v>1</v>
          </cell>
          <cell r="BY52" t="str">
            <v>A</v>
          </cell>
        </row>
        <row r="53">
          <cell r="A53">
            <v>51</v>
          </cell>
          <cell r="B53" t="str">
            <v>901</v>
          </cell>
          <cell r="C53" t="str">
            <v>Administration &amp; Cultural Arts Center</v>
          </cell>
          <cell r="D53" t="str">
            <v>901</v>
          </cell>
          <cell r="E53" t="str">
            <v>Support</v>
          </cell>
          <cell r="F53">
            <v>0</v>
          </cell>
          <cell r="G53">
            <v>0</v>
          </cell>
          <cell r="H53">
            <v>8.1000003814697266</v>
          </cell>
          <cell r="I53">
            <v>0</v>
          </cell>
          <cell r="J53">
            <v>1</v>
          </cell>
          <cell r="K53">
            <v>0</v>
          </cell>
          <cell r="L53">
            <v>1</v>
          </cell>
          <cell r="M53">
            <v>177523</v>
          </cell>
          <cell r="N53">
            <v>0</v>
          </cell>
          <cell r="O53">
            <v>177523</v>
          </cell>
          <cell r="P53">
            <v>5426289.2599999998</v>
          </cell>
          <cell r="Q53">
            <v>0</v>
          </cell>
          <cell r="R53">
            <v>5426289.2599999998</v>
          </cell>
          <cell r="S53">
            <v>2.8599998950958252</v>
          </cell>
          <cell r="T53">
            <v>0</v>
          </cell>
          <cell r="U53">
            <v>3007430.43</v>
          </cell>
          <cell r="V53">
            <v>697031.36</v>
          </cell>
          <cell r="W53">
            <v>1189655.3</v>
          </cell>
          <cell r="X53">
            <v>532172.17000000004</v>
          </cell>
          <cell r="Y53">
            <v>0</v>
          </cell>
          <cell r="Z53">
            <v>193108.02</v>
          </cell>
          <cell r="AA53">
            <v>5233181.24</v>
          </cell>
          <cell r="AB53">
            <v>0</v>
          </cell>
          <cell r="AC53">
            <v>0</v>
          </cell>
          <cell r="AD53">
            <v>0</v>
          </cell>
          <cell r="AE53">
            <v>0</v>
          </cell>
          <cell r="AF53">
            <v>0</v>
          </cell>
          <cell r="AG53">
            <v>0</v>
          </cell>
          <cell r="AH53">
            <v>0</v>
          </cell>
          <cell r="AI53">
            <v>1326307.81</v>
          </cell>
          <cell r="AJ53">
            <v>0</v>
          </cell>
          <cell r="AK53">
            <v>0</v>
          </cell>
          <cell r="AL53">
            <v>0</v>
          </cell>
          <cell r="AM53">
            <v>1052600.1399999999</v>
          </cell>
          <cell r="AN53">
            <v>1317864.67</v>
          </cell>
          <cell r="AO53">
            <v>1694423.61</v>
          </cell>
          <cell r="AP53">
            <v>0</v>
          </cell>
          <cell r="AQ53">
            <v>17127.810000000001</v>
          </cell>
          <cell r="AR53">
            <v>0</v>
          </cell>
          <cell r="AS53">
            <v>17965.22</v>
          </cell>
          <cell r="AT53">
            <v>0</v>
          </cell>
          <cell r="AU53">
            <v>0</v>
          </cell>
          <cell r="AV53">
            <v>5426289.2599999998</v>
          </cell>
          <cell r="AW53">
            <v>0</v>
          </cell>
          <cell r="AX53">
            <v>32788498</v>
          </cell>
          <cell r="AY53">
            <v>0</v>
          </cell>
          <cell r="AZ53">
            <v>0.1654936820268631</v>
          </cell>
          <cell r="BA53">
            <v>24365964</v>
          </cell>
          <cell r="BB53">
            <v>1854956</v>
          </cell>
          <cell r="BC53">
            <v>0</v>
          </cell>
          <cell r="BD53">
            <v>515322</v>
          </cell>
          <cell r="BE53">
            <v>1948452</v>
          </cell>
          <cell r="BF53">
            <v>352952</v>
          </cell>
          <cell r="BG53">
            <v>754614</v>
          </cell>
          <cell r="BH53">
            <v>1712124</v>
          </cell>
          <cell r="BI53">
            <v>4286647</v>
          </cell>
          <cell r="BJ53">
            <v>1654359</v>
          </cell>
          <cell r="BK53">
            <v>509592</v>
          </cell>
          <cell r="BL53">
            <v>1916458</v>
          </cell>
          <cell r="BM53">
            <v>1973</v>
          </cell>
          <cell r="BN53">
            <v>1973</v>
          </cell>
          <cell r="BO53">
            <v>1972.9998779296875</v>
          </cell>
          <cell r="BP53">
            <v>1984</v>
          </cell>
          <cell r="BQ53">
            <v>41825.395987766206</v>
          </cell>
          <cell r="BR53">
            <v>0</v>
          </cell>
          <cell r="BS53" t="str">
            <v>Support</v>
          </cell>
          <cell r="BV53">
            <v>1</v>
          </cell>
          <cell r="BY53" t="str">
            <v>B</v>
          </cell>
        </row>
        <row r="54">
          <cell r="A54">
            <v>52</v>
          </cell>
          <cell r="B54" t="str">
            <v>13</v>
          </cell>
          <cell r="C54" t="str">
            <v>Adult Learning Center</v>
          </cell>
          <cell r="D54" t="str">
            <v>13</v>
          </cell>
          <cell r="E54" t="str">
            <v>Support</v>
          </cell>
          <cell r="F54">
            <v>0</v>
          </cell>
          <cell r="G54">
            <v>0</v>
          </cell>
          <cell r="H54">
            <v>16.799999237060547</v>
          </cell>
          <cell r="I54">
            <v>0</v>
          </cell>
          <cell r="J54">
            <v>2</v>
          </cell>
          <cell r="K54">
            <v>0</v>
          </cell>
          <cell r="L54">
            <v>2</v>
          </cell>
          <cell r="M54">
            <v>29075</v>
          </cell>
          <cell r="N54">
            <v>0</v>
          </cell>
          <cell r="O54">
            <v>29075</v>
          </cell>
          <cell r="P54">
            <v>695692</v>
          </cell>
          <cell r="Q54">
            <v>0</v>
          </cell>
          <cell r="R54">
            <v>695692</v>
          </cell>
          <cell r="S54">
            <v>1.8899999856948853</v>
          </cell>
          <cell r="T54">
            <v>470947.62</v>
          </cell>
          <cell r="U54">
            <v>3484.38</v>
          </cell>
          <cell r="V54">
            <v>125031.72</v>
          </cell>
          <cell r="W54">
            <v>18185.849999999999</v>
          </cell>
          <cell r="X54">
            <v>78042.429999999993</v>
          </cell>
          <cell r="Y54">
            <v>0</v>
          </cell>
          <cell r="Z54">
            <v>5700.4</v>
          </cell>
          <cell r="AA54">
            <v>689991.6</v>
          </cell>
          <cell r="AB54">
            <v>0</v>
          </cell>
          <cell r="AC54">
            <v>0</v>
          </cell>
          <cell r="AD54">
            <v>0</v>
          </cell>
          <cell r="AE54">
            <v>0</v>
          </cell>
          <cell r="AF54">
            <v>0</v>
          </cell>
          <cell r="AG54">
            <v>0</v>
          </cell>
          <cell r="AH54">
            <v>0</v>
          </cell>
          <cell r="AI54">
            <v>14311.74</v>
          </cell>
          <cell r="AJ54">
            <v>470947.62</v>
          </cell>
          <cell r="AK54">
            <v>0</v>
          </cell>
          <cell r="AL54">
            <v>74861.509999999995</v>
          </cell>
          <cell r="AM54">
            <v>108713.13</v>
          </cell>
          <cell r="AN54">
            <v>6003.86</v>
          </cell>
          <cell r="AO54">
            <v>16980.03</v>
          </cell>
          <cell r="AP54">
            <v>3874.11</v>
          </cell>
          <cell r="AQ54">
            <v>0</v>
          </cell>
          <cell r="AR54">
            <v>0</v>
          </cell>
          <cell r="AS54">
            <v>0</v>
          </cell>
          <cell r="AT54">
            <v>0</v>
          </cell>
          <cell r="AU54">
            <v>0</v>
          </cell>
          <cell r="AV54">
            <v>695692</v>
          </cell>
          <cell r="AW54">
            <v>0</v>
          </cell>
          <cell r="AX54">
            <v>5471162.5</v>
          </cell>
          <cell r="AY54">
            <v>0</v>
          </cell>
          <cell r="AZ54">
            <v>0.12715615332126617</v>
          </cell>
          <cell r="BA54">
            <v>3618939</v>
          </cell>
          <cell r="BB54">
            <v>470948</v>
          </cell>
          <cell r="BC54">
            <v>0</v>
          </cell>
          <cell r="BD54">
            <v>0</v>
          </cell>
          <cell r="BE54">
            <v>105532</v>
          </cell>
          <cell r="BF54">
            <v>95177</v>
          </cell>
          <cell r="BG54">
            <v>24035</v>
          </cell>
          <cell r="BH54">
            <v>354620</v>
          </cell>
          <cell r="BI54">
            <v>244104</v>
          </cell>
          <cell r="BJ54">
            <v>292936</v>
          </cell>
          <cell r="BK54">
            <v>79383</v>
          </cell>
          <cell r="BL54">
            <v>361403</v>
          </cell>
          <cell r="BM54">
            <v>1980</v>
          </cell>
          <cell r="BN54">
            <v>1980</v>
          </cell>
          <cell r="BO54">
            <v>1980</v>
          </cell>
          <cell r="BP54">
            <v>1969</v>
          </cell>
          <cell r="BQ54">
            <v>41825.395987766206</v>
          </cell>
          <cell r="BR54">
            <v>0</v>
          </cell>
          <cell r="BS54" t="str">
            <v>Support</v>
          </cell>
          <cell r="BV54">
            <v>1</v>
          </cell>
          <cell r="BY54" t="str">
            <v>B</v>
          </cell>
        </row>
        <row r="55">
          <cell r="A55">
            <v>54</v>
          </cell>
          <cell r="B55" t="str">
            <v>14</v>
          </cell>
          <cell r="C55" t="str">
            <v>Cesar Chavez Academy</v>
          </cell>
          <cell r="D55" t="str">
            <v>14</v>
          </cell>
          <cell r="E55" t="str">
            <v>HS</v>
          </cell>
          <cell r="F55">
            <v>108</v>
          </cell>
          <cell r="G55">
            <v>0</v>
          </cell>
          <cell r="H55">
            <v>11.800000190734863</v>
          </cell>
          <cell r="I55">
            <v>0</v>
          </cell>
          <cell r="J55">
            <v>2</v>
          </cell>
          <cell r="K55">
            <v>0</v>
          </cell>
          <cell r="L55">
            <v>2</v>
          </cell>
          <cell r="M55">
            <v>19445</v>
          </cell>
          <cell r="N55">
            <v>0</v>
          </cell>
          <cell r="O55">
            <v>19445</v>
          </cell>
          <cell r="P55">
            <v>634434.85</v>
          </cell>
          <cell r="Q55">
            <v>0</v>
          </cell>
          <cell r="R55">
            <v>634434.85</v>
          </cell>
          <cell r="S55">
            <v>3.7599999904632568</v>
          </cell>
          <cell r="T55">
            <v>9792.4699999999993</v>
          </cell>
          <cell r="U55">
            <v>115595.04</v>
          </cell>
          <cell r="V55">
            <v>32007.8</v>
          </cell>
          <cell r="W55">
            <v>335362.34000000003</v>
          </cell>
          <cell r="X55">
            <v>141677.20000000001</v>
          </cell>
          <cell r="Y55">
            <v>13255.6</v>
          </cell>
          <cell r="Z55">
            <v>59941.57</v>
          </cell>
          <cell r="AA55">
            <v>551445.21</v>
          </cell>
          <cell r="AB55">
            <v>0</v>
          </cell>
          <cell r="AC55">
            <v>0</v>
          </cell>
          <cell r="AD55">
            <v>9792.4699999999993</v>
          </cell>
          <cell r="AE55">
            <v>0</v>
          </cell>
          <cell r="AF55">
            <v>0</v>
          </cell>
          <cell r="AG55">
            <v>0</v>
          </cell>
          <cell r="AH55">
            <v>0</v>
          </cell>
          <cell r="AI55">
            <v>177487.72</v>
          </cell>
          <cell r="AJ55">
            <v>0</v>
          </cell>
          <cell r="AK55">
            <v>0</v>
          </cell>
          <cell r="AL55">
            <v>303685.78000000003</v>
          </cell>
          <cell r="AM55">
            <v>60012.01</v>
          </cell>
          <cell r="AN55">
            <v>56595.51</v>
          </cell>
          <cell r="AO55">
            <v>0</v>
          </cell>
          <cell r="AP55">
            <v>13605.76</v>
          </cell>
          <cell r="AQ55">
            <v>23048.07</v>
          </cell>
          <cell r="AR55">
            <v>0</v>
          </cell>
          <cell r="AS55">
            <v>0</v>
          </cell>
          <cell r="AT55">
            <v>0</v>
          </cell>
          <cell r="AU55">
            <v>0</v>
          </cell>
          <cell r="AV55">
            <v>634434.85</v>
          </cell>
          <cell r="AW55">
            <v>0</v>
          </cell>
          <cell r="AX55">
            <v>3880638.75</v>
          </cell>
          <cell r="AY55">
            <v>0</v>
          </cell>
          <cell r="AZ55">
            <v>0.16348722577095032</v>
          </cell>
          <cell r="BA55">
            <v>2769223</v>
          </cell>
          <cell r="BB55">
            <v>156205</v>
          </cell>
          <cell r="BC55">
            <v>0</v>
          </cell>
          <cell r="BD55">
            <v>0</v>
          </cell>
          <cell r="BE55">
            <v>110485</v>
          </cell>
          <cell r="BF55">
            <v>9164</v>
          </cell>
          <cell r="BG55">
            <v>358581</v>
          </cell>
          <cell r="BH55">
            <v>143238</v>
          </cell>
          <cell r="BI55">
            <v>239055</v>
          </cell>
          <cell r="BJ55">
            <v>78132</v>
          </cell>
          <cell r="BK55">
            <v>173193</v>
          </cell>
          <cell r="BL55">
            <v>728588</v>
          </cell>
          <cell r="BM55">
            <v>1900</v>
          </cell>
          <cell r="BN55">
            <v>1997</v>
          </cell>
          <cell r="BO55">
            <v>1967.7677001953125</v>
          </cell>
          <cell r="BP55">
            <v>1995</v>
          </cell>
          <cell r="BQ55">
            <v>41825.395987766206</v>
          </cell>
          <cell r="BR55">
            <v>0</v>
          </cell>
          <cell r="BS55" t="str">
            <v>District-Wide</v>
          </cell>
          <cell r="BV55">
            <v>1</v>
          </cell>
          <cell r="BY55" t="str">
            <v>B</v>
          </cell>
        </row>
        <row r="56">
          <cell r="A56">
            <v>56</v>
          </cell>
          <cell r="B56" t="str">
            <v>902</v>
          </cell>
          <cell r="C56" t="str">
            <v>Grounds Department</v>
          </cell>
          <cell r="D56" t="str">
            <v>902</v>
          </cell>
          <cell r="E56" t="str">
            <v>Support</v>
          </cell>
          <cell r="F56">
            <v>0</v>
          </cell>
          <cell r="G56">
            <v>0</v>
          </cell>
          <cell r="H56">
            <v>0.20000000298023224</v>
          </cell>
          <cell r="I56">
            <v>0</v>
          </cell>
          <cell r="J56">
            <v>3</v>
          </cell>
          <cell r="K56">
            <v>0</v>
          </cell>
          <cell r="L56">
            <v>3</v>
          </cell>
          <cell r="M56">
            <v>7607</v>
          </cell>
          <cell r="N56">
            <v>0</v>
          </cell>
          <cell r="O56">
            <v>7607</v>
          </cell>
          <cell r="P56">
            <v>303360.56</v>
          </cell>
          <cell r="Q56">
            <v>0</v>
          </cell>
          <cell r="R56">
            <v>303360.56</v>
          </cell>
          <cell r="S56">
            <v>3.4300000667572021</v>
          </cell>
          <cell r="T56">
            <v>21318.62</v>
          </cell>
          <cell r="U56">
            <v>56213.64</v>
          </cell>
          <cell r="V56">
            <v>20025.7</v>
          </cell>
          <cell r="W56">
            <v>181479.28</v>
          </cell>
          <cell r="X56">
            <v>24323.32</v>
          </cell>
          <cell r="Y56">
            <v>3635.11</v>
          </cell>
          <cell r="Z56">
            <v>18916.46</v>
          </cell>
          <cell r="AA56">
            <v>278123.58</v>
          </cell>
          <cell r="AB56">
            <v>0</v>
          </cell>
          <cell r="AC56">
            <v>0</v>
          </cell>
          <cell r="AD56">
            <v>2685.41</v>
          </cell>
          <cell r="AE56">
            <v>0</v>
          </cell>
          <cell r="AF56">
            <v>0</v>
          </cell>
          <cell r="AG56">
            <v>0</v>
          </cell>
          <cell r="AH56">
            <v>0</v>
          </cell>
          <cell r="AI56">
            <v>153407.39000000001</v>
          </cell>
          <cell r="AJ56">
            <v>18633.21</v>
          </cell>
          <cell r="AK56">
            <v>0</v>
          </cell>
          <cell r="AL56">
            <v>42338.97</v>
          </cell>
          <cell r="AM56">
            <v>15681.81</v>
          </cell>
          <cell r="AN56">
            <v>35426.959999999999</v>
          </cell>
          <cell r="AO56">
            <v>23890.400000000001</v>
          </cell>
          <cell r="AP56">
            <v>0</v>
          </cell>
          <cell r="AQ56">
            <v>6320.52</v>
          </cell>
          <cell r="AR56">
            <v>0</v>
          </cell>
          <cell r="AS56">
            <v>0</v>
          </cell>
          <cell r="AT56">
            <v>7661.3</v>
          </cell>
          <cell r="AU56">
            <v>0</v>
          </cell>
          <cell r="AV56">
            <v>303360.56</v>
          </cell>
          <cell r="AW56">
            <v>0</v>
          </cell>
          <cell r="AX56">
            <v>1012645.09</v>
          </cell>
          <cell r="AY56">
            <v>0</v>
          </cell>
          <cell r="AZ56">
            <v>0.29957243800163269</v>
          </cell>
          <cell r="BA56">
            <v>802257</v>
          </cell>
          <cell r="BB56">
            <v>217039</v>
          </cell>
          <cell r="BC56">
            <v>0</v>
          </cell>
          <cell r="BD56">
            <v>8101</v>
          </cell>
          <cell r="BE56">
            <v>26932</v>
          </cell>
          <cell r="BF56">
            <v>19659</v>
          </cell>
          <cell r="BG56">
            <v>31630</v>
          </cell>
          <cell r="BH56">
            <v>31860</v>
          </cell>
          <cell r="BI56">
            <v>33876</v>
          </cell>
          <cell r="BJ56">
            <v>95192</v>
          </cell>
          <cell r="BK56">
            <v>18274</v>
          </cell>
          <cell r="BL56">
            <v>19127</v>
          </cell>
          <cell r="BM56">
            <v>1920</v>
          </cell>
          <cell r="BN56">
            <v>2008</v>
          </cell>
          <cell r="BO56">
            <v>1998.6282958984375</v>
          </cell>
          <cell r="BP56">
            <v>1990</v>
          </cell>
          <cell r="BQ56">
            <v>41825.395987766206</v>
          </cell>
          <cell r="BR56">
            <v>0</v>
          </cell>
          <cell r="BS56" t="str">
            <v>Support</v>
          </cell>
          <cell r="BV56">
            <v>1</v>
          </cell>
          <cell r="BY56" t="str">
            <v>C</v>
          </cell>
        </row>
        <row r="57">
          <cell r="A57">
            <v>58</v>
          </cell>
          <cell r="B57" t="str">
            <v>33</v>
          </cell>
          <cell r="C57" t="str">
            <v>Plato Academy</v>
          </cell>
          <cell r="D57" t="str">
            <v>33</v>
          </cell>
          <cell r="E57" t="str">
            <v>HS</v>
          </cell>
          <cell r="F57">
            <v>222</v>
          </cell>
          <cell r="G57">
            <v>0</v>
          </cell>
          <cell r="H57">
            <v>0</v>
          </cell>
          <cell r="I57">
            <v>0</v>
          </cell>
          <cell r="J57">
            <v>1</v>
          </cell>
          <cell r="K57">
            <v>0</v>
          </cell>
          <cell r="L57">
            <v>1</v>
          </cell>
          <cell r="M57">
            <v>10236</v>
          </cell>
          <cell r="N57">
            <v>0</v>
          </cell>
          <cell r="O57">
            <v>10236</v>
          </cell>
          <cell r="P57">
            <v>425326.69</v>
          </cell>
          <cell r="Q57">
            <v>0</v>
          </cell>
          <cell r="R57">
            <v>425326.69</v>
          </cell>
          <cell r="S57">
            <v>3.809999942779541</v>
          </cell>
          <cell r="T57">
            <v>27408.21</v>
          </cell>
          <cell r="U57">
            <v>30893.85</v>
          </cell>
          <cell r="V57">
            <v>35502.9</v>
          </cell>
          <cell r="W57">
            <v>230719.54</v>
          </cell>
          <cell r="X57">
            <v>100802.19</v>
          </cell>
          <cell r="Y57">
            <v>23154.32</v>
          </cell>
          <cell r="Z57">
            <v>12047.63</v>
          </cell>
          <cell r="AA57">
            <v>373019.67</v>
          </cell>
          <cell r="AB57">
            <v>0</v>
          </cell>
          <cell r="AC57">
            <v>0</v>
          </cell>
          <cell r="AD57">
            <v>17105.07</v>
          </cell>
          <cell r="AE57">
            <v>0</v>
          </cell>
          <cell r="AF57">
            <v>0</v>
          </cell>
          <cell r="AG57">
            <v>0</v>
          </cell>
          <cell r="AH57">
            <v>0</v>
          </cell>
          <cell r="AI57">
            <v>212815.6</v>
          </cell>
          <cell r="AJ57">
            <v>0</v>
          </cell>
          <cell r="AK57">
            <v>0</v>
          </cell>
          <cell r="AL57">
            <v>42989.2</v>
          </cell>
          <cell r="AM57">
            <v>76584.63</v>
          </cell>
          <cell r="AN57">
            <v>28815.33</v>
          </cell>
          <cell r="AO57">
            <v>0</v>
          </cell>
          <cell r="AP57">
            <v>13559.4</v>
          </cell>
          <cell r="AQ57">
            <v>40259.39</v>
          </cell>
          <cell r="AR57">
            <v>0</v>
          </cell>
          <cell r="AS57">
            <v>0</v>
          </cell>
          <cell r="AT57">
            <v>10303.14</v>
          </cell>
          <cell r="AU57">
            <v>0</v>
          </cell>
          <cell r="AV57">
            <v>425326.69</v>
          </cell>
          <cell r="AW57">
            <v>0</v>
          </cell>
          <cell r="AX57">
            <v>1924368</v>
          </cell>
          <cell r="AY57">
            <v>0</v>
          </cell>
          <cell r="AZ57">
            <v>0.22102148830890656</v>
          </cell>
          <cell r="BA57">
            <v>1508399</v>
          </cell>
          <cell r="BB57">
            <v>14483</v>
          </cell>
          <cell r="BC57">
            <v>0</v>
          </cell>
          <cell r="BD57">
            <v>0</v>
          </cell>
          <cell r="BE57">
            <v>71091</v>
          </cell>
          <cell r="BF57">
            <v>78657</v>
          </cell>
          <cell r="BG57">
            <v>261096</v>
          </cell>
          <cell r="BH57">
            <v>78539</v>
          </cell>
          <cell r="BI57">
            <v>234773</v>
          </cell>
          <cell r="BJ57">
            <v>325070</v>
          </cell>
          <cell r="BK57">
            <v>23654</v>
          </cell>
          <cell r="BL57">
            <v>46704</v>
          </cell>
          <cell r="BM57">
            <v>1965</v>
          </cell>
          <cell r="BN57">
            <v>1965</v>
          </cell>
          <cell r="BO57">
            <v>1965</v>
          </cell>
          <cell r="BP57">
            <v>1965</v>
          </cell>
          <cell r="BQ57">
            <v>41825.395987766206</v>
          </cell>
          <cell r="BR57">
            <v>0</v>
          </cell>
          <cell r="BS57" t="str">
            <v>District-Wide</v>
          </cell>
          <cell r="BV57">
            <v>1</v>
          </cell>
          <cell r="BY57" t="str">
            <v>C</v>
          </cell>
        </row>
        <row r="58">
          <cell r="A58">
            <v>59</v>
          </cell>
          <cell r="B58" t="str">
            <v>140</v>
          </cell>
          <cell r="C58" t="str">
            <v>Robert F. Kennedy Pre-K Center</v>
          </cell>
          <cell r="D58" t="str">
            <v>140</v>
          </cell>
          <cell r="E58" t="str">
            <v>Pre-K</v>
          </cell>
          <cell r="F58">
            <v>522</v>
          </cell>
          <cell r="G58">
            <v>0</v>
          </cell>
          <cell r="H58">
            <v>6.4000000953674316</v>
          </cell>
          <cell r="I58">
            <v>0</v>
          </cell>
          <cell r="J58">
            <v>2</v>
          </cell>
          <cell r="K58">
            <v>0</v>
          </cell>
          <cell r="L58">
            <v>2</v>
          </cell>
          <cell r="M58">
            <v>84670</v>
          </cell>
          <cell r="N58">
            <v>0</v>
          </cell>
          <cell r="O58">
            <v>84670</v>
          </cell>
          <cell r="P58">
            <v>4608900.96</v>
          </cell>
          <cell r="Q58">
            <v>0</v>
          </cell>
          <cell r="R58">
            <v>4608900.96</v>
          </cell>
          <cell r="S58">
            <v>2.8599998950958252</v>
          </cell>
          <cell r="T58">
            <v>350019.75</v>
          </cell>
          <cell r="U58">
            <v>1806656.87</v>
          </cell>
          <cell r="V58">
            <v>970021.28</v>
          </cell>
          <cell r="W58">
            <v>1125028.8799999999</v>
          </cell>
          <cell r="X58">
            <v>357174.18</v>
          </cell>
          <cell r="Y58">
            <v>191527.59</v>
          </cell>
          <cell r="Z58">
            <v>489405.34</v>
          </cell>
          <cell r="AA58">
            <v>3786478.57</v>
          </cell>
          <cell r="AB58">
            <v>0</v>
          </cell>
          <cell r="AC58">
            <v>0</v>
          </cell>
          <cell r="AD58">
            <v>141489.46</v>
          </cell>
          <cell r="AE58">
            <v>0</v>
          </cell>
          <cell r="AF58">
            <v>0</v>
          </cell>
          <cell r="AG58">
            <v>0</v>
          </cell>
          <cell r="AH58">
            <v>0</v>
          </cell>
          <cell r="AI58">
            <v>144735.12</v>
          </cell>
          <cell r="AJ58">
            <v>123304.92</v>
          </cell>
          <cell r="AK58">
            <v>0</v>
          </cell>
          <cell r="AL58">
            <v>840540.89</v>
          </cell>
          <cell r="AM58">
            <v>743012.57</v>
          </cell>
          <cell r="AN58">
            <v>906397.88</v>
          </cell>
          <cell r="AO58">
            <v>1104272.48</v>
          </cell>
          <cell r="AP58">
            <v>311266.87</v>
          </cell>
          <cell r="AQ58">
            <v>350144.86</v>
          </cell>
          <cell r="AR58">
            <v>0</v>
          </cell>
          <cell r="AS58">
            <v>0</v>
          </cell>
          <cell r="AT58">
            <v>85225.37</v>
          </cell>
          <cell r="AU58">
            <v>0</v>
          </cell>
          <cell r="AV58">
            <v>4608900.96</v>
          </cell>
          <cell r="AW58">
            <v>0</v>
          </cell>
          <cell r="AX58">
            <v>15935741.5</v>
          </cell>
          <cell r="AY58">
            <v>0</v>
          </cell>
          <cell r="AZ58">
            <v>0.28921785950660706</v>
          </cell>
          <cell r="BA58">
            <v>9679082</v>
          </cell>
          <cell r="BB58">
            <v>1286938</v>
          </cell>
          <cell r="BC58">
            <v>0</v>
          </cell>
          <cell r="BD58">
            <v>250222</v>
          </cell>
          <cell r="BE58">
            <v>1960660</v>
          </cell>
          <cell r="BF58">
            <v>664697</v>
          </cell>
          <cell r="BG58">
            <v>446385</v>
          </cell>
          <cell r="BH58">
            <v>1313112</v>
          </cell>
          <cell r="BI58">
            <v>302081</v>
          </cell>
          <cell r="BJ58">
            <v>324706</v>
          </cell>
          <cell r="BK58">
            <v>620045</v>
          </cell>
          <cell r="BL58">
            <v>182525</v>
          </cell>
          <cell r="BM58">
            <v>1953</v>
          </cell>
          <cell r="BN58">
            <v>1962</v>
          </cell>
          <cell r="BO58">
            <v>1957.604736328125</v>
          </cell>
          <cell r="BP58">
            <v>1953</v>
          </cell>
          <cell r="BQ58">
            <v>41825.395987766206</v>
          </cell>
          <cell r="BR58">
            <v>0</v>
          </cell>
          <cell r="BS58" t="str">
            <v>District-Wide</v>
          </cell>
          <cell r="BV58">
            <v>1</v>
          </cell>
          <cell r="BY58" t="str">
            <v>C</v>
          </cell>
        </row>
        <row r="59">
          <cell r="A59">
            <v>60</v>
          </cell>
          <cell r="B59" t="str">
            <v>904</v>
          </cell>
          <cell r="C59" t="str">
            <v>Service Center</v>
          </cell>
          <cell r="D59" t="str">
            <v>904</v>
          </cell>
          <cell r="E59" t="str">
            <v>Support</v>
          </cell>
          <cell r="F59">
            <v>0</v>
          </cell>
          <cell r="G59">
            <v>0</v>
          </cell>
          <cell r="H59">
            <v>12</v>
          </cell>
          <cell r="I59">
            <v>0</v>
          </cell>
          <cell r="J59">
            <v>2</v>
          </cell>
          <cell r="K59">
            <v>0</v>
          </cell>
          <cell r="L59">
            <v>2</v>
          </cell>
          <cell r="M59">
            <v>63549</v>
          </cell>
          <cell r="N59">
            <v>0</v>
          </cell>
          <cell r="O59">
            <v>63549</v>
          </cell>
          <cell r="P59">
            <v>2493709.83</v>
          </cell>
          <cell r="Q59">
            <v>0</v>
          </cell>
          <cell r="R59">
            <v>2493709.83</v>
          </cell>
          <cell r="S59">
            <v>3.3599998950958252</v>
          </cell>
          <cell r="T59">
            <v>0</v>
          </cell>
          <cell r="U59">
            <v>850205.66</v>
          </cell>
          <cell r="V59">
            <v>81576.490000000005</v>
          </cell>
          <cell r="W59">
            <v>1385208.88</v>
          </cell>
          <cell r="X59">
            <v>176718.8</v>
          </cell>
          <cell r="Y59">
            <v>0</v>
          </cell>
          <cell r="Z59">
            <v>97872.77</v>
          </cell>
          <cell r="AA59">
            <v>2395837.06</v>
          </cell>
          <cell r="AB59">
            <v>0</v>
          </cell>
          <cell r="AC59">
            <v>0</v>
          </cell>
          <cell r="AD59">
            <v>0</v>
          </cell>
          <cell r="AE59">
            <v>0</v>
          </cell>
          <cell r="AF59">
            <v>0</v>
          </cell>
          <cell r="AG59">
            <v>0</v>
          </cell>
          <cell r="AH59">
            <v>0</v>
          </cell>
          <cell r="AI59">
            <v>1356128.4</v>
          </cell>
          <cell r="AJ59">
            <v>0</v>
          </cell>
          <cell r="AK59">
            <v>0</v>
          </cell>
          <cell r="AL59">
            <v>64153.21</v>
          </cell>
          <cell r="AM59">
            <v>186669.53</v>
          </cell>
          <cell r="AN59">
            <v>151377.57</v>
          </cell>
          <cell r="AO59">
            <v>716471.27</v>
          </cell>
          <cell r="AP59">
            <v>18909.849999999999</v>
          </cell>
          <cell r="AQ59">
            <v>0</v>
          </cell>
          <cell r="AR59">
            <v>0</v>
          </cell>
          <cell r="AS59">
            <v>0</v>
          </cell>
          <cell r="AT59">
            <v>0</v>
          </cell>
          <cell r="AU59">
            <v>0</v>
          </cell>
          <cell r="AV59">
            <v>2493709.83</v>
          </cell>
          <cell r="AW59">
            <v>0</v>
          </cell>
          <cell r="AX59">
            <v>11975808.75</v>
          </cell>
          <cell r="AY59">
            <v>0</v>
          </cell>
          <cell r="AZ59">
            <v>0.20822893083095551</v>
          </cell>
          <cell r="BA59">
            <v>8221088</v>
          </cell>
          <cell r="BB59">
            <v>178652</v>
          </cell>
          <cell r="BC59">
            <v>0</v>
          </cell>
          <cell r="BD59">
            <v>0</v>
          </cell>
          <cell r="BE59">
            <v>33501</v>
          </cell>
          <cell r="BF59">
            <v>1378862</v>
          </cell>
          <cell r="BG59">
            <v>902694</v>
          </cell>
          <cell r="BH59">
            <v>910656</v>
          </cell>
          <cell r="BI59">
            <v>165112</v>
          </cell>
          <cell r="BJ59">
            <v>547401</v>
          </cell>
          <cell r="BK59">
            <v>237455</v>
          </cell>
          <cell r="BL59">
            <v>396616</v>
          </cell>
          <cell r="BM59">
            <v>1986</v>
          </cell>
          <cell r="BN59">
            <v>1987</v>
          </cell>
          <cell r="BO59">
            <v>1986.065185546875</v>
          </cell>
          <cell r="BP59">
            <v>1987</v>
          </cell>
          <cell r="BQ59">
            <v>41825.395987766206</v>
          </cell>
          <cell r="BR59">
            <v>0</v>
          </cell>
          <cell r="BS59" t="str">
            <v>Support</v>
          </cell>
          <cell r="BV59">
            <v>1</v>
          </cell>
          <cell r="BY59" t="str">
            <v>C</v>
          </cell>
        </row>
        <row r="60">
          <cell r="A60">
            <v>61</v>
          </cell>
          <cell r="B60" t="str">
            <v>905</v>
          </cell>
          <cell r="C60" t="str">
            <v>Student Entrepreneur Center / Fine Arts Office</v>
          </cell>
          <cell r="D60" t="str">
            <v>905</v>
          </cell>
          <cell r="E60" t="str">
            <v>Support</v>
          </cell>
          <cell r="F60">
            <v>0</v>
          </cell>
          <cell r="G60">
            <v>0</v>
          </cell>
          <cell r="H60">
            <v>10.699999809265137</v>
          </cell>
          <cell r="I60">
            <v>0</v>
          </cell>
          <cell r="J60">
            <v>2</v>
          </cell>
          <cell r="K60">
            <v>0</v>
          </cell>
          <cell r="L60">
            <v>2</v>
          </cell>
          <cell r="M60">
            <v>16392</v>
          </cell>
          <cell r="N60">
            <v>0</v>
          </cell>
          <cell r="O60">
            <v>16392</v>
          </cell>
          <cell r="P60">
            <v>996462.17</v>
          </cell>
          <cell r="Q60">
            <v>0</v>
          </cell>
          <cell r="R60">
            <v>996462.17</v>
          </cell>
          <cell r="S60">
            <v>3.2400000095367432</v>
          </cell>
          <cell r="T60">
            <v>23844.71</v>
          </cell>
          <cell r="U60">
            <v>235802.23</v>
          </cell>
          <cell r="V60">
            <v>277114.14</v>
          </cell>
          <cell r="W60">
            <v>400571.36</v>
          </cell>
          <cell r="X60">
            <v>59129.73</v>
          </cell>
          <cell r="Y60">
            <v>0</v>
          </cell>
          <cell r="Z60">
            <v>97202.14</v>
          </cell>
          <cell r="AA60">
            <v>899260.03</v>
          </cell>
          <cell r="AB60">
            <v>0</v>
          </cell>
          <cell r="AC60">
            <v>0</v>
          </cell>
          <cell r="AD60">
            <v>0</v>
          </cell>
          <cell r="AE60">
            <v>0</v>
          </cell>
          <cell r="AF60">
            <v>0</v>
          </cell>
          <cell r="AG60">
            <v>0</v>
          </cell>
          <cell r="AH60">
            <v>0</v>
          </cell>
          <cell r="AI60">
            <v>243280.96</v>
          </cell>
          <cell r="AJ60">
            <v>23844.71</v>
          </cell>
          <cell r="AK60">
            <v>0</v>
          </cell>
          <cell r="AL60">
            <v>86526.24</v>
          </cell>
          <cell r="AM60">
            <v>174787.45</v>
          </cell>
          <cell r="AN60">
            <v>100726.04</v>
          </cell>
          <cell r="AO60">
            <v>362175.95</v>
          </cell>
          <cell r="AP60">
            <v>5120.82</v>
          </cell>
          <cell r="AQ60">
            <v>0</v>
          </cell>
          <cell r="AR60">
            <v>0</v>
          </cell>
          <cell r="AS60">
            <v>0</v>
          </cell>
          <cell r="AT60">
            <v>0</v>
          </cell>
          <cell r="AU60">
            <v>0</v>
          </cell>
          <cell r="AV60">
            <v>996462.17</v>
          </cell>
          <cell r="AW60">
            <v>0</v>
          </cell>
          <cell r="AX60">
            <v>3058464.75</v>
          </cell>
          <cell r="AY60">
            <v>0</v>
          </cell>
          <cell r="AZ60">
            <v>0.32580468058586121</v>
          </cell>
          <cell r="BA60">
            <v>3105512</v>
          </cell>
          <cell r="BB60">
            <v>142181</v>
          </cell>
          <cell r="BC60">
            <v>68287</v>
          </cell>
          <cell r="BD60">
            <v>119189</v>
          </cell>
          <cell r="BE60">
            <v>2782</v>
          </cell>
          <cell r="BF60">
            <v>94678</v>
          </cell>
          <cell r="BG60">
            <v>569347</v>
          </cell>
          <cell r="BH60">
            <v>276951</v>
          </cell>
          <cell r="BI60">
            <v>111292</v>
          </cell>
          <cell r="BJ60">
            <v>551687</v>
          </cell>
          <cell r="BK60">
            <v>82843</v>
          </cell>
          <cell r="BL60">
            <v>16680</v>
          </cell>
          <cell r="BM60">
            <v>1914</v>
          </cell>
          <cell r="BN60">
            <v>1957</v>
          </cell>
          <cell r="BO60">
            <v>1948.416748046875</v>
          </cell>
          <cell r="BP60">
            <v>1986</v>
          </cell>
          <cell r="BQ60">
            <v>41825.395987766206</v>
          </cell>
          <cell r="BR60">
            <v>0</v>
          </cell>
          <cell r="BS60" t="str">
            <v>Support</v>
          </cell>
          <cell r="BV60">
            <v>1</v>
          </cell>
          <cell r="BY60" t="str">
            <v>D</v>
          </cell>
        </row>
        <row r="61">
          <cell r="A61">
            <v>62</v>
          </cell>
          <cell r="B61" t="str">
            <v>10</v>
          </cell>
          <cell r="C61" t="str">
            <v>Tejas School of Choice</v>
          </cell>
          <cell r="D61" t="str">
            <v>10</v>
          </cell>
          <cell r="E61" t="str">
            <v>HS</v>
          </cell>
          <cell r="F61">
            <v>175</v>
          </cell>
          <cell r="G61">
            <v>0</v>
          </cell>
          <cell r="H61">
            <v>0</v>
          </cell>
          <cell r="I61">
            <v>0</v>
          </cell>
          <cell r="J61">
            <v>1</v>
          </cell>
          <cell r="K61">
            <v>0</v>
          </cell>
          <cell r="L61">
            <v>1</v>
          </cell>
          <cell r="M61">
            <v>40222</v>
          </cell>
          <cell r="N61">
            <v>0</v>
          </cell>
          <cell r="O61">
            <v>40222</v>
          </cell>
          <cell r="P61">
            <v>3666426.48</v>
          </cell>
          <cell r="Q61">
            <v>0</v>
          </cell>
          <cell r="R61">
            <v>3666426.48</v>
          </cell>
          <cell r="S61">
            <v>3.2799999713897705</v>
          </cell>
          <cell r="T61">
            <v>107699.59</v>
          </cell>
          <cell r="U61">
            <v>964507.95</v>
          </cell>
          <cell r="V61">
            <v>717380.65</v>
          </cell>
          <cell r="W61">
            <v>1558039.55</v>
          </cell>
          <cell r="X61">
            <v>318798.74</v>
          </cell>
          <cell r="Y61">
            <v>90984.08</v>
          </cell>
          <cell r="Z61">
            <v>255696.96</v>
          </cell>
          <cell r="AA61">
            <v>3252531.68</v>
          </cell>
          <cell r="AB61">
            <v>0</v>
          </cell>
          <cell r="AC61">
            <v>0</v>
          </cell>
          <cell r="AD61">
            <v>67213.759999999995</v>
          </cell>
          <cell r="AE61">
            <v>0</v>
          </cell>
          <cell r="AF61">
            <v>0</v>
          </cell>
          <cell r="AG61">
            <v>0</v>
          </cell>
          <cell r="AH61">
            <v>0</v>
          </cell>
          <cell r="AI61">
            <v>673618.08</v>
          </cell>
          <cell r="AJ61">
            <v>0</v>
          </cell>
          <cell r="AK61">
            <v>0</v>
          </cell>
          <cell r="AL61">
            <v>607234.76</v>
          </cell>
          <cell r="AM61">
            <v>886002.08</v>
          </cell>
          <cell r="AN61">
            <v>299694.46000000002</v>
          </cell>
          <cell r="AO61">
            <v>571485.09</v>
          </cell>
          <cell r="AP61">
            <v>260257.22</v>
          </cell>
          <cell r="AQ61">
            <v>166761.74</v>
          </cell>
          <cell r="AR61">
            <v>0</v>
          </cell>
          <cell r="AS61">
            <v>0</v>
          </cell>
          <cell r="AT61">
            <v>201373.05</v>
          </cell>
          <cell r="AU61">
            <v>0</v>
          </cell>
          <cell r="AV61">
            <v>3666426.48</v>
          </cell>
          <cell r="AW61">
            <v>0</v>
          </cell>
          <cell r="AX61">
            <v>7561736</v>
          </cell>
          <cell r="AY61">
            <v>0</v>
          </cell>
          <cell r="AZ61">
            <v>0.4848656952381134</v>
          </cell>
          <cell r="BA61">
            <v>5469581</v>
          </cell>
          <cell r="BB61">
            <v>1056846</v>
          </cell>
          <cell r="BC61">
            <v>0</v>
          </cell>
          <cell r="BD61">
            <v>657987</v>
          </cell>
          <cell r="BE61">
            <v>259706</v>
          </cell>
          <cell r="BF61">
            <v>471233</v>
          </cell>
          <cell r="BG61">
            <v>1220656</v>
          </cell>
          <cell r="BH61">
            <v>143098</v>
          </cell>
          <cell r="BI61">
            <v>339449</v>
          </cell>
          <cell r="BJ61">
            <v>634175</v>
          </cell>
          <cell r="BK61">
            <v>123652</v>
          </cell>
          <cell r="BL61">
            <v>283615</v>
          </cell>
          <cell r="BM61">
            <v>1957</v>
          </cell>
          <cell r="BN61">
            <v>1957</v>
          </cell>
          <cell r="BO61">
            <v>1957</v>
          </cell>
          <cell r="BP61">
            <v>0</v>
          </cell>
          <cell r="BQ61">
            <v>41825.395987766206</v>
          </cell>
          <cell r="BR61">
            <v>0</v>
          </cell>
          <cell r="BS61" t="str">
            <v>District-Wide</v>
          </cell>
          <cell r="BV61">
            <v>1</v>
          </cell>
          <cell r="BY61" t="str">
            <v>E</v>
          </cell>
        </row>
        <row r="62">
          <cell r="A62">
            <v>63</v>
          </cell>
          <cell r="B62" t="str">
            <v>906</v>
          </cell>
          <cell r="C62" t="str">
            <v>Transitional Living Center</v>
          </cell>
          <cell r="D62" t="str">
            <v>906</v>
          </cell>
          <cell r="E62" t="str">
            <v>Support</v>
          </cell>
          <cell r="F62">
            <v>0</v>
          </cell>
          <cell r="G62">
            <v>0</v>
          </cell>
          <cell r="H62">
            <v>16</v>
          </cell>
          <cell r="I62">
            <v>0</v>
          </cell>
          <cell r="J62">
            <v>1</v>
          </cell>
          <cell r="K62">
            <v>0</v>
          </cell>
          <cell r="L62">
            <v>1</v>
          </cell>
          <cell r="M62">
            <v>29000</v>
          </cell>
          <cell r="N62">
            <v>0</v>
          </cell>
          <cell r="O62">
            <v>29000</v>
          </cell>
          <cell r="P62">
            <v>741368.05</v>
          </cell>
          <cell r="Q62">
            <v>0</v>
          </cell>
          <cell r="R62">
            <v>741368.05</v>
          </cell>
          <cell r="S62">
            <v>2.9700000286102295</v>
          </cell>
          <cell r="T62">
            <v>0</v>
          </cell>
          <cell r="U62">
            <v>458426.01</v>
          </cell>
          <cell r="V62">
            <v>38998.29</v>
          </cell>
          <cell r="W62">
            <v>49498.65</v>
          </cell>
          <cell r="X62">
            <v>194445.1</v>
          </cell>
          <cell r="Y62">
            <v>0</v>
          </cell>
          <cell r="Z62">
            <v>75886.16</v>
          </cell>
          <cell r="AA62">
            <v>665481.89</v>
          </cell>
          <cell r="AB62">
            <v>0</v>
          </cell>
          <cell r="AC62">
            <v>0</v>
          </cell>
          <cell r="AD62">
            <v>0</v>
          </cell>
          <cell r="AE62">
            <v>0</v>
          </cell>
          <cell r="AF62">
            <v>0</v>
          </cell>
          <cell r="AG62">
            <v>0</v>
          </cell>
          <cell r="AH62">
            <v>0</v>
          </cell>
          <cell r="AI62">
            <v>0</v>
          </cell>
          <cell r="AJ62">
            <v>0</v>
          </cell>
          <cell r="AK62">
            <v>0</v>
          </cell>
          <cell r="AL62">
            <v>22250.11</v>
          </cell>
          <cell r="AM62">
            <v>207360.59</v>
          </cell>
          <cell r="AN62">
            <v>64632.78</v>
          </cell>
          <cell r="AO62">
            <v>415433.36</v>
          </cell>
          <cell r="AP62">
            <v>23127.31</v>
          </cell>
          <cell r="AQ62">
            <v>8563.9</v>
          </cell>
          <cell r="AR62">
            <v>0</v>
          </cell>
          <cell r="AS62">
            <v>0</v>
          </cell>
          <cell r="AT62">
            <v>0</v>
          </cell>
          <cell r="AU62">
            <v>0</v>
          </cell>
          <cell r="AV62">
            <v>741368.05</v>
          </cell>
          <cell r="AW62">
            <v>0</v>
          </cell>
          <cell r="AX62">
            <v>5465050</v>
          </cell>
          <cell r="AY62">
            <v>0</v>
          </cell>
          <cell r="AZ62">
            <v>0.13565622270107269</v>
          </cell>
          <cell r="BA62">
            <v>3655782</v>
          </cell>
          <cell r="BB62">
            <v>107517</v>
          </cell>
          <cell r="BC62">
            <v>0</v>
          </cell>
          <cell r="BD62">
            <v>84525</v>
          </cell>
          <cell r="BE62">
            <v>168037</v>
          </cell>
          <cell r="BF62">
            <v>0</v>
          </cell>
          <cell r="BG62">
            <v>381291</v>
          </cell>
          <cell r="BH62">
            <v>555772</v>
          </cell>
          <cell r="BI62">
            <v>185936</v>
          </cell>
          <cell r="BJ62">
            <v>219953</v>
          </cell>
          <cell r="BK62">
            <v>0</v>
          </cell>
          <cell r="BL62">
            <v>956517</v>
          </cell>
          <cell r="BM62">
            <v>1969</v>
          </cell>
          <cell r="BN62">
            <v>1969</v>
          </cell>
          <cell r="BO62">
            <v>1969</v>
          </cell>
          <cell r="BP62">
            <v>1969</v>
          </cell>
          <cell r="BQ62">
            <v>41825.395987766206</v>
          </cell>
          <cell r="BR62">
            <v>0</v>
          </cell>
          <cell r="BS62" t="str">
            <v>Support</v>
          </cell>
          <cell r="BV62">
            <v>1</v>
          </cell>
          <cell r="BY62" t="str">
            <v>B</v>
          </cell>
        </row>
        <row r="63">
          <cell r="A63">
            <v>64</v>
          </cell>
          <cell r="B63" t="str">
            <v>17</v>
          </cell>
          <cell r="C63" t="str">
            <v>Valle Verde Early College High School</v>
          </cell>
          <cell r="D63" t="str">
            <v>17</v>
          </cell>
          <cell r="E63" t="str">
            <v>HS</v>
          </cell>
          <cell r="F63">
            <v>403</v>
          </cell>
          <cell r="G63">
            <v>0</v>
          </cell>
          <cell r="H63">
            <v>0</v>
          </cell>
          <cell r="I63">
            <v>0</v>
          </cell>
          <cell r="J63">
            <v>0</v>
          </cell>
          <cell r="K63">
            <v>32</v>
          </cell>
          <cell r="L63">
            <v>32</v>
          </cell>
          <cell r="M63">
            <v>0</v>
          </cell>
          <cell r="N63">
            <v>23040</v>
          </cell>
          <cell r="O63">
            <v>23040</v>
          </cell>
          <cell r="P63">
            <v>1965886.86</v>
          </cell>
          <cell r="Q63">
            <v>0</v>
          </cell>
          <cell r="R63">
            <v>1965886.86</v>
          </cell>
          <cell r="S63">
            <v>2.619999885559082</v>
          </cell>
          <cell r="T63">
            <v>527890.71</v>
          </cell>
          <cell r="U63">
            <v>563826.74</v>
          </cell>
          <cell r="V63">
            <v>229020.49</v>
          </cell>
          <cell r="W63">
            <v>424649.38</v>
          </cell>
          <cell r="X63">
            <v>220499.54</v>
          </cell>
          <cell r="Y63">
            <v>52117.440000000002</v>
          </cell>
          <cell r="Z63">
            <v>252546.87</v>
          </cell>
          <cell r="AA63">
            <v>1622721.11</v>
          </cell>
          <cell r="AB63">
            <v>0</v>
          </cell>
          <cell r="AC63">
            <v>0</v>
          </cell>
          <cell r="AD63">
            <v>38501.440000000002</v>
          </cell>
          <cell r="AE63">
            <v>0</v>
          </cell>
          <cell r="AF63">
            <v>0</v>
          </cell>
          <cell r="AG63">
            <v>0</v>
          </cell>
          <cell r="AH63">
            <v>0</v>
          </cell>
          <cell r="AI63">
            <v>0</v>
          </cell>
          <cell r="AJ63">
            <v>466198.23</v>
          </cell>
          <cell r="AK63">
            <v>0</v>
          </cell>
          <cell r="AL63">
            <v>149545.76999999999</v>
          </cell>
          <cell r="AM63">
            <v>339223.88</v>
          </cell>
          <cell r="AN63">
            <v>335849.9</v>
          </cell>
          <cell r="AO63">
            <v>327546.05</v>
          </cell>
          <cell r="AP63">
            <v>3874.11</v>
          </cell>
          <cell r="AQ63">
            <v>90618.880000000005</v>
          </cell>
          <cell r="AR63">
            <v>0</v>
          </cell>
          <cell r="AS63">
            <v>0</v>
          </cell>
          <cell r="AT63">
            <v>253030.04</v>
          </cell>
          <cell r="AU63">
            <v>0</v>
          </cell>
          <cell r="AV63">
            <v>1965886.86</v>
          </cell>
          <cell r="AW63">
            <v>0</v>
          </cell>
          <cell r="AX63">
            <v>4598093</v>
          </cell>
          <cell r="AY63">
            <v>0</v>
          </cell>
          <cell r="AZ63">
            <v>0.42754396796226501</v>
          </cell>
          <cell r="BA63">
            <v>3634838</v>
          </cell>
          <cell r="BB63">
            <v>33470</v>
          </cell>
          <cell r="BC63">
            <v>0</v>
          </cell>
          <cell r="BD63">
            <v>123844</v>
          </cell>
          <cell r="BE63">
            <v>491728</v>
          </cell>
          <cell r="BF63">
            <v>89864</v>
          </cell>
          <cell r="BG63">
            <v>1227299</v>
          </cell>
          <cell r="BH63">
            <v>617748</v>
          </cell>
          <cell r="BI63">
            <v>35188</v>
          </cell>
          <cell r="BJ63">
            <v>136189</v>
          </cell>
          <cell r="BK63">
            <v>150858</v>
          </cell>
          <cell r="BL63">
            <v>269908</v>
          </cell>
          <cell r="BM63">
            <v>0</v>
          </cell>
          <cell r="BN63">
            <v>0</v>
          </cell>
          <cell r="BO63">
            <v>0</v>
          </cell>
          <cell r="BP63">
            <v>2008</v>
          </cell>
          <cell r="BQ63">
            <v>41825.395987766206</v>
          </cell>
          <cell r="BR63">
            <v>0</v>
          </cell>
          <cell r="BS63" t="str">
            <v>District-Wide</v>
          </cell>
          <cell r="BV63">
            <v>1</v>
          </cell>
          <cell r="BY63" t="str">
            <v>E</v>
          </cell>
        </row>
      </sheetData>
      <sheetData sheetId="7">
        <row r="6">
          <cell r="D6" t="str">
            <v>901 - x0</v>
          </cell>
          <cell r="I6">
            <v>1973</v>
          </cell>
          <cell r="J6">
            <v>177523</v>
          </cell>
          <cell r="BN6">
            <v>1</v>
          </cell>
          <cell r="BS6">
            <v>4</v>
          </cell>
          <cell r="BW6" t="str">
            <v>B</v>
          </cell>
        </row>
        <row r="7">
          <cell r="D7" t="str">
            <v>13 - x0</v>
          </cell>
          <cell r="I7">
            <v>1980</v>
          </cell>
          <cell r="J7">
            <v>17825</v>
          </cell>
          <cell r="BN7">
            <v>1</v>
          </cell>
          <cell r="BS7">
            <v>4</v>
          </cell>
          <cell r="BW7" t="str">
            <v>B</v>
          </cell>
        </row>
        <row r="8">
          <cell r="D8" t="str">
            <v>13 - x100</v>
          </cell>
          <cell r="I8">
            <v>1980</v>
          </cell>
          <cell r="J8">
            <v>11250</v>
          </cell>
          <cell r="BN8">
            <v>1</v>
          </cell>
          <cell r="BS8">
            <v>4</v>
          </cell>
          <cell r="BW8" t="str">
            <v>A</v>
          </cell>
        </row>
        <row r="9">
          <cell r="D9" t="str">
            <v>138 - x0</v>
          </cell>
          <cell r="I9">
            <v>1993</v>
          </cell>
          <cell r="J9">
            <v>65835</v>
          </cell>
          <cell r="BN9">
            <v>1</v>
          </cell>
          <cell r="BS9">
            <v>5</v>
          </cell>
          <cell r="BW9" t="str">
            <v>A</v>
          </cell>
        </row>
        <row r="10">
          <cell r="D10" t="str">
            <v>138 - x100</v>
          </cell>
          <cell r="I10">
            <v>1993</v>
          </cell>
          <cell r="J10">
            <v>3310</v>
          </cell>
          <cell r="BN10">
            <v>1</v>
          </cell>
          <cell r="BS10">
            <v>5</v>
          </cell>
          <cell r="BW10" t="str">
            <v>A</v>
          </cell>
        </row>
        <row r="11">
          <cell r="D11" t="str">
            <v>138 - x200</v>
          </cell>
          <cell r="I11">
            <v>1993</v>
          </cell>
          <cell r="J11">
            <v>12995</v>
          </cell>
          <cell r="BN11">
            <v>1</v>
          </cell>
          <cell r="BS11">
            <v>5</v>
          </cell>
          <cell r="BW11" t="str">
            <v>A</v>
          </cell>
        </row>
        <row r="12">
          <cell r="D12" t="str">
            <v>138 - x300</v>
          </cell>
          <cell r="I12">
            <v>2006</v>
          </cell>
          <cell r="J12">
            <v>13350</v>
          </cell>
          <cell r="BN12">
            <v>1</v>
          </cell>
          <cell r="BS12">
            <v>6</v>
          </cell>
          <cell r="BW12" t="str">
            <v>A</v>
          </cell>
        </row>
        <row r="13">
          <cell r="D13" t="str">
            <v>138 - x400</v>
          </cell>
          <cell r="I13">
            <v>1993</v>
          </cell>
          <cell r="J13">
            <v>5220</v>
          </cell>
          <cell r="BN13">
            <v>1</v>
          </cell>
          <cell r="BS13">
            <v>5</v>
          </cell>
          <cell r="BW13" t="str">
            <v>A</v>
          </cell>
        </row>
        <row r="14">
          <cell r="D14" t="str">
            <v>101 - x0</v>
          </cell>
          <cell r="I14">
            <v>1934</v>
          </cell>
          <cell r="J14">
            <v>41831</v>
          </cell>
          <cell r="BN14">
            <v>1</v>
          </cell>
          <cell r="BS14">
            <v>2</v>
          </cell>
          <cell r="BW14" t="str">
            <v>D</v>
          </cell>
        </row>
        <row r="15">
          <cell r="D15" t="str">
            <v>101 - x200</v>
          </cell>
          <cell r="I15">
            <v>1993</v>
          </cell>
          <cell r="J15">
            <v>5920</v>
          </cell>
          <cell r="BN15">
            <v>1</v>
          </cell>
          <cell r="BS15">
            <v>5</v>
          </cell>
          <cell r="BW15" t="str">
            <v>A</v>
          </cell>
        </row>
        <row r="16">
          <cell r="D16" t="str">
            <v>101 - x300</v>
          </cell>
          <cell r="I16">
            <v>1993</v>
          </cell>
          <cell r="J16">
            <v>2960</v>
          </cell>
          <cell r="BN16">
            <v>1</v>
          </cell>
          <cell r="BS16">
            <v>5</v>
          </cell>
          <cell r="BW16" t="str">
            <v>C</v>
          </cell>
        </row>
        <row r="17">
          <cell r="D17" t="str">
            <v>1 - 100</v>
          </cell>
          <cell r="I17">
            <v>1957</v>
          </cell>
          <cell r="J17">
            <v>142600</v>
          </cell>
          <cell r="BN17">
            <v>1</v>
          </cell>
          <cell r="BS17">
            <v>3</v>
          </cell>
          <cell r="BW17" t="str">
            <v>C</v>
          </cell>
        </row>
        <row r="18">
          <cell r="D18" t="str">
            <v>1 - 200</v>
          </cell>
          <cell r="I18">
            <v>1964</v>
          </cell>
          <cell r="J18">
            <v>11000</v>
          </cell>
          <cell r="BN18">
            <v>1</v>
          </cell>
          <cell r="BS18">
            <v>3</v>
          </cell>
          <cell r="BW18" t="str">
            <v>D</v>
          </cell>
        </row>
        <row r="19">
          <cell r="D19" t="str">
            <v>1 - 300</v>
          </cell>
          <cell r="I19">
            <v>1979</v>
          </cell>
          <cell r="J19">
            <v>58300</v>
          </cell>
          <cell r="BN19">
            <v>1</v>
          </cell>
          <cell r="BS19">
            <v>4</v>
          </cell>
          <cell r="BW19" t="str">
            <v>D</v>
          </cell>
        </row>
        <row r="20">
          <cell r="D20" t="str">
            <v>1 - 400</v>
          </cell>
          <cell r="I20">
            <v>1991</v>
          </cell>
          <cell r="J20">
            <v>54000</v>
          </cell>
          <cell r="BN20">
            <v>1</v>
          </cell>
          <cell r="BS20">
            <v>5</v>
          </cell>
          <cell r="BW20" t="str">
            <v>B</v>
          </cell>
        </row>
        <row r="21">
          <cell r="D21" t="str">
            <v>1 - 500</v>
          </cell>
          <cell r="I21">
            <v>1995</v>
          </cell>
          <cell r="J21">
            <v>9000</v>
          </cell>
          <cell r="BN21">
            <v>1</v>
          </cell>
          <cell r="BS21">
            <v>5</v>
          </cell>
          <cell r="BW21" t="str">
            <v>D</v>
          </cell>
        </row>
        <row r="22">
          <cell r="D22" t="str">
            <v>1 - 600</v>
          </cell>
          <cell r="I22">
            <v>1997</v>
          </cell>
          <cell r="J22">
            <v>55712</v>
          </cell>
          <cell r="BN22">
            <v>1</v>
          </cell>
          <cell r="BS22">
            <v>5</v>
          </cell>
          <cell r="BW22" t="str">
            <v>B</v>
          </cell>
        </row>
        <row r="23">
          <cell r="D23" t="str">
            <v>1 - 700</v>
          </cell>
          <cell r="I23">
            <v>2002</v>
          </cell>
          <cell r="J23">
            <v>21200</v>
          </cell>
          <cell r="BN23">
            <v>1</v>
          </cell>
          <cell r="BS23">
            <v>6</v>
          </cell>
          <cell r="BW23" t="str">
            <v>A</v>
          </cell>
        </row>
        <row r="24">
          <cell r="D24" t="str">
            <v>1 - 800</v>
          </cell>
          <cell r="I24">
            <v>2005</v>
          </cell>
          <cell r="J24">
            <v>32000</v>
          </cell>
          <cell r="BN24">
            <v>1</v>
          </cell>
          <cell r="BS24">
            <v>6</v>
          </cell>
          <cell r="BW24" t="str">
            <v>A</v>
          </cell>
        </row>
        <row r="25">
          <cell r="D25" t="str">
            <v>1 - 900</v>
          </cell>
          <cell r="I25">
            <v>2006</v>
          </cell>
          <cell r="J25">
            <v>15516</v>
          </cell>
          <cell r="BN25">
            <v>1</v>
          </cell>
          <cell r="BS25">
            <v>6</v>
          </cell>
          <cell r="BW25" t="str">
            <v>A</v>
          </cell>
        </row>
        <row r="26">
          <cell r="D26" t="str">
            <v>1 - 950</v>
          </cell>
          <cell r="I26">
            <v>2013</v>
          </cell>
          <cell r="J26">
            <v>5117</v>
          </cell>
          <cell r="BN26">
            <v>1</v>
          </cell>
          <cell r="BS26">
            <v>7</v>
          </cell>
          <cell r="BW26" t="str">
            <v>A</v>
          </cell>
        </row>
        <row r="27">
          <cell r="D27" t="str">
            <v>102 - x0</v>
          </cell>
          <cell r="I27">
            <v>1928</v>
          </cell>
          <cell r="J27">
            <v>36910</v>
          </cell>
          <cell r="BN27">
            <v>1</v>
          </cell>
          <cell r="BS27">
            <v>1</v>
          </cell>
          <cell r="BW27" t="str">
            <v>A</v>
          </cell>
        </row>
        <row r="28">
          <cell r="D28" t="str">
            <v>102 - x100</v>
          </cell>
          <cell r="I28">
            <v>1993</v>
          </cell>
          <cell r="J28">
            <v>6775</v>
          </cell>
          <cell r="BN28">
            <v>1</v>
          </cell>
          <cell r="BS28">
            <v>5</v>
          </cell>
          <cell r="BW28" t="str">
            <v>A</v>
          </cell>
        </row>
        <row r="29">
          <cell r="D29" t="str">
            <v>102 - x200</v>
          </cell>
          <cell r="I29">
            <v>1993</v>
          </cell>
          <cell r="J29">
            <v>3470</v>
          </cell>
          <cell r="BN29">
            <v>1</v>
          </cell>
          <cell r="BS29">
            <v>5</v>
          </cell>
          <cell r="BW29" t="str">
            <v>A</v>
          </cell>
        </row>
        <row r="30">
          <cell r="D30" t="str">
            <v>102 - x300</v>
          </cell>
          <cell r="I30">
            <v>1993</v>
          </cell>
          <cell r="J30">
            <v>4160</v>
          </cell>
          <cell r="BN30">
            <v>1</v>
          </cell>
          <cell r="BS30">
            <v>5</v>
          </cell>
          <cell r="BW30" t="str">
            <v>A</v>
          </cell>
        </row>
        <row r="31">
          <cell r="D31" t="str">
            <v>102 - x400</v>
          </cell>
          <cell r="I31">
            <v>1993</v>
          </cell>
          <cell r="J31">
            <v>4350</v>
          </cell>
          <cell r="BN31">
            <v>1</v>
          </cell>
          <cell r="BS31">
            <v>5</v>
          </cell>
          <cell r="BW31" t="str">
            <v>A</v>
          </cell>
        </row>
        <row r="32">
          <cell r="D32" t="str">
            <v>102 - x500</v>
          </cell>
          <cell r="I32">
            <v>2006</v>
          </cell>
          <cell r="J32">
            <v>9625</v>
          </cell>
          <cell r="BN32">
            <v>1</v>
          </cell>
          <cell r="BS32">
            <v>6</v>
          </cell>
          <cell r="BW32" t="str">
            <v>A</v>
          </cell>
        </row>
        <row r="33">
          <cell r="D33" t="str">
            <v>102 - x600</v>
          </cell>
          <cell r="I33">
            <v>2006</v>
          </cell>
          <cell r="J33">
            <v>5400</v>
          </cell>
          <cell r="BN33">
            <v>1</v>
          </cell>
          <cell r="BS33">
            <v>6</v>
          </cell>
          <cell r="BW33" t="str">
            <v>A</v>
          </cell>
        </row>
        <row r="34">
          <cell r="D34" t="str">
            <v>51 - x01</v>
          </cell>
          <cell r="I34">
            <v>1989</v>
          </cell>
          <cell r="J34">
            <v>70000</v>
          </cell>
          <cell r="BN34">
            <v>1</v>
          </cell>
          <cell r="BS34">
            <v>4</v>
          </cell>
          <cell r="BW34" t="str">
            <v>C</v>
          </cell>
        </row>
        <row r="35">
          <cell r="D35" t="str">
            <v>51 - x02</v>
          </cell>
          <cell r="I35">
            <v>1989</v>
          </cell>
          <cell r="J35">
            <v>10000</v>
          </cell>
          <cell r="BN35">
            <v>1</v>
          </cell>
          <cell r="BS35">
            <v>4</v>
          </cell>
          <cell r="BW35" t="str">
            <v>C</v>
          </cell>
        </row>
        <row r="36">
          <cell r="D36" t="str">
            <v>51 - x03</v>
          </cell>
          <cell r="I36">
            <v>1989</v>
          </cell>
          <cell r="J36">
            <v>8800</v>
          </cell>
          <cell r="BN36">
            <v>1</v>
          </cell>
          <cell r="BS36">
            <v>4</v>
          </cell>
          <cell r="BW36" t="str">
            <v>C</v>
          </cell>
        </row>
        <row r="37">
          <cell r="D37" t="str">
            <v>51 - x04</v>
          </cell>
          <cell r="I37">
            <v>1989</v>
          </cell>
          <cell r="J37">
            <v>5300</v>
          </cell>
          <cell r="BN37">
            <v>1</v>
          </cell>
          <cell r="BS37">
            <v>4</v>
          </cell>
          <cell r="BW37" t="str">
            <v>C</v>
          </cell>
        </row>
        <row r="38">
          <cell r="D38" t="str">
            <v>127 - x0</v>
          </cell>
          <cell r="I38">
            <v>1976</v>
          </cell>
          <cell r="J38">
            <v>58830</v>
          </cell>
          <cell r="BN38">
            <v>1</v>
          </cell>
          <cell r="BS38">
            <v>4</v>
          </cell>
          <cell r="BW38" t="str">
            <v>E</v>
          </cell>
        </row>
        <row r="39">
          <cell r="D39" t="str">
            <v>127 - x100</v>
          </cell>
          <cell r="I39">
            <v>2003</v>
          </cell>
          <cell r="J39">
            <v>15591</v>
          </cell>
          <cell r="BN39">
            <v>1</v>
          </cell>
          <cell r="BS39">
            <v>6</v>
          </cell>
          <cell r="BW39" t="str">
            <v>A</v>
          </cell>
        </row>
        <row r="40">
          <cell r="D40" t="str">
            <v>127 - x200</v>
          </cell>
          <cell r="I40">
            <v>2006</v>
          </cell>
          <cell r="J40">
            <v>10975</v>
          </cell>
          <cell r="BN40">
            <v>1</v>
          </cell>
          <cell r="BS40">
            <v>6</v>
          </cell>
          <cell r="BW40" t="str">
            <v>A</v>
          </cell>
        </row>
        <row r="41">
          <cell r="D41" t="str">
            <v>103 - x0</v>
          </cell>
          <cell r="I41">
            <v>1959</v>
          </cell>
          <cell r="J41">
            <v>48370</v>
          </cell>
          <cell r="BN41">
            <v>1</v>
          </cell>
          <cell r="BS41">
            <v>3</v>
          </cell>
          <cell r="BW41" t="str">
            <v>B</v>
          </cell>
        </row>
        <row r="42">
          <cell r="D42" t="str">
            <v>103 - x100</v>
          </cell>
          <cell r="I42">
            <v>2007</v>
          </cell>
          <cell r="J42">
            <v>16398</v>
          </cell>
          <cell r="BN42">
            <v>1</v>
          </cell>
          <cell r="BS42">
            <v>6</v>
          </cell>
          <cell r="BW42" t="str">
            <v>A</v>
          </cell>
        </row>
        <row r="43">
          <cell r="D43" t="str">
            <v>103 - x200</v>
          </cell>
          <cell r="I43">
            <v>1997</v>
          </cell>
          <cell r="J43">
            <v>9144</v>
          </cell>
          <cell r="BN43">
            <v>1</v>
          </cell>
          <cell r="BS43">
            <v>5</v>
          </cell>
          <cell r="BW43" t="str">
            <v>A</v>
          </cell>
        </row>
        <row r="44">
          <cell r="D44" t="str">
            <v>14 - x0</v>
          </cell>
          <cell r="I44">
            <v>1900</v>
          </cell>
          <cell r="J44">
            <v>5860</v>
          </cell>
          <cell r="BN44">
            <v>1</v>
          </cell>
          <cell r="BS44">
            <v>1</v>
          </cell>
          <cell r="BW44" t="str">
            <v>C</v>
          </cell>
        </row>
        <row r="45">
          <cell r="D45" t="str">
            <v>14 - x100</v>
          </cell>
          <cell r="I45">
            <v>1997</v>
          </cell>
          <cell r="J45">
            <v>13585</v>
          </cell>
          <cell r="BN45">
            <v>1</v>
          </cell>
          <cell r="BS45">
            <v>5</v>
          </cell>
          <cell r="BW45" t="str">
            <v>A</v>
          </cell>
        </row>
        <row r="46">
          <cell r="D46" t="str">
            <v>104 - 01</v>
          </cell>
          <cell r="I46">
            <v>1964</v>
          </cell>
          <cell r="J46">
            <v>57583</v>
          </cell>
          <cell r="BN46">
            <v>1</v>
          </cell>
          <cell r="BS46">
            <v>3</v>
          </cell>
          <cell r="BW46" t="str">
            <v>C</v>
          </cell>
        </row>
        <row r="47">
          <cell r="D47" t="str">
            <v>8 - x01</v>
          </cell>
          <cell r="I47">
            <v>1987</v>
          </cell>
          <cell r="J47">
            <v>169850</v>
          </cell>
          <cell r="BN47">
            <v>1</v>
          </cell>
          <cell r="BS47">
            <v>4</v>
          </cell>
          <cell r="BW47" t="str">
            <v>A</v>
          </cell>
        </row>
        <row r="48">
          <cell r="D48" t="str">
            <v>8 - x02</v>
          </cell>
          <cell r="I48">
            <v>1987</v>
          </cell>
          <cell r="J48">
            <v>15665</v>
          </cell>
          <cell r="BN48">
            <v>1</v>
          </cell>
          <cell r="BS48">
            <v>4</v>
          </cell>
          <cell r="BW48" t="str">
            <v>A</v>
          </cell>
        </row>
        <row r="49">
          <cell r="D49" t="str">
            <v>8 - x03</v>
          </cell>
          <cell r="I49">
            <v>1996</v>
          </cell>
          <cell r="J49">
            <v>10935</v>
          </cell>
          <cell r="BN49">
            <v>1</v>
          </cell>
          <cell r="BS49">
            <v>5</v>
          </cell>
          <cell r="BW49" t="str">
            <v>D</v>
          </cell>
        </row>
        <row r="50">
          <cell r="D50" t="str">
            <v>8 - x04</v>
          </cell>
          <cell r="I50">
            <v>2002</v>
          </cell>
          <cell r="J50">
            <v>16392</v>
          </cell>
          <cell r="BN50">
            <v>1</v>
          </cell>
          <cell r="BS50">
            <v>6</v>
          </cell>
          <cell r="BW50" t="str">
            <v>A</v>
          </cell>
        </row>
        <row r="51">
          <cell r="D51" t="str">
            <v>8 - x05</v>
          </cell>
          <cell r="I51">
            <v>2005</v>
          </cell>
          <cell r="J51">
            <v>32450</v>
          </cell>
          <cell r="BN51">
            <v>1</v>
          </cell>
          <cell r="BS51">
            <v>6</v>
          </cell>
          <cell r="BW51" t="str">
            <v>A</v>
          </cell>
        </row>
        <row r="52">
          <cell r="D52" t="str">
            <v>8 - x06</v>
          </cell>
          <cell r="I52">
            <v>2005</v>
          </cell>
          <cell r="J52">
            <v>20080</v>
          </cell>
          <cell r="BN52">
            <v>1</v>
          </cell>
          <cell r="BS52">
            <v>6</v>
          </cell>
          <cell r="BW52" t="str">
            <v>A</v>
          </cell>
        </row>
        <row r="53">
          <cell r="D53" t="str">
            <v>8 - x07</v>
          </cell>
          <cell r="I53">
            <v>2007</v>
          </cell>
          <cell r="J53">
            <v>33945</v>
          </cell>
          <cell r="BN53">
            <v>1</v>
          </cell>
          <cell r="BS53">
            <v>6</v>
          </cell>
          <cell r="BW53" t="str">
            <v>A</v>
          </cell>
        </row>
        <row r="54">
          <cell r="D54" t="str">
            <v>48 - x01</v>
          </cell>
          <cell r="I54">
            <v>1981</v>
          </cell>
          <cell r="J54">
            <v>75000</v>
          </cell>
          <cell r="BN54">
            <v>1</v>
          </cell>
          <cell r="BS54">
            <v>4</v>
          </cell>
          <cell r="BW54" t="str">
            <v>D</v>
          </cell>
        </row>
        <row r="55">
          <cell r="D55" t="str">
            <v>48 - x02</v>
          </cell>
          <cell r="I55">
            <v>2006</v>
          </cell>
          <cell r="J55">
            <v>33600</v>
          </cell>
          <cell r="BN55">
            <v>1</v>
          </cell>
          <cell r="BS55">
            <v>6</v>
          </cell>
          <cell r="BW55" t="str">
            <v>A</v>
          </cell>
        </row>
        <row r="56">
          <cell r="D56" t="str">
            <v>136 - x0</v>
          </cell>
          <cell r="I56">
            <v>1988</v>
          </cell>
          <cell r="J56">
            <v>53283</v>
          </cell>
          <cell r="BN56">
            <v>1</v>
          </cell>
          <cell r="BS56">
            <v>4</v>
          </cell>
          <cell r="BW56" t="str">
            <v>B</v>
          </cell>
        </row>
        <row r="57">
          <cell r="D57" t="str">
            <v>136 - x100</v>
          </cell>
          <cell r="I57">
            <v>2013</v>
          </cell>
          <cell r="J57">
            <v>10000</v>
          </cell>
          <cell r="BN57">
            <v>1</v>
          </cell>
          <cell r="BS57">
            <v>7</v>
          </cell>
          <cell r="BW57" t="str">
            <v>A</v>
          </cell>
        </row>
        <row r="58">
          <cell r="D58" t="str">
            <v>136 - x200</v>
          </cell>
          <cell r="I58">
            <v>2006</v>
          </cell>
          <cell r="J58">
            <v>10664</v>
          </cell>
          <cell r="BN58">
            <v>1</v>
          </cell>
          <cell r="BS58">
            <v>6</v>
          </cell>
          <cell r="BW58" t="str">
            <v>A</v>
          </cell>
        </row>
        <row r="59">
          <cell r="D59" t="str">
            <v>105 - x0</v>
          </cell>
          <cell r="I59">
            <v>1959</v>
          </cell>
          <cell r="J59">
            <v>40422</v>
          </cell>
          <cell r="BN59">
            <v>1</v>
          </cell>
          <cell r="BS59">
            <v>3</v>
          </cell>
          <cell r="BW59" t="str">
            <v>C</v>
          </cell>
        </row>
        <row r="60">
          <cell r="D60" t="str">
            <v>105 - x100</v>
          </cell>
          <cell r="I60">
            <v>1997</v>
          </cell>
          <cell r="J60">
            <v>4594</v>
          </cell>
          <cell r="BN60">
            <v>1</v>
          </cell>
          <cell r="BS60">
            <v>5</v>
          </cell>
          <cell r="BW60" t="str">
            <v>A</v>
          </cell>
        </row>
        <row r="61">
          <cell r="D61" t="str">
            <v>105 - x200</v>
          </cell>
          <cell r="I61">
            <v>2005</v>
          </cell>
          <cell r="J61">
            <v>24943</v>
          </cell>
          <cell r="BN61">
            <v>1</v>
          </cell>
          <cell r="BS61">
            <v>6</v>
          </cell>
          <cell r="BW61" t="str">
            <v>A</v>
          </cell>
        </row>
        <row r="62">
          <cell r="D62" t="str">
            <v>105 - x300</v>
          </cell>
          <cell r="I62">
            <v>1997</v>
          </cell>
          <cell r="J62">
            <v>6964</v>
          </cell>
          <cell r="BN62">
            <v>1</v>
          </cell>
          <cell r="BS62">
            <v>5</v>
          </cell>
          <cell r="BW62" t="str">
            <v>A</v>
          </cell>
        </row>
        <row r="63">
          <cell r="D63" t="str">
            <v>105 - x400</v>
          </cell>
          <cell r="I63">
            <v>1960</v>
          </cell>
          <cell r="J63">
            <v>2184</v>
          </cell>
          <cell r="BN63">
            <v>1</v>
          </cell>
          <cell r="BS63">
            <v>3</v>
          </cell>
          <cell r="BW63" t="str">
            <v>B</v>
          </cell>
        </row>
        <row r="64">
          <cell r="D64" t="str">
            <v>105 - x500</v>
          </cell>
          <cell r="I64">
            <v>1960</v>
          </cell>
          <cell r="J64">
            <v>2184</v>
          </cell>
          <cell r="BN64">
            <v>1</v>
          </cell>
          <cell r="BS64">
            <v>3</v>
          </cell>
          <cell r="BW64" t="str">
            <v>B</v>
          </cell>
        </row>
        <row r="65">
          <cell r="D65" t="str">
            <v>105 - x600</v>
          </cell>
          <cell r="I65">
            <v>1960</v>
          </cell>
          <cell r="J65">
            <v>2232</v>
          </cell>
          <cell r="BN65">
            <v>1</v>
          </cell>
          <cell r="BS65">
            <v>3</v>
          </cell>
          <cell r="BW65" t="str">
            <v>B</v>
          </cell>
        </row>
        <row r="66">
          <cell r="D66" t="str">
            <v>105 - x700</v>
          </cell>
          <cell r="I66">
            <v>1960</v>
          </cell>
          <cell r="J66">
            <v>2232</v>
          </cell>
          <cell r="BN66">
            <v>1</v>
          </cell>
          <cell r="BS66">
            <v>3</v>
          </cell>
          <cell r="BW66" t="str">
            <v>B</v>
          </cell>
        </row>
        <row r="67">
          <cell r="D67" t="str">
            <v>105 - x800</v>
          </cell>
          <cell r="I67">
            <v>1960</v>
          </cell>
          <cell r="J67">
            <v>2184</v>
          </cell>
          <cell r="BN67">
            <v>1</v>
          </cell>
          <cell r="BS67">
            <v>3</v>
          </cell>
          <cell r="BW67" t="str">
            <v>B</v>
          </cell>
        </row>
        <row r="68">
          <cell r="D68" t="str">
            <v>105 - x900</v>
          </cell>
          <cell r="I68">
            <v>1960</v>
          </cell>
          <cell r="J68">
            <v>2184</v>
          </cell>
          <cell r="BN68">
            <v>1</v>
          </cell>
          <cell r="BS68">
            <v>3</v>
          </cell>
          <cell r="BW68" t="str">
            <v>B</v>
          </cell>
        </row>
        <row r="69">
          <cell r="D69" t="str">
            <v>120 - 100</v>
          </cell>
          <cell r="I69">
            <v>1963</v>
          </cell>
          <cell r="J69">
            <v>58000</v>
          </cell>
          <cell r="BN69">
            <v>1</v>
          </cell>
          <cell r="BS69">
            <v>3</v>
          </cell>
          <cell r="BW69" t="str">
            <v>C</v>
          </cell>
        </row>
        <row r="70">
          <cell r="D70" t="str">
            <v>120 - 200</v>
          </cell>
          <cell r="I70">
            <v>2000</v>
          </cell>
          <cell r="J70">
            <v>26535</v>
          </cell>
          <cell r="BN70">
            <v>1</v>
          </cell>
          <cell r="BS70">
            <v>6</v>
          </cell>
          <cell r="BW70" t="str">
            <v>B</v>
          </cell>
        </row>
        <row r="71">
          <cell r="D71" t="str">
            <v>120 - 300</v>
          </cell>
          <cell r="I71">
            <v>2000</v>
          </cell>
          <cell r="J71">
            <v>4800</v>
          </cell>
          <cell r="BN71">
            <v>1</v>
          </cell>
          <cell r="BS71">
            <v>6</v>
          </cell>
          <cell r="BW71" t="str">
            <v>C</v>
          </cell>
        </row>
        <row r="72">
          <cell r="D72" t="str">
            <v>124 - x0</v>
          </cell>
          <cell r="I72">
            <v>2000</v>
          </cell>
          <cell r="J72">
            <v>4620</v>
          </cell>
          <cell r="BN72">
            <v>1</v>
          </cell>
          <cell r="BS72">
            <v>6</v>
          </cell>
          <cell r="BW72" t="str">
            <v>A</v>
          </cell>
        </row>
        <row r="73">
          <cell r="D73" t="str">
            <v>124 - x100</v>
          </cell>
          <cell r="I73">
            <v>1968</v>
          </cell>
          <cell r="J73">
            <v>60655</v>
          </cell>
          <cell r="BN73">
            <v>1</v>
          </cell>
          <cell r="BS73">
            <v>3</v>
          </cell>
          <cell r="BW73" t="str">
            <v>B</v>
          </cell>
        </row>
        <row r="74">
          <cell r="D74" t="str">
            <v>124 - x200</v>
          </cell>
          <cell r="I74">
            <v>2006</v>
          </cell>
          <cell r="J74">
            <v>8945</v>
          </cell>
          <cell r="BN74">
            <v>1</v>
          </cell>
          <cell r="BS74">
            <v>6</v>
          </cell>
          <cell r="BW74" t="str">
            <v>A</v>
          </cell>
        </row>
        <row r="75">
          <cell r="D75" t="str">
            <v>2 - 100</v>
          </cell>
          <cell r="I75">
            <v>1961</v>
          </cell>
          <cell r="J75">
            <v>196000</v>
          </cell>
          <cell r="BN75">
            <v>1</v>
          </cell>
          <cell r="BS75">
            <v>3</v>
          </cell>
          <cell r="BW75" t="str">
            <v>C</v>
          </cell>
        </row>
        <row r="76">
          <cell r="D76" t="str">
            <v>2 - 200</v>
          </cell>
          <cell r="I76">
            <v>1963</v>
          </cell>
          <cell r="J76">
            <v>19000</v>
          </cell>
          <cell r="BN76">
            <v>1</v>
          </cell>
          <cell r="BS76">
            <v>3</v>
          </cell>
          <cell r="BW76" t="str">
            <v>B</v>
          </cell>
        </row>
        <row r="77">
          <cell r="D77" t="str">
            <v>2 - 600</v>
          </cell>
          <cell r="I77">
            <v>2001</v>
          </cell>
          <cell r="J77">
            <v>21200</v>
          </cell>
          <cell r="BN77">
            <v>1</v>
          </cell>
          <cell r="BS77">
            <v>6</v>
          </cell>
          <cell r="BW77" t="str">
            <v>A</v>
          </cell>
        </row>
        <row r="78">
          <cell r="D78" t="str">
            <v>2 - 700</v>
          </cell>
          <cell r="I78">
            <v>2002</v>
          </cell>
          <cell r="J78">
            <v>9588</v>
          </cell>
          <cell r="BN78">
            <v>1</v>
          </cell>
          <cell r="BS78">
            <v>6</v>
          </cell>
          <cell r="BW78" t="str">
            <v>B</v>
          </cell>
        </row>
        <row r="79">
          <cell r="D79" t="str">
            <v>2 - 800</v>
          </cell>
          <cell r="I79">
            <v>2005</v>
          </cell>
          <cell r="J79">
            <v>20000</v>
          </cell>
          <cell r="BN79">
            <v>1</v>
          </cell>
          <cell r="BS79">
            <v>6</v>
          </cell>
          <cell r="BW79" t="str">
            <v>B</v>
          </cell>
        </row>
        <row r="80">
          <cell r="D80" t="str">
            <v>2 - 900</v>
          </cell>
          <cell r="I80">
            <v>2013</v>
          </cell>
          <cell r="J80">
            <v>24896</v>
          </cell>
          <cell r="BN80">
            <v>1</v>
          </cell>
          <cell r="BS80">
            <v>7</v>
          </cell>
          <cell r="BW80" t="str">
            <v>A</v>
          </cell>
        </row>
        <row r="81">
          <cell r="D81" t="str">
            <v>2 - 300</v>
          </cell>
          <cell r="I81">
            <v>1972</v>
          </cell>
          <cell r="J81">
            <v>22000</v>
          </cell>
          <cell r="BN81">
            <v>1</v>
          </cell>
          <cell r="BS81">
            <v>4</v>
          </cell>
          <cell r="BW81" t="str">
            <v>C</v>
          </cell>
        </row>
        <row r="82">
          <cell r="D82" t="str">
            <v>2 - Stadium</v>
          </cell>
          <cell r="I82">
            <v>1972</v>
          </cell>
          <cell r="J82">
            <v>16000</v>
          </cell>
          <cell r="BN82">
            <v>1</v>
          </cell>
          <cell r="BS82">
            <v>4</v>
          </cell>
          <cell r="BW82" t="str">
            <v>D</v>
          </cell>
        </row>
        <row r="83">
          <cell r="D83" t="str">
            <v>106 - x00</v>
          </cell>
          <cell r="I83">
            <v>1963</v>
          </cell>
          <cell r="J83">
            <v>25680</v>
          </cell>
          <cell r="BN83">
            <v>1</v>
          </cell>
          <cell r="BS83">
            <v>3</v>
          </cell>
          <cell r="BW83" t="str">
            <v>D</v>
          </cell>
        </row>
        <row r="84">
          <cell r="D84" t="str">
            <v>106 - x01</v>
          </cell>
          <cell r="I84">
            <v>1993</v>
          </cell>
          <cell r="J84">
            <v>60850</v>
          </cell>
          <cell r="BN84">
            <v>1</v>
          </cell>
          <cell r="BS84">
            <v>5</v>
          </cell>
          <cell r="BW84" t="str">
            <v>B</v>
          </cell>
        </row>
        <row r="85">
          <cell r="D85" t="str">
            <v>107 - x0</v>
          </cell>
          <cell r="I85">
            <v>1963</v>
          </cell>
          <cell r="J85">
            <v>49265</v>
          </cell>
          <cell r="BN85">
            <v>1</v>
          </cell>
          <cell r="BS85">
            <v>3</v>
          </cell>
          <cell r="BW85" t="str">
            <v>C</v>
          </cell>
        </row>
        <row r="86">
          <cell r="D86" t="str">
            <v>107 - x100</v>
          </cell>
          <cell r="I86">
            <v>1970</v>
          </cell>
          <cell r="J86">
            <v>20314</v>
          </cell>
          <cell r="BN86">
            <v>1</v>
          </cell>
          <cell r="BS86">
            <v>4</v>
          </cell>
          <cell r="BW86" t="str">
            <v>C</v>
          </cell>
        </row>
        <row r="87">
          <cell r="D87" t="str">
            <v>107 - x200</v>
          </cell>
          <cell r="I87">
            <v>1980</v>
          </cell>
          <cell r="J87">
            <v>13915</v>
          </cell>
          <cell r="BN87">
            <v>1</v>
          </cell>
          <cell r="BS87">
            <v>4</v>
          </cell>
          <cell r="BW87" t="str">
            <v>A</v>
          </cell>
        </row>
        <row r="88">
          <cell r="D88" t="str">
            <v>107 - x300</v>
          </cell>
          <cell r="I88">
            <v>2003</v>
          </cell>
          <cell r="J88">
            <v>7566</v>
          </cell>
          <cell r="BN88">
            <v>1</v>
          </cell>
          <cell r="BS88">
            <v>6</v>
          </cell>
          <cell r="BW88" t="str">
            <v>B</v>
          </cell>
        </row>
        <row r="89">
          <cell r="D89" t="str">
            <v>107 - x400</v>
          </cell>
          <cell r="I89">
            <v>2006</v>
          </cell>
          <cell r="J89">
            <v>8582</v>
          </cell>
          <cell r="BN89">
            <v>1</v>
          </cell>
          <cell r="BS89">
            <v>6</v>
          </cell>
          <cell r="BW89" t="str">
            <v>A</v>
          </cell>
        </row>
        <row r="90">
          <cell r="D90" t="str">
            <v>129 - x01</v>
          </cell>
          <cell r="I90">
            <v>1978</v>
          </cell>
          <cell r="J90">
            <v>72000</v>
          </cell>
          <cell r="BN90">
            <v>1</v>
          </cell>
          <cell r="BS90">
            <v>4</v>
          </cell>
          <cell r="BW90" t="str">
            <v>E</v>
          </cell>
        </row>
        <row r="91">
          <cell r="D91" t="str">
            <v>129 - x02</v>
          </cell>
          <cell r="I91">
            <v>1989</v>
          </cell>
          <cell r="J91">
            <v>31000</v>
          </cell>
          <cell r="BN91">
            <v>1</v>
          </cell>
          <cell r="BS91">
            <v>4</v>
          </cell>
          <cell r="BW91" t="str">
            <v>D</v>
          </cell>
        </row>
        <row r="92">
          <cell r="D92" t="str">
            <v>129 - x03</v>
          </cell>
          <cell r="I92">
            <v>2002</v>
          </cell>
          <cell r="J92">
            <v>15000</v>
          </cell>
          <cell r="BN92">
            <v>1</v>
          </cell>
          <cell r="BS92">
            <v>6</v>
          </cell>
          <cell r="BW92" t="str">
            <v>A</v>
          </cell>
        </row>
        <row r="93">
          <cell r="D93" t="str">
            <v>129 - x04</v>
          </cell>
          <cell r="I93">
            <v>2007</v>
          </cell>
          <cell r="J93">
            <v>9000</v>
          </cell>
          <cell r="BN93">
            <v>1</v>
          </cell>
          <cell r="BS93">
            <v>6</v>
          </cell>
          <cell r="BW93" t="str">
            <v>A</v>
          </cell>
        </row>
        <row r="94">
          <cell r="D94" t="str">
            <v>902 - x0</v>
          </cell>
          <cell r="I94">
            <v>1920</v>
          </cell>
          <cell r="J94">
            <v>672</v>
          </cell>
          <cell r="BN94">
            <v>1</v>
          </cell>
          <cell r="BS94">
            <v>1</v>
          </cell>
          <cell r="BW94" t="str">
            <v>E</v>
          </cell>
        </row>
        <row r="95">
          <cell r="D95" t="str">
            <v>902 - x100</v>
          </cell>
          <cell r="I95">
            <v>2008</v>
          </cell>
          <cell r="J95">
            <v>6000</v>
          </cell>
          <cell r="BN95">
            <v>1</v>
          </cell>
          <cell r="BS95">
            <v>6</v>
          </cell>
          <cell r="BW95" t="str">
            <v>A</v>
          </cell>
        </row>
        <row r="96">
          <cell r="D96" t="str">
            <v>902 - x200</v>
          </cell>
          <cell r="I96">
            <v>1995</v>
          </cell>
          <cell r="J96">
            <v>935</v>
          </cell>
          <cell r="BN96">
            <v>1</v>
          </cell>
          <cell r="BS96">
            <v>5</v>
          </cell>
          <cell r="BW96" t="str">
            <v>E</v>
          </cell>
        </row>
        <row r="97">
          <cell r="D97" t="str">
            <v>108 - x00</v>
          </cell>
          <cell r="I97">
            <v>1952</v>
          </cell>
          <cell r="J97">
            <v>103780</v>
          </cell>
          <cell r="BN97">
            <v>1</v>
          </cell>
          <cell r="BS97">
            <v>3</v>
          </cell>
          <cell r="BW97" t="str">
            <v>C</v>
          </cell>
        </row>
        <row r="98">
          <cell r="D98" t="str">
            <v>108 - x01</v>
          </cell>
          <cell r="I98">
            <v>1952</v>
          </cell>
          <cell r="J98">
            <v>16082</v>
          </cell>
          <cell r="BN98">
            <v>1</v>
          </cell>
          <cell r="BS98">
            <v>3</v>
          </cell>
          <cell r="BW98" t="str">
            <v>C</v>
          </cell>
        </row>
        <row r="99">
          <cell r="D99" t="str">
            <v>45 - 01</v>
          </cell>
          <cell r="I99">
            <v>1989</v>
          </cell>
          <cell r="J99">
            <v>67000</v>
          </cell>
          <cell r="BN99">
            <v>1</v>
          </cell>
          <cell r="BS99">
            <v>4</v>
          </cell>
          <cell r="BW99" t="str">
            <v>C</v>
          </cell>
        </row>
        <row r="100">
          <cell r="D100" t="str">
            <v>45 - 100</v>
          </cell>
          <cell r="I100">
            <v>1989</v>
          </cell>
          <cell r="J100">
            <v>5400</v>
          </cell>
          <cell r="BN100">
            <v>1</v>
          </cell>
          <cell r="BS100">
            <v>4</v>
          </cell>
          <cell r="BW100" t="str">
            <v>C</v>
          </cell>
        </row>
        <row r="101">
          <cell r="D101" t="str">
            <v>45 - 200</v>
          </cell>
          <cell r="I101">
            <v>1989</v>
          </cell>
          <cell r="J101">
            <v>33300</v>
          </cell>
          <cell r="BN101">
            <v>1</v>
          </cell>
          <cell r="BS101">
            <v>4</v>
          </cell>
          <cell r="BW101" t="str">
            <v>C</v>
          </cell>
        </row>
        <row r="102">
          <cell r="D102" t="str">
            <v>45 - 300</v>
          </cell>
          <cell r="I102">
            <v>1989</v>
          </cell>
          <cell r="J102">
            <v>10000</v>
          </cell>
          <cell r="BN102">
            <v>1</v>
          </cell>
          <cell r="BS102">
            <v>4</v>
          </cell>
          <cell r="BW102" t="str">
            <v>B</v>
          </cell>
        </row>
        <row r="103">
          <cell r="D103" t="str">
            <v>50 - 0</v>
          </cell>
          <cell r="I103">
            <v>1989</v>
          </cell>
          <cell r="J103">
            <v>66500</v>
          </cell>
          <cell r="BN103">
            <v>1</v>
          </cell>
          <cell r="BS103">
            <v>4</v>
          </cell>
          <cell r="BW103" t="str">
            <v>B</v>
          </cell>
        </row>
        <row r="104">
          <cell r="D104" t="str">
            <v>50 - 100</v>
          </cell>
          <cell r="I104">
            <v>1989</v>
          </cell>
          <cell r="J104">
            <v>4900</v>
          </cell>
          <cell r="BN104">
            <v>1</v>
          </cell>
          <cell r="BS104">
            <v>4</v>
          </cell>
          <cell r="BW104" t="str">
            <v>B</v>
          </cell>
        </row>
        <row r="105">
          <cell r="D105" t="str">
            <v>50 - 200</v>
          </cell>
          <cell r="I105">
            <v>1989</v>
          </cell>
          <cell r="J105">
            <v>8800</v>
          </cell>
          <cell r="BN105">
            <v>1</v>
          </cell>
          <cell r="BS105">
            <v>4</v>
          </cell>
          <cell r="BW105" t="str">
            <v>C</v>
          </cell>
        </row>
        <row r="106">
          <cell r="D106" t="str">
            <v>50 - 300</v>
          </cell>
          <cell r="I106">
            <v>1989</v>
          </cell>
          <cell r="J106">
            <v>7850</v>
          </cell>
          <cell r="BN106">
            <v>1</v>
          </cell>
          <cell r="BS106">
            <v>4</v>
          </cell>
          <cell r="BW106" t="str">
            <v>C</v>
          </cell>
        </row>
        <row r="107">
          <cell r="D107" t="str">
            <v>7 - x01</v>
          </cell>
          <cell r="I107">
            <v>1977</v>
          </cell>
          <cell r="J107">
            <v>229000</v>
          </cell>
          <cell r="BN107">
            <v>1</v>
          </cell>
          <cell r="BS107">
            <v>4</v>
          </cell>
          <cell r="BW107" t="str">
            <v>C</v>
          </cell>
        </row>
        <row r="108">
          <cell r="D108" t="str">
            <v>7 - x02</v>
          </cell>
          <cell r="I108">
            <v>1977</v>
          </cell>
          <cell r="J108">
            <v>10300</v>
          </cell>
          <cell r="BN108">
            <v>1</v>
          </cell>
          <cell r="BS108">
            <v>4</v>
          </cell>
          <cell r="BW108" t="str">
            <v>E</v>
          </cell>
        </row>
        <row r="109">
          <cell r="D109" t="str">
            <v>7 - x03</v>
          </cell>
          <cell r="I109">
            <v>1995</v>
          </cell>
          <cell r="J109">
            <v>10425</v>
          </cell>
          <cell r="BN109">
            <v>1</v>
          </cell>
          <cell r="BS109">
            <v>5</v>
          </cell>
          <cell r="BW109" t="str">
            <v>B</v>
          </cell>
        </row>
        <row r="110">
          <cell r="D110" t="str">
            <v>7 - x04</v>
          </cell>
          <cell r="I110">
            <v>1989</v>
          </cell>
          <cell r="J110">
            <v>29200</v>
          </cell>
          <cell r="BN110">
            <v>1</v>
          </cell>
          <cell r="BS110">
            <v>4</v>
          </cell>
          <cell r="BW110" t="str">
            <v>B</v>
          </cell>
        </row>
        <row r="111">
          <cell r="D111" t="str">
            <v>7 - x05</v>
          </cell>
          <cell r="I111">
            <v>2001</v>
          </cell>
          <cell r="J111">
            <v>15800</v>
          </cell>
          <cell r="BN111">
            <v>1</v>
          </cell>
          <cell r="BS111">
            <v>6</v>
          </cell>
          <cell r="BW111" t="str">
            <v>A</v>
          </cell>
        </row>
        <row r="112">
          <cell r="D112" t="str">
            <v>7 - x06</v>
          </cell>
          <cell r="I112">
            <v>2005</v>
          </cell>
          <cell r="J112">
            <v>29800</v>
          </cell>
          <cell r="BN112">
            <v>1</v>
          </cell>
          <cell r="BS112">
            <v>6</v>
          </cell>
          <cell r="BW112" t="str">
            <v>A</v>
          </cell>
        </row>
        <row r="113">
          <cell r="D113" t="str">
            <v>7 - x07</v>
          </cell>
          <cell r="I113">
            <v>2005</v>
          </cell>
          <cell r="J113">
            <v>19000</v>
          </cell>
          <cell r="BN113">
            <v>1</v>
          </cell>
          <cell r="BS113">
            <v>6</v>
          </cell>
          <cell r="BW113" t="str">
            <v>A</v>
          </cell>
        </row>
        <row r="114">
          <cell r="D114" t="str">
            <v>7 - x08</v>
          </cell>
          <cell r="I114">
            <v>2005</v>
          </cell>
          <cell r="J114">
            <v>44800</v>
          </cell>
          <cell r="BN114">
            <v>1</v>
          </cell>
          <cell r="BS114">
            <v>6</v>
          </cell>
          <cell r="BW114" t="str">
            <v>A</v>
          </cell>
        </row>
        <row r="115">
          <cell r="D115" t="str">
            <v>133 - 100</v>
          </cell>
          <cell r="I115">
            <v>1983</v>
          </cell>
          <cell r="J115">
            <v>55630</v>
          </cell>
          <cell r="BN115">
            <v>1</v>
          </cell>
          <cell r="BS115">
            <v>4</v>
          </cell>
          <cell r="BW115" t="str">
            <v>A</v>
          </cell>
        </row>
        <row r="116">
          <cell r="D116" t="str">
            <v>133 - 200</v>
          </cell>
          <cell r="I116">
            <v>1983</v>
          </cell>
          <cell r="J116">
            <v>11200</v>
          </cell>
          <cell r="BN116">
            <v>1</v>
          </cell>
          <cell r="BS116">
            <v>4</v>
          </cell>
          <cell r="BW116" t="str">
            <v>A</v>
          </cell>
        </row>
        <row r="117">
          <cell r="D117" t="str">
            <v>133 - 300</v>
          </cell>
          <cell r="I117">
            <v>2002</v>
          </cell>
          <cell r="J117">
            <v>8560</v>
          </cell>
          <cell r="BN117">
            <v>1</v>
          </cell>
          <cell r="BS117">
            <v>6</v>
          </cell>
          <cell r="BW117" t="str">
            <v>A</v>
          </cell>
        </row>
        <row r="118">
          <cell r="D118" t="str">
            <v>130 - x00</v>
          </cell>
          <cell r="I118">
            <v>1978</v>
          </cell>
          <cell r="J118">
            <v>50092</v>
          </cell>
          <cell r="BN118">
            <v>1</v>
          </cell>
          <cell r="BS118">
            <v>4</v>
          </cell>
          <cell r="BW118" t="str">
            <v>B</v>
          </cell>
        </row>
        <row r="119">
          <cell r="D119" t="str">
            <v>130 - x13</v>
          </cell>
          <cell r="I119">
            <v>1979</v>
          </cell>
          <cell r="J119">
            <v>34625</v>
          </cell>
          <cell r="BN119">
            <v>1</v>
          </cell>
          <cell r="BS119">
            <v>4</v>
          </cell>
          <cell r="BW119" t="str">
            <v>B</v>
          </cell>
        </row>
        <row r="120">
          <cell r="D120" t="str">
            <v>130 - x14</v>
          </cell>
          <cell r="I120">
            <v>2006</v>
          </cell>
          <cell r="J120">
            <v>6728</v>
          </cell>
          <cell r="BN120">
            <v>1</v>
          </cell>
          <cell r="BS120">
            <v>6</v>
          </cell>
          <cell r="BW120" t="str">
            <v>A</v>
          </cell>
        </row>
        <row r="121">
          <cell r="D121" t="str">
            <v>109 - x00</v>
          </cell>
          <cell r="I121">
            <v>1955</v>
          </cell>
          <cell r="J121">
            <v>64130</v>
          </cell>
          <cell r="BN121">
            <v>1</v>
          </cell>
          <cell r="BS121">
            <v>3</v>
          </cell>
          <cell r="BW121" t="str">
            <v>C</v>
          </cell>
        </row>
        <row r="122">
          <cell r="D122" t="str">
            <v>109 - x01</v>
          </cell>
          <cell r="I122">
            <v>1998</v>
          </cell>
          <cell r="J122">
            <v>10506</v>
          </cell>
          <cell r="BN122">
            <v>1</v>
          </cell>
          <cell r="BS122">
            <v>5</v>
          </cell>
          <cell r="BW122" t="str">
            <v>A</v>
          </cell>
        </row>
        <row r="123">
          <cell r="D123" t="str">
            <v>109 - x02</v>
          </cell>
          <cell r="I123">
            <v>2005</v>
          </cell>
          <cell r="J123">
            <v>23472</v>
          </cell>
          <cell r="BN123">
            <v>1</v>
          </cell>
          <cell r="BS123">
            <v>6</v>
          </cell>
          <cell r="BW123" t="str">
            <v>A</v>
          </cell>
        </row>
        <row r="124">
          <cell r="D124" t="str">
            <v>109 - x03</v>
          </cell>
          <cell r="I124">
            <v>2006</v>
          </cell>
          <cell r="J124">
            <v>8450</v>
          </cell>
          <cell r="BN124">
            <v>1</v>
          </cell>
          <cell r="BS124">
            <v>6</v>
          </cell>
          <cell r="BW124" t="str">
            <v>A</v>
          </cell>
        </row>
        <row r="125">
          <cell r="D125" t="str">
            <v>110 - x0</v>
          </cell>
          <cell r="I125">
            <v>1955</v>
          </cell>
          <cell r="J125">
            <v>89493</v>
          </cell>
          <cell r="BN125">
            <v>1</v>
          </cell>
          <cell r="BS125">
            <v>3</v>
          </cell>
          <cell r="BW125" t="str">
            <v>D</v>
          </cell>
        </row>
        <row r="126">
          <cell r="D126" t="str">
            <v>110 - x100</v>
          </cell>
          <cell r="I126">
            <v>2003</v>
          </cell>
          <cell r="J126">
            <v>11734</v>
          </cell>
          <cell r="BN126">
            <v>1</v>
          </cell>
          <cell r="BS126">
            <v>6</v>
          </cell>
          <cell r="BW126" t="str">
            <v>A</v>
          </cell>
        </row>
        <row r="127">
          <cell r="D127" t="str">
            <v>121 - x0</v>
          </cell>
          <cell r="I127">
            <v>1966</v>
          </cell>
          <cell r="J127">
            <v>46365</v>
          </cell>
          <cell r="BN127">
            <v>1</v>
          </cell>
          <cell r="BS127">
            <v>3</v>
          </cell>
          <cell r="BW127" t="str">
            <v>A</v>
          </cell>
        </row>
        <row r="128">
          <cell r="D128" t="str">
            <v>121 - x100</v>
          </cell>
          <cell r="I128">
            <v>2006</v>
          </cell>
          <cell r="J128">
            <v>9100</v>
          </cell>
          <cell r="BN128">
            <v>1</v>
          </cell>
          <cell r="BS128">
            <v>6</v>
          </cell>
          <cell r="BW128" t="str">
            <v>A</v>
          </cell>
        </row>
        <row r="129">
          <cell r="D129" t="str">
            <v>121 - x200</v>
          </cell>
          <cell r="I129">
            <v>1993</v>
          </cell>
          <cell r="J129">
            <v>2872</v>
          </cell>
          <cell r="BN129">
            <v>1</v>
          </cell>
          <cell r="BS129">
            <v>5</v>
          </cell>
          <cell r="BW129" t="str">
            <v>A</v>
          </cell>
        </row>
        <row r="130">
          <cell r="D130" t="str">
            <v>135 - x00</v>
          </cell>
          <cell r="I130">
            <v>1976</v>
          </cell>
          <cell r="J130">
            <v>65931</v>
          </cell>
          <cell r="BN130">
            <v>1</v>
          </cell>
          <cell r="BS130">
            <v>4</v>
          </cell>
          <cell r="BW130" t="str">
            <v>E</v>
          </cell>
        </row>
        <row r="131">
          <cell r="D131" t="str">
            <v>3 - x0</v>
          </cell>
          <cell r="I131">
            <v>1958</v>
          </cell>
          <cell r="J131">
            <v>40967</v>
          </cell>
          <cell r="BN131">
            <v>1</v>
          </cell>
          <cell r="BS131">
            <v>3</v>
          </cell>
          <cell r="BW131" t="str">
            <v>C</v>
          </cell>
        </row>
        <row r="132">
          <cell r="D132" t="str">
            <v>3 - x100</v>
          </cell>
          <cell r="I132">
            <v>2010</v>
          </cell>
          <cell r="J132">
            <v>45822</v>
          </cell>
          <cell r="BN132">
            <v>1</v>
          </cell>
          <cell r="BS132">
            <v>7</v>
          </cell>
          <cell r="BW132" t="str">
            <v>A</v>
          </cell>
        </row>
        <row r="133">
          <cell r="D133" t="str">
            <v>3 - x200</v>
          </cell>
          <cell r="I133">
            <v>1966</v>
          </cell>
          <cell r="J133">
            <v>50667</v>
          </cell>
          <cell r="BN133">
            <v>1</v>
          </cell>
          <cell r="BS133">
            <v>3</v>
          </cell>
          <cell r="BW133" t="str">
            <v>B</v>
          </cell>
        </row>
        <row r="134">
          <cell r="D134" t="str">
            <v>3 - x300</v>
          </cell>
          <cell r="I134">
            <v>2002</v>
          </cell>
          <cell r="J134">
            <v>45822</v>
          </cell>
          <cell r="BN134">
            <v>1</v>
          </cell>
          <cell r="BS134">
            <v>6</v>
          </cell>
          <cell r="BW134" t="str">
            <v>A</v>
          </cell>
        </row>
        <row r="135">
          <cell r="D135" t="str">
            <v>3 - x400</v>
          </cell>
          <cell r="I135">
            <v>1998</v>
          </cell>
          <cell r="J135">
            <v>52260</v>
          </cell>
          <cell r="BN135">
            <v>1</v>
          </cell>
          <cell r="BS135">
            <v>5</v>
          </cell>
          <cell r="BW135" t="str">
            <v>A</v>
          </cell>
        </row>
        <row r="136">
          <cell r="D136" t="str">
            <v>3 - x500</v>
          </cell>
          <cell r="I136">
            <v>1991</v>
          </cell>
          <cell r="J136">
            <v>8015</v>
          </cell>
          <cell r="BN136">
            <v>1</v>
          </cell>
          <cell r="BS136">
            <v>5</v>
          </cell>
          <cell r="BW136" t="str">
            <v>A</v>
          </cell>
        </row>
        <row r="137">
          <cell r="D137" t="str">
            <v>3 - x600</v>
          </cell>
          <cell r="I137">
            <v>2005</v>
          </cell>
          <cell r="J137">
            <v>15745</v>
          </cell>
          <cell r="BN137">
            <v>1</v>
          </cell>
          <cell r="BS137">
            <v>6</v>
          </cell>
          <cell r="BW137" t="str">
            <v>A</v>
          </cell>
        </row>
        <row r="138">
          <cell r="D138" t="str">
            <v>3 - x700</v>
          </cell>
          <cell r="I138">
            <v>1958</v>
          </cell>
          <cell r="J138">
            <v>3815</v>
          </cell>
          <cell r="BN138">
            <v>1</v>
          </cell>
          <cell r="BS138">
            <v>3</v>
          </cell>
          <cell r="BW138" t="str">
            <v>E</v>
          </cell>
        </row>
        <row r="139">
          <cell r="D139" t="str">
            <v>3 - x800</v>
          </cell>
          <cell r="I139">
            <v>2005</v>
          </cell>
          <cell r="J139">
            <v>19900</v>
          </cell>
          <cell r="BN139">
            <v>1</v>
          </cell>
          <cell r="BS139">
            <v>6</v>
          </cell>
          <cell r="BW139" t="str">
            <v>A</v>
          </cell>
        </row>
        <row r="140">
          <cell r="D140" t="str">
            <v>3 - x900</v>
          </cell>
          <cell r="I140">
            <v>1998</v>
          </cell>
          <cell r="J140">
            <v>16713</v>
          </cell>
          <cell r="BN140">
            <v>1</v>
          </cell>
          <cell r="BS140">
            <v>5</v>
          </cell>
          <cell r="BW140" t="str">
            <v>A</v>
          </cell>
        </row>
        <row r="141">
          <cell r="D141" t="str">
            <v>3 - x1000</v>
          </cell>
          <cell r="I141">
            <v>1965</v>
          </cell>
          <cell r="J141">
            <v>42842</v>
          </cell>
          <cell r="BN141">
            <v>1</v>
          </cell>
          <cell r="BS141">
            <v>3</v>
          </cell>
          <cell r="BW141" t="str">
            <v>C</v>
          </cell>
        </row>
        <row r="142">
          <cell r="D142" t="str">
            <v>3 - x1100</v>
          </cell>
          <cell r="I142">
            <v>2005</v>
          </cell>
          <cell r="J142">
            <v>16469</v>
          </cell>
          <cell r="BN142">
            <v>1</v>
          </cell>
          <cell r="BS142">
            <v>6</v>
          </cell>
          <cell r="BW142" t="str">
            <v>A</v>
          </cell>
        </row>
        <row r="143">
          <cell r="D143" t="str">
            <v>3 - x1200</v>
          </cell>
          <cell r="I143">
            <v>2005</v>
          </cell>
          <cell r="J143">
            <v>39777</v>
          </cell>
          <cell r="BN143">
            <v>1</v>
          </cell>
          <cell r="BS143">
            <v>6</v>
          </cell>
          <cell r="BW143" t="str">
            <v>A</v>
          </cell>
        </row>
        <row r="144">
          <cell r="D144" t="str">
            <v>42 - x00</v>
          </cell>
          <cell r="I144">
            <v>1969</v>
          </cell>
          <cell r="J144">
            <v>53001</v>
          </cell>
          <cell r="BN144">
            <v>1</v>
          </cell>
          <cell r="BS144">
            <v>3</v>
          </cell>
          <cell r="BW144" t="str">
            <v>C</v>
          </cell>
        </row>
        <row r="145">
          <cell r="D145" t="str">
            <v>42 - x01</v>
          </cell>
          <cell r="I145">
            <v>1995</v>
          </cell>
          <cell r="J145">
            <v>6006</v>
          </cell>
          <cell r="BN145">
            <v>1</v>
          </cell>
          <cell r="BS145">
            <v>5</v>
          </cell>
          <cell r="BW145" t="str">
            <v>B</v>
          </cell>
        </row>
        <row r="146">
          <cell r="D146" t="str">
            <v>42 - x02</v>
          </cell>
          <cell r="I146">
            <v>2000</v>
          </cell>
          <cell r="J146">
            <v>19755</v>
          </cell>
          <cell r="BN146">
            <v>1</v>
          </cell>
          <cell r="BS146">
            <v>6</v>
          </cell>
          <cell r="BW146" t="str">
            <v>B</v>
          </cell>
        </row>
        <row r="147">
          <cell r="D147" t="str">
            <v>42 - x03</v>
          </cell>
          <cell r="I147">
            <v>2007</v>
          </cell>
          <cell r="J147">
            <v>32985</v>
          </cell>
          <cell r="BN147">
            <v>1</v>
          </cell>
          <cell r="BS147">
            <v>6</v>
          </cell>
          <cell r="BW147" t="str">
            <v>A</v>
          </cell>
        </row>
        <row r="148">
          <cell r="D148" t="str">
            <v>42 - x15</v>
          </cell>
          <cell r="I148">
            <v>2012</v>
          </cell>
          <cell r="J148">
            <v>39500</v>
          </cell>
          <cell r="BN148">
            <v>1</v>
          </cell>
          <cell r="BS148">
            <v>7</v>
          </cell>
          <cell r="BW148" t="str">
            <v>A</v>
          </cell>
        </row>
        <row r="149">
          <cell r="D149" t="str">
            <v>122 - x00</v>
          </cell>
          <cell r="I149">
            <v>1967</v>
          </cell>
          <cell r="J149">
            <v>61000</v>
          </cell>
          <cell r="BN149">
            <v>1</v>
          </cell>
          <cell r="BS149">
            <v>3</v>
          </cell>
          <cell r="BW149" t="str">
            <v>B</v>
          </cell>
        </row>
        <row r="150">
          <cell r="D150" t="str">
            <v>122 - x02</v>
          </cell>
          <cell r="I150">
            <v>2007</v>
          </cell>
          <cell r="J150">
            <v>7214</v>
          </cell>
          <cell r="BN150">
            <v>1</v>
          </cell>
          <cell r="BS150">
            <v>6</v>
          </cell>
          <cell r="BW150" t="str">
            <v>A</v>
          </cell>
        </row>
        <row r="151">
          <cell r="D151" t="str">
            <v>122 - x05</v>
          </cell>
          <cell r="I151">
            <v>2007</v>
          </cell>
          <cell r="J151">
            <v>12610</v>
          </cell>
          <cell r="BN151">
            <v>1</v>
          </cell>
          <cell r="BS151">
            <v>6</v>
          </cell>
          <cell r="BW151" t="str">
            <v>A</v>
          </cell>
        </row>
        <row r="152">
          <cell r="D152" t="str">
            <v>131 - x01</v>
          </cell>
          <cell r="I152">
            <v>1989</v>
          </cell>
          <cell r="J152">
            <v>85000</v>
          </cell>
          <cell r="BN152">
            <v>1</v>
          </cell>
          <cell r="BS152">
            <v>4</v>
          </cell>
          <cell r="BW152" t="str">
            <v>A</v>
          </cell>
        </row>
        <row r="153">
          <cell r="D153" t="str">
            <v>131 - x02</v>
          </cell>
          <cell r="I153">
            <v>2006</v>
          </cell>
          <cell r="J153">
            <v>10200</v>
          </cell>
          <cell r="BN153">
            <v>1</v>
          </cell>
          <cell r="BS153">
            <v>6</v>
          </cell>
          <cell r="BW153" t="str">
            <v>A</v>
          </cell>
        </row>
        <row r="154">
          <cell r="D154" t="str">
            <v>33 - x0</v>
          </cell>
          <cell r="I154">
            <v>1965</v>
          </cell>
          <cell r="J154">
            <v>10236</v>
          </cell>
          <cell r="BN154">
            <v>1</v>
          </cell>
          <cell r="BS154">
            <v>3</v>
          </cell>
          <cell r="BW154" t="str">
            <v>B</v>
          </cell>
        </row>
        <row r="155">
          <cell r="D155" t="str">
            <v>123 - x0</v>
          </cell>
          <cell r="I155">
            <v>1966</v>
          </cell>
          <cell r="J155">
            <v>32414</v>
          </cell>
          <cell r="BN155">
            <v>1</v>
          </cell>
          <cell r="BS155">
            <v>3</v>
          </cell>
          <cell r="BW155" t="str">
            <v>B</v>
          </cell>
        </row>
        <row r="156">
          <cell r="D156" t="str">
            <v>123 - x100</v>
          </cell>
          <cell r="I156">
            <v>1995</v>
          </cell>
          <cell r="J156">
            <v>12498</v>
          </cell>
          <cell r="BN156">
            <v>1</v>
          </cell>
          <cell r="BS156">
            <v>5</v>
          </cell>
          <cell r="BW156" t="str">
            <v>B</v>
          </cell>
        </row>
        <row r="157">
          <cell r="D157" t="str">
            <v>123 - x200</v>
          </cell>
          <cell r="I157">
            <v>2001</v>
          </cell>
          <cell r="J157">
            <v>10366</v>
          </cell>
          <cell r="BN157">
            <v>1</v>
          </cell>
          <cell r="BS157">
            <v>6</v>
          </cell>
          <cell r="BW157" t="str">
            <v>A</v>
          </cell>
        </row>
        <row r="158">
          <cell r="D158" t="str">
            <v>123 - x400</v>
          </cell>
          <cell r="I158">
            <v>2006</v>
          </cell>
          <cell r="J158">
            <v>8283</v>
          </cell>
          <cell r="BN158">
            <v>1</v>
          </cell>
          <cell r="BS158">
            <v>6</v>
          </cell>
          <cell r="BW158" t="str">
            <v>A</v>
          </cell>
        </row>
        <row r="159">
          <cell r="D159" t="str">
            <v>114 - x0</v>
          </cell>
          <cell r="I159">
            <v>1969</v>
          </cell>
          <cell r="J159">
            <v>46373</v>
          </cell>
          <cell r="BN159">
            <v>1</v>
          </cell>
          <cell r="BS159">
            <v>3</v>
          </cell>
          <cell r="BW159" t="str">
            <v>A</v>
          </cell>
        </row>
        <row r="160">
          <cell r="D160" t="str">
            <v>114 - x100</v>
          </cell>
          <cell r="I160">
            <v>1997</v>
          </cell>
          <cell r="J160">
            <v>1568</v>
          </cell>
          <cell r="BN160">
            <v>1</v>
          </cell>
          <cell r="BS160">
            <v>5</v>
          </cell>
          <cell r="BW160" t="str">
            <v>A</v>
          </cell>
        </row>
        <row r="161">
          <cell r="D161" t="str">
            <v>114 - x200</v>
          </cell>
          <cell r="I161">
            <v>1997</v>
          </cell>
          <cell r="J161">
            <v>1000</v>
          </cell>
          <cell r="BN161">
            <v>1</v>
          </cell>
          <cell r="BS161">
            <v>5</v>
          </cell>
          <cell r="BW161" t="str">
            <v>A</v>
          </cell>
        </row>
        <row r="162">
          <cell r="D162" t="str">
            <v>114 - x300</v>
          </cell>
          <cell r="I162">
            <v>1997</v>
          </cell>
          <cell r="J162">
            <v>1000</v>
          </cell>
          <cell r="BN162">
            <v>1</v>
          </cell>
          <cell r="BS162">
            <v>5</v>
          </cell>
          <cell r="BW162" t="str">
            <v>A</v>
          </cell>
        </row>
        <row r="163">
          <cell r="D163" t="str">
            <v>114 - x400</v>
          </cell>
          <cell r="I163">
            <v>1997</v>
          </cell>
          <cell r="J163">
            <v>1742</v>
          </cell>
          <cell r="BN163">
            <v>1</v>
          </cell>
          <cell r="BS163">
            <v>5</v>
          </cell>
          <cell r="BW163" t="str">
            <v>A</v>
          </cell>
        </row>
        <row r="164">
          <cell r="D164" t="str">
            <v>114 - x500</v>
          </cell>
          <cell r="I164">
            <v>1997</v>
          </cell>
          <cell r="J164">
            <v>8764</v>
          </cell>
          <cell r="BN164">
            <v>1</v>
          </cell>
          <cell r="BS164">
            <v>5</v>
          </cell>
          <cell r="BW164" t="str">
            <v>A</v>
          </cell>
        </row>
        <row r="165">
          <cell r="D165" t="str">
            <v>114 - x600</v>
          </cell>
          <cell r="I165">
            <v>1997</v>
          </cell>
          <cell r="J165">
            <v>1039</v>
          </cell>
          <cell r="BN165">
            <v>1</v>
          </cell>
          <cell r="BS165">
            <v>5</v>
          </cell>
          <cell r="BW165" t="str">
            <v>A</v>
          </cell>
        </row>
        <row r="166">
          <cell r="D166" t="str">
            <v>114 - x700</v>
          </cell>
          <cell r="I166">
            <v>1997</v>
          </cell>
          <cell r="J166">
            <v>1039</v>
          </cell>
          <cell r="BN166">
            <v>1</v>
          </cell>
          <cell r="BS166">
            <v>5</v>
          </cell>
          <cell r="BW166" t="str">
            <v>A</v>
          </cell>
        </row>
        <row r="167">
          <cell r="D167" t="str">
            <v>114 - x800</v>
          </cell>
          <cell r="I167">
            <v>1997</v>
          </cell>
          <cell r="J167">
            <v>1036</v>
          </cell>
          <cell r="BN167">
            <v>1</v>
          </cell>
          <cell r="BS167">
            <v>5</v>
          </cell>
          <cell r="BW167" t="str">
            <v>A</v>
          </cell>
        </row>
        <row r="168">
          <cell r="D168" t="str">
            <v>114 - x900</v>
          </cell>
          <cell r="I168">
            <v>1997</v>
          </cell>
          <cell r="J168">
            <v>4736</v>
          </cell>
          <cell r="BN168">
            <v>1</v>
          </cell>
          <cell r="BS168">
            <v>5</v>
          </cell>
          <cell r="BW168" t="str">
            <v>A</v>
          </cell>
        </row>
        <row r="169">
          <cell r="D169" t="str">
            <v>49 - x0</v>
          </cell>
          <cell r="I169">
            <v>1955</v>
          </cell>
          <cell r="J169">
            <v>69167</v>
          </cell>
          <cell r="BN169">
            <v>1</v>
          </cell>
          <cell r="BS169">
            <v>3</v>
          </cell>
          <cell r="BW169" t="str">
            <v>B</v>
          </cell>
        </row>
        <row r="170">
          <cell r="D170" t="str">
            <v>49 - x100</v>
          </cell>
          <cell r="I170">
            <v>1955</v>
          </cell>
          <cell r="J170">
            <v>1536</v>
          </cell>
          <cell r="BN170">
            <v>1</v>
          </cell>
          <cell r="BS170">
            <v>3</v>
          </cell>
          <cell r="BW170" t="str">
            <v>C</v>
          </cell>
        </row>
        <row r="171">
          <cell r="D171" t="str">
            <v>49 - x200</v>
          </cell>
          <cell r="I171">
            <v>1955</v>
          </cell>
          <cell r="J171">
            <v>1536</v>
          </cell>
          <cell r="BN171">
            <v>1</v>
          </cell>
          <cell r="BS171">
            <v>3</v>
          </cell>
          <cell r="BW171" t="str">
            <v>C</v>
          </cell>
        </row>
        <row r="172">
          <cell r="D172" t="str">
            <v>49 - x300</v>
          </cell>
          <cell r="I172">
            <v>1955</v>
          </cell>
          <cell r="J172">
            <v>1536</v>
          </cell>
          <cell r="BN172">
            <v>1</v>
          </cell>
          <cell r="BS172">
            <v>3</v>
          </cell>
          <cell r="BW172" t="str">
            <v>C</v>
          </cell>
        </row>
        <row r="173">
          <cell r="D173" t="str">
            <v>141 - x01</v>
          </cell>
          <cell r="I173">
            <v>2000</v>
          </cell>
          <cell r="J173">
            <v>81000</v>
          </cell>
          <cell r="BN173">
            <v>1</v>
          </cell>
          <cell r="BS173">
            <v>6</v>
          </cell>
          <cell r="BW173" t="str">
            <v>A</v>
          </cell>
        </row>
        <row r="174">
          <cell r="D174" t="str">
            <v>52 - x00</v>
          </cell>
          <cell r="I174">
            <v>1996</v>
          </cell>
          <cell r="J174">
            <v>44202</v>
          </cell>
          <cell r="BN174">
            <v>1</v>
          </cell>
          <cell r="BS174">
            <v>5</v>
          </cell>
          <cell r="BW174" t="str">
            <v>A</v>
          </cell>
        </row>
        <row r="175">
          <cell r="D175" t="str">
            <v>52 - x01</v>
          </cell>
          <cell r="I175">
            <v>1996</v>
          </cell>
          <cell r="J175">
            <v>4946</v>
          </cell>
          <cell r="BN175">
            <v>1</v>
          </cell>
          <cell r="BS175">
            <v>5</v>
          </cell>
          <cell r="BW175" t="str">
            <v>A</v>
          </cell>
        </row>
        <row r="176">
          <cell r="D176" t="str">
            <v>52 - x02</v>
          </cell>
          <cell r="I176">
            <v>1996</v>
          </cell>
          <cell r="J176">
            <v>7090</v>
          </cell>
          <cell r="BN176">
            <v>1</v>
          </cell>
          <cell r="BS176">
            <v>5</v>
          </cell>
          <cell r="BW176" t="str">
            <v>A</v>
          </cell>
        </row>
        <row r="177">
          <cell r="D177" t="str">
            <v>52 - x03</v>
          </cell>
          <cell r="I177">
            <v>1996</v>
          </cell>
          <cell r="J177">
            <v>28553</v>
          </cell>
          <cell r="BN177">
            <v>1</v>
          </cell>
          <cell r="BS177">
            <v>5</v>
          </cell>
          <cell r="BW177" t="str">
            <v>A</v>
          </cell>
        </row>
        <row r="178">
          <cell r="D178" t="str">
            <v>5 - x0</v>
          </cell>
          <cell r="I178">
            <v>1969</v>
          </cell>
          <cell r="J178">
            <v>208710</v>
          </cell>
          <cell r="BN178">
            <v>1</v>
          </cell>
          <cell r="BS178">
            <v>3</v>
          </cell>
          <cell r="BW178" t="str">
            <v>B</v>
          </cell>
        </row>
        <row r="179">
          <cell r="D179" t="str">
            <v>5 - x100</v>
          </cell>
          <cell r="I179">
            <v>1982</v>
          </cell>
          <cell r="J179">
            <v>42314</v>
          </cell>
          <cell r="BN179">
            <v>1</v>
          </cell>
          <cell r="BS179">
            <v>4</v>
          </cell>
          <cell r="BW179" t="str">
            <v>B</v>
          </cell>
        </row>
        <row r="180">
          <cell r="D180" t="str">
            <v>5 - x200</v>
          </cell>
          <cell r="I180">
            <v>1969</v>
          </cell>
          <cell r="J180">
            <v>34370</v>
          </cell>
          <cell r="BN180">
            <v>1</v>
          </cell>
          <cell r="BS180">
            <v>3</v>
          </cell>
          <cell r="BW180" t="str">
            <v>B</v>
          </cell>
        </row>
        <row r="181">
          <cell r="D181" t="str">
            <v>5 - x300</v>
          </cell>
          <cell r="I181">
            <v>1982</v>
          </cell>
          <cell r="J181">
            <v>33382</v>
          </cell>
          <cell r="BN181">
            <v>1</v>
          </cell>
          <cell r="BS181">
            <v>4</v>
          </cell>
          <cell r="BW181" t="str">
            <v>B</v>
          </cell>
        </row>
        <row r="182">
          <cell r="D182" t="str">
            <v>5 - x400</v>
          </cell>
          <cell r="I182">
            <v>2003</v>
          </cell>
          <cell r="J182">
            <v>16482</v>
          </cell>
          <cell r="BN182">
            <v>1</v>
          </cell>
          <cell r="BS182">
            <v>6</v>
          </cell>
          <cell r="BW182" t="str">
            <v>A</v>
          </cell>
        </row>
        <row r="183">
          <cell r="D183" t="str">
            <v>5 - x500</v>
          </cell>
          <cell r="I183">
            <v>2005</v>
          </cell>
          <cell r="J183">
            <v>39600</v>
          </cell>
          <cell r="BN183">
            <v>1</v>
          </cell>
          <cell r="BS183">
            <v>6</v>
          </cell>
          <cell r="BW183" t="str">
            <v>A</v>
          </cell>
        </row>
        <row r="184">
          <cell r="D184" t="str">
            <v>5 - x700</v>
          </cell>
          <cell r="I184">
            <v>2006</v>
          </cell>
          <cell r="J184">
            <v>14730</v>
          </cell>
          <cell r="BN184">
            <v>1</v>
          </cell>
          <cell r="BS184">
            <v>6</v>
          </cell>
          <cell r="BW184" t="str">
            <v>A</v>
          </cell>
        </row>
        <row r="185">
          <cell r="D185" t="str">
            <v>5 - x800</v>
          </cell>
          <cell r="I185">
            <v>1980</v>
          </cell>
          <cell r="J185">
            <v>14595</v>
          </cell>
          <cell r="BN185">
            <v>1</v>
          </cell>
          <cell r="BS185">
            <v>4</v>
          </cell>
          <cell r="BW185" t="str">
            <v>C</v>
          </cell>
        </row>
        <row r="186">
          <cell r="D186" t="str">
            <v>44 - x0</v>
          </cell>
          <cell r="I186">
            <v>1971</v>
          </cell>
          <cell r="J186">
            <v>81067</v>
          </cell>
          <cell r="BN186">
            <v>1</v>
          </cell>
          <cell r="BS186">
            <v>4</v>
          </cell>
          <cell r="BW186" t="str">
            <v>C</v>
          </cell>
        </row>
        <row r="187">
          <cell r="D187" t="str">
            <v>44 - x100</v>
          </cell>
          <cell r="I187">
            <v>2005</v>
          </cell>
          <cell r="J187">
            <v>10700</v>
          </cell>
          <cell r="BN187">
            <v>1</v>
          </cell>
          <cell r="BS187">
            <v>6</v>
          </cell>
          <cell r="BW187" t="str">
            <v>A</v>
          </cell>
        </row>
        <row r="188">
          <cell r="D188" t="str">
            <v>44 - x200</v>
          </cell>
          <cell r="I188">
            <v>2005</v>
          </cell>
          <cell r="J188">
            <v>24856</v>
          </cell>
          <cell r="BN188">
            <v>1</v>
          </cell>
          <cell r="BS188">
            <v>6</v>
          </cell>
          <cell r="BW188" t="str">
            <v>A</v>
          </cell>
        </row>
        <row r="189">
          <cell r="D189" t="str">
            <v>44 - x300</v>
          </cell>
          <cell r="I189">
            <v>2008</v>
          </cell>
          <cell r="J189">
            <v>11808</v>
          </cell>
          <cell r="BN189">
            <v>1</v>
          </cell>
          <cell r="BS189">
            <v>6</v>
          </cell>
          <cell r="BW189" t="str">
            <v>A</v>
          </cell>
        </row>
        <row r="190">
          <cell r="D190" t="str">
            <v>140 - x0</v>
          </cell>
          <cell r="I190">
            <v>1953</v>
          </cell>
          <cell r="J190">
            <v>41350</v>
          </cell>
          <cell r="BN190">
            <v>1</v>
          </cell>
          <cell r="BS190">
            <v>3</v>
          </cell>
          <cell r="BW190" t="str">
            <v>C</v>
          </cell>
        </row>
        <row r="191">
          <cell r="D191" t="str">
            <v>140 - x100</v>
          </cell>
          <cell r="I191">
            <v>1962</v>
          </cell>
          <cell r="J191">
            <v>43320</v>
          </cell>
          <cell r="BN191">
            <v>1</v>
          </cell>
          <cell r="BS191">
            <v>3</v>
          </cell>
          <cell r="BW191" t="str">
            <v>C</v>
          </cell>
        </row>
        <row r="192">
          <cell r="D192" t="str">
            <v>116 - x00</v>
          </cell>
          <cell r="I192">
            <v>1960</v>
          </cell>
          <cell r="J192">
            <v>45560</v>
          </cell>
          <cell r="BN192">
            <v>1</v>
          </cell>
          <cell r="BS192">
            <v>3</v>
          </cell>
          <cell r="BW192" t="str">
            <v>B</v>
          </cell>
        </row>
        <row r="193">
          <cell r="D193" t="str">
            <v>116 - x01</v>
          </cell>
          <cell r="I193">
            <v>2001</v>
          </cell>
          <cell r="J193">
            <v>9545</v>
          </cell>
          <cell r="BN193">
            <v>1</v>
          </cell>
          <cell r="BS193">
            <v>6</v>
          </cell>
          <cell r="BW193" t="str">
            <v>A</v>
          </cell>
        </row>
        <row r="194">
          <cell r="D194" t="str">
            <v>116 - x02</v>
          </cell>
          <cell r="I194">
            <v>1960</v>
          </cell>
          <cell r="J194">
            <v>12000</v>
          </cell>
          <cell r="BN194">
            <v>1</v>
          </cell>
          <cell r="BS194">
            <v>3</v>
          </cell>
          <cell r="BW194" t="str">
            <v>A</v>
          </cell>
        </row>
        <row r="195">
          <cell r="D195" t="str">
            <v>116 - x03</v>
          </cell>
          <cell r="I195">
            <v>2001</v>
          </cell>
          <cell r="J195">
            <v>9800</v>
          </cell>
          <cell r="BN195">
            <v>1</v>
          </cell>
          <cell r="BS195">
            <v>6</v>
          </cell>
          <cell r="BW195" t="str">
            <v>A</v>
          </cell>
        </row>
        <row r="196">
          <cell r="D196" t="str">
            <v>116 - x04</v>
          </cell>
          <cell r="I196">
            <v>2006</v>
          </cell>
          <cell r="J196">
            <v>3970</v>
          </cell>
          <cell r="BN196">
            <v>1</v>
          </cell>
          <cell r="BS196">
            <v>6</v>
          </cell>
          <cell r="BW196" t="str">
            <v>A</v>
          </cell>
        </row>
        <row r="197">
          <cell r="D197" t="str">
            <v>117 - x0</v>
          </cell>
          <cell r="I197">
            <v>1958</v>
          </cell>
          <cell r="J197">
            <v>78230</v>
          </cell>
          <cell r="BN197">
            <v>1</v>
          </cell>
          <cell r="BS197">
            <v>3</v>
          </cell>
          <cell r="BW197" t="str">
            <v>D</v>
          </cell>
        </row>
        <row r="198">
          <cell r="D198" t="str">
            <v>117 - x100</v>
          </cell>
          <cell r="I198">
            <v>2006</v>
          </cell>
          <cell r="J198">
            <v>8580</v>
          </cell>
          <cell r="BN198">
            <v>1</v>
          </cell>
          <cell r="BS198">
            <v>6</v>
          </cell>
          <cell r="BW198" t="str">
            <v>A</v>
          </cell>
        </row>
        <row r="199">
          <cell r="D199" t="str">
            <v>904 - x0</v>
          </cell>
          <cell r="I199">
            <v>1986</v>
          </cell>
          <cell r="J199">
            <v>59414</v>
          </cell>
          <cell r="BN199">
            <v>1</v>
          </cell>
          <cell r="BS199">
            <v>4</v>
          </cell>
          <cell r="BW199" t="str">
            <v>A</v>
          </cell>
        </row>
        <row r="200">
          <cell r="D200" t="str">
            <v>904 - x100</v>
          </cell>
          <cell r="I200">
            <v>1987</v>
          </cell>
          <cell r="J200">
            <v>4135</v>
          </cell>
          <cell r="BN200">
            <v>1</v>
          </cell>
          <cell r="BS200">
            <v>4</v>
          </cell>
          <cell r="BW200" t="str">
            <v>A</v>
          </cell>
        </row>
        <row r="201">
          <cell r="D201" t="str">
            <v>118 - x0</v>
          </cell>
          <cell r="I201">
            <v>1958</v>
          </cell>
          <cell r="J201">
            <v>54318</v>
          </cell>
          <cell r="BN201">
            <v>1</v>
          </cell>
          <cell r="BS201">
            <v>3</v>
          </cell>
          <cell r="BW201" t="str">
            <v>B</v>
          </cell>
        </row>
        <row r="202">
          <cell r="D202" t="str">
            <v>905 - x0</v>
          </cell>
          <cell r="I202">
            <v>1957</v>
          </cell>
          <cell r="J202">
            <v>13120</v>
          </cell>
          <cell r="BN202">
            <v>1</v>
          </cell>
          <cell r="BS202">
            <v>3</v>
          </cell>
          <cell r="BW202" t="str">
            <v>B</v>
          </cell>
        </row>
        <row r="203">
          <cell r="D203" t="str">
            <v>905 - x100</v>
          </cell>
          <cell r="I203">
            <v>1914</v>
          </cell>
          <cell r="J203">
            <v>3272</v>
          </cell>
          <cell r="BN203">
            <v>1</v>
          </cell>
          <cell r="BS203">
            <v>1</v>
          </cell>
          <cell r="BW203" t="str">
            <v>D</v>
          </cell>
        </row>
        <row r="204">
          <cell r="D204" t="str">
            <v>10 - x0</v>
          </cell>
          <cell r="I204">
            <v>1957</v>
          </cell>
          <cell r="J204">
            <v>40222</v>
          </cell>
          <cell r="BN204">
            <v>1</v>
          </cell>
          <cell r="BS204">
            <v>3</v>
          </cell>
          <cell r="BW204" t="str">
            <v>D</v>
          </cell>
        </row>
        <row r="205">
          <cell r="D205" t="str">
            <v>111 - x0</v>
          </cell>
          <cell r="I205">
            <v>1963</v>
          </cell>
          <cell r="J205">
            <v>77147</v>
          </cell>
          <cell r="BN205">
            <v>1</v>
          </cell>
          <cell r="BS205">
            <v>3</v>
          </cell>
          <cell r="BW205" t="str">
            <v>E</v>
          </cell>
        </row>
        <row r="206">
          <cell r="D206" t="str">
            <v>111 - x100</v>
          </cell>
          <cell r="I206">
            <v>1993</v>
          </cell>
          <cell r="J206">
            <v>1720</v>
          </cell>
          <cell r="BN206">
            <v>1</v>
          </cell>
          <cell r="BS206">
            <v>5</v>
          </cell>
          <cell r="BW206" t="str">
            <v>B</v>
          </cell>
        </row>
        <row r="207">
          <cell r="D207" t="str">
            <v>111 - x200</v>
          </cell>
          <cell r="I207">
            <v>1997</v>
          </cell>
          <cell r="J207">
            <v>8788</v>
          </cell>
          <cell r="BN207">
            <v>1</v>
          </cell>
          <cell r="BS207">
            <v>5</v>
          </cell>
          <cell r="BW207" t="str">
            <v>B</v>
          </cell>
        </row>
        <row r="208">
          <cell r="D208" t="str">
            <v>132 - x01</v>
          </cell>
          <cell r="I208">
            <v>1980</v>
          </cell>
          <cell r="J208">
            <v>56655</v>
          </cell>
          <cell r="BN208">
            <v>1</v>
          </cell>
          <cell r="BS208">
            <v>4</v>
          </cell>
          <cell r="BW208" t="str">
            <v>C</v>
          </cell>
        </row>
        <row r="209">
          <cell r="D209" t="str">
            <v>132 - x02</v>
          </cell>
          <cell r="I209">
            <v>2002</v>
          </cell>
          <cell r="J209">
            <v>8280</v>
          </cell>
          <cell r="BN209">
            <v>1</v>
          </cell>
          <cell r="BS209">
            <v>6</v>
          </cell>
          <cell r="BW209" t="str">
            <v>A</v>
          </cell>
        </row>
        <row r="210">
          <cell r="D210" t="str">
            <v>132 - x03</v>
          </cell>
          <cell r="I210">
            <v>1980</v>
          </cell>
          <cell r="J210">
            <v>17090</v>
          </cell>
          <cell r="BN210">
            <v>1</v>
          </cell>
          <cell r="BS210">
            <v>4</v>
          </cell>
          <cell r="BW210" t="str">
            <v>C</v>
          </cell>
        </row>
        <row r="211">
          <cell r="D211" t="str">
            <v>906 - x0</v>
          </cell>
          <cell r="I211">
            <v>1969</v>
          </cell>
          <cell r="J211">
            <v>29000</v>
          </cell>
          <cell r="BN211">
            <v>1</v>
          </cell>
          <cell r="BS211">
            <v>3</v>
          </cell>
          <cell r="BW211" t="str">
            <v>B</v>
          </cell>
        </row>
        <row r="212">
          <cell r="D212" t="str">
            <v>17 - x01</v>
          </cell>
          <cell r="I212">
            <v>1974</v>
          </cell>
          <cell r="J212">
            <v>720</v>
          </cell>
          <cell r="BN212">
            <v>1</v>
          </cell>
          <cell r="BS212">
            <v>4</v>
          </cell>
          <cell r="BW212" t="str">
            <v>E</v>
          </cell>
        </row>
        <row r="213">
          <cell r="D213" t="str">
            <v>17 - x02</v>
          </cell>
          <cell r="I213">
            <v>1974</v>
          </cell>
          <cell r="J213">
            <v>720</v>
          </cell>
          <cell r="BN213">
            <v>1</v>
          </cell>
          <cell r="BS213">
            <v>4</v>
          </cell>
          <cell r="BW213" t="str">
            <v>E</v>
          </cell>
        </row>
        <row r="214">
          <cell r="D214" t="str">
            <v>17 - x03</v>
          </cell>
          <cell r="I214">
            <v>1974</v>
          </cell>
          <cell r="J214">
            <v>720</v>
          </cell>
          <cell r="BN214">
            <v>1</v>
          </cell>
          <cell r="BS214">
            <v>4</v>
          </cell>
          <cell r="BW214" t="str">
            <v>E</v>
          </cell>
        </row>
        <row r="215">
          <cell r="D215" t="str">
            <v>17 - x04</v>
          </cell>
          <cell r="I215">
            <v>1974</v>
          </cell>
          <cell r="J215">
            <v>720</v>
          </cell>
          <cell r="BN215">
            <v>1</v>
          </cell>
          <cell r="BS215">
            <v>4</v>
          </cell>
          <cell r="BW215" t="str">
            <v>E</v>
          </cell>
        </row>
        <row r="216">
          <cell r="D216" t="str">
            <v>17 - x05</v>
          </cell>
          <cell r="I216">
            <v>1974</v>
          </cell>
          <cell r="J216">
            <v>720</v>
          </cell>
          <cell r="BN216">
            <v>1</v>
          </cell>
          <cell r="BS216">
            <v>4</v>
          </cell>
          <cell r="BW216" t="str">
            <v>E</v>
          </cell>
        </row>
        <row r="217">
          <cell r="D217" t="str">
            <v>17 - x06</v>
          </cell>
          <cell r="I217">
            <v>1974</v>
          </cell>
          <cell r="J217">
            <v>720</v>
          </cell>
          <cell r="BN217">
            <v>1</v>
          </cell>
          <cell r="BS217">
            <v>4</v>
          </cell>
          <cell r="BW217" t="str">
            <v>E</v>
          </cell>
        </row>
        <row r="218">
          <cell r="D218" t="str">
            <v>17 - x07</v>
          </cell>
          <cell r="I218">
            <v>1974</v>
          </cell>
          <cell r="J218">
            <v>720</v>
          </cell>
          <cell r="BN218">
            <v>1</v>
          </cell>
          <cell r="BS218">
            <v>4</v>
          </cell>
          <cell r="BW218" t="str">
            <v>E</v>
          </cell>
        </row>
        <row r="219">
          <cell r="D219" t="str">
            <v>17 - x16</v>
          </cell>
          <cell r="I219">
            <v>1974</v>
          </cell>
          <cell r="J219">
            <v>720</v>
          </cell>
          <cell r="BN219">
            <v>1</v>
          </cell>
          <cell r="BS219">
            <v>4</v>
          </cell>
          <cell r="BW219" t="str">
            <v>E</v>
          </cell>
        </row>
        <row r="220">
          <cell r="D220" t="str">
            <v>17 - x18</v>
          </cell>
          <cell r="I220">
            <v>1974</v>
          </cell>
          <cell r="J220">
            <v>720</v>
          </cell>
          <cell r="BN220">
            <v>1</v>
          </cell>
          <cell r="BS220">
            <v>4</v>
          </cell>
          <cell r="BW220" t="str">
            <v>E</v>
          </cell>
        </row>
        <row r="221">
          <cell r="D221" t="str">
            <v>17 - x19</v>
          </cell>
          <cell r="I221">
            <v>1974</v>
          </cell>
          <cell r="J221">
            <v>720</v>
          </cell>
          <cell r="BN221">
            <v>1</v>
          </cell>
          <cell r="BS221">
            <v>4</v>
          </cell>
          <cell r="BW221" t="str">
            <v>E</v>
          </cell>
        </row>
        <row r="222">
          <cell r="D222" t="str">
            <v>17 - x08</v>
          </cell>
          <cell r="I222">
            <v>1974</v>
          </cell>
          <cell r="J222">
            <v>720</v>
          </cell>
          <cell r="BN222">
            <v>1</v>
          </cell>
          <cell r="BS222">
            <v>4</v>
          </cell>
          <cell r="BW222" t="str">
            <v>E</v>
          </cell>
        </row>
        <row r="223">
          <cell r="D223" t="str">
            <v>17 - x12</v>
          </cell>
          <cell r="I223">
            <v>1974</v>
          </cell>
          <cell r="J223">
            <v>720</v>
          </cell>
          <cell r="BN223">
            <v>1</v>
          </cell>
          <cell r="BS223">
            <v>4</v>
          </cell>
          <cell r="BW223" t="str">
            <v>E</v>
          </cell>
        </row>
        <row r="224">
          <cell r="D224" t="str">
            <v>17 - x20</v>
          </cell>
          <cell r="I224">
            <v>1974</v>
          </cell>
          <cell r="J224">
            <v>720</v>
          </cell>
          <cell r="BN224">
            <v>1</v>
          </cell>
          <cell r="BS224">
            <v>4</v>
          </cell>
          <cell r="BW224" t="str">
            <v>E</v>
          </cell>
        </row>
        <row r="225">
          <cell r="D225" t="str">
            <v>17 - x13</v>
          </cell>
          <cell r="I225">
            <v>1974</v>
          </cell>
          <cell r="J225">
            <v>720</v>
          </cell>
          <cell r="BN225">
            <v>1</v>
          </cell>
          <cell r="BS225">
            <v>4</v>
          </cell>
          <cell r="BW225" t="str">
            <v>E</v>
          </cell>
        </row>
        <row r="226">
          <cell r="D226" t="str">
            <v>17 - x14</v>
          </cell>
          <cell r="I226">
            <v>1974</v>
          </cell>
          <cell r="J226">
            <v>720</v>
          </cell>
          <cell r="BN226">
            <v>1</v>
          </cell>
          <cell r="BS226">
            <v>4</v>
          </cell>
          <cell r="BW226" t="str">
            <v>E</v>
          </cell>
        </row>
        <row r="227">
          <cell r="D227" t="str">
            <v>17 - x17</v>
          </cell>
          <cell r="I227">
            <v>1974</v>
          </cell>
          <cell r="J227">
            <v>720</v>
          </cell>
          <cell r="BN227">
            <v>1</v>
          </cell>
          <cell r="BS227">
            <v>4</v>
          </cell>
          <cell r="BW227" t="str">
            <v>E</v>
          </cell>
        </row>
        <row r="228">
          <cell r="D228" t="str">
            <v>17 - x09</v>
          </cell>
          <cell r="I228">
            <v>1974</v>
          </cell>
          <cell r="J228">
            <v>720</v>
          </cell>
          <cell r="BN228">
            <v>1</v>
          </cell>
          <cell r="BS228">
            <v>4</v>
          </cell>
          <cell r="BW228" t="str">
            <v>E</v>
          </cell>
        </row>
        <row r="229">
          <cell r="D229" t="str">
            <v>17 - x22</v>
          </cell>
          <cell r="I229">
            <v>1974</v>
          </cell>
          <cell r="J229">
            <v>720</v>
          </cell>
          <cell r="BN229">
            <v>1</v>
          </cell>
          <cell r="BS229">
            <v>4</v>
          </cell>
          <cell r="BW229" t="str">
            <v>D</v>
          </cell>
        </row>
        <row r="230">
          <cell r="D230" t="str">
            <v>17 - x23</v>
          </cell>
          <cell r="I230">
            <v>1974</v>
          </cell>
          <cell r="J230">
            <v>720</v>
          </cell>
          <cell r="BN230">
            <v>1</v>
          </cell>
          <cell r="BS230">
            <v>4</v>
          </cell>
          <cell r="BW230" t="str">
            <v>E</v>
          </cell>
        </row>
        <row r="231">
          <cell r="D231" t="str">
            <v>17 - x24</v>
          </cell>
          <cell r="I231">
            <v>1974</v>
          </cell>
          <cell r="J231">
            <v>720</v>
          </cell>
          <cell r="BN231">
            <v>1</v>
          </cell>
          <cell r="BS231">
            <v>4</v>
          </cell>
          <cell r="BW231" t="str">
            <v>E</v>
          </cell>
        </row>
        <row r="232">
          <cell r="D232" t="str">
            <v>17 - x25</v>
          </cell>
          <cell r="I232">
            <v>1974</v>
          </cell>
          <cell r="J232">
            <v>720</v>
          </cell>
          <cell r="BN232">
            <v>1</v>
          </cell>
          <cell r="BS232">
            <v>4</v>
          </cell>
          <cell r="BW232" t="str">
            <v>E</v>
          </cell>
        </row>
        <row r="233">
          <cell r="D233" t="str">
            <v>17 - x10</v>
          </cell>
          <cell r="I233">
            <v>1974</v>
          </cell>
          <cell r="J233">
            <v>720</v>
          </cell>
          <cell r="BN233">
            <v>1</v>
          </cell>
          <cell r="BS233">
            <v>4</v>
          </cell>
          <cell r="BW233" t="str">
            <v>D</v>
          </cell>
        </row>
        <row r="234">
          <cell r="D234" t="str">
            <v>17 - x11</v>
          </cell>
          <cell r="I234">
            <v>1974</v>
          </cell>
          <cell r="J234">
            <v>720</v>
          </cell>
          <cell r="BN234">
            <v>1</v>
          </cell>
          <cell r="BS234">
            <v>4</v>
          </cell>
          <cell r="BW234" t="str">
            <v>E</v>
          </cell>
        </row>
        <row r="235">
          <cell r="D235" t="str">
            <v>17 - x15</v>
          </cell>
          <cell r="I235">
            <v>1974</v>
          </cell>
          <cell r="J235">
            <v>720</v>
          </cell>
          <cell r="BN235">
            <v>1</v>
          </cell>
          <cell r="BS235">
            <v>4</v>
          </cell>
          <cell r="BW235" t="str">
            <v>E</v>
          </cell>
        </row>
        <row r="236">
          <cell r="D236" t="str">
            <v>17 - x21</v>
          </cell>
          <cell r="I236">
            <v>1974</v>
          </cell>
          <cell r="J236">
            <v>720</v>
          </cell>
          <cell r="BN236">
            <v>1</v>
          </cell>
          <cell r="BS236">
            <v>4</v>
          </cell>
          <cell r="BW236" t="str">
            <v>E</v>
          </cell>
        </row>
        <row r="237">
          <cell r="D237" t="str">
            <v>17 - x26</v>
          </cell>
          <cell r="I237">
            <v>1974</v>
          </cell>
          <cell r="J237">
            <v>720</v>
          </cell>
          <cell r="BN237">
            <v>1</v>
          </cell>
          <cell r="BS237">
            <v>4</v>
          </cell>
          <cell r="BW237" t="str">
            <v>E</v>
          </cell>
        </row>
        <row r="238">
          <cell r="D238" t="str">
            <v>17 - x27</v>
          </cell>
          <cell r="I238">
            <v>1974</v>
          </cell>
          <cell r="J238">
            <v>720</v>
          </cell>
          <cell r="BN238">
            <v>1</v>
          </cell>
          <cell r="BS238">
            <v>4</v>
          </cell>
          <cell r="BW238" t="str">
            <v>E</v>
          </cell>
        </row>
        <row r="239">
          <cell r="D239" t="str">
            <v>17 - x28</v>
          </cell>
          <cell r="I239">
            <v>1974</v>
          </cell>
          <cell r="J239">
            <v>720</v>
          </cell>
          <cell r="BN239">
            <v>1</v>
          </cell>
          <cell r="BS239">
            <v>4</v>
          </cell>
          <cell r="BW239" t="str">
            <v>E</v>
          </cell>
        </row>
        <row r="240">
          <cell r="D240" t="str">
            <v>17 - x29</v>
          </cell>
          <cell r="I240">
            <v>1974</v>
          </cell>
          <cell r="J240">
            <v>720</v>
          </cell>
          <cell r="BN240">
            <v>1</v>
          </cell>
          <cell r="BS240">
            <v>4</v>
          </cell>
          <cell r="BW240" t="str">
            <v>E</v>
          </cell>
        </row>
        <row r="241">
          <cell r="D241" t="str">
            <v>17 - x30</v>
          </cell>
          <cell r="I241">
            <v>1974</v>
          </cell>
          <cell r="J241">
            <v>720</v>
          </cell>
          <cell r="BN241">
            <v>1</v>
          </cell>
          <cell r="BS241">
            <v>4</v>
          </cell>
          <cell r="BW241" t="str">
            <v>E</v>
          </cell>
        </row>
        <row r="242">
          <cell r="D242" t="str">
            <v>17 - x31</v>
          </cell>
          <cell r="I242">
            <v>1974</v>
          </cell>
          <cell r="J242">
            <v>720</v>
          </cell>
          <cell r="BN242">
            <v>1</v>
          </cell>
          <cell r="BS242">
            <v>4</v>
          </cell>
          <cell r="BW242" t="str">
            <v>E</v>
          </cell>
        </row>
        <row r="243">
          <cell r="D243" t="str">
            <v>17 - x32</v>
          </cell>
          <cell r="I243">
            <v>1974</v>
          </cell>
          <cell r="J243">
            <v>720</v>
          </cell>
          <cell r="BN243">
            <v>1</v>
          </cell>
          <cell r="BS243">
            <v>4</v>
          </cell>
          <cell r="BW243" t="str">
            <v>E</v>
          </cell>
        </row>
        <row r="244">
          <cell r="D244" t="str">
            <v>47 - 0</v>
          </cell>
          <cell r="I244">
            <v>1989</v>
          </cell>
          <cell r="J244">
            <v>61000</v>
          </cell>
          <cell r="BN244">
            <v>1</v>
          </cell>
          <cell r="BS244">
            <v>4</v>
          </cell>
          <cell r="BW244" t="str">
            <v>D</v>
          </cell>
        </row>
        <row r="245">
          <cell r="D245" t="str">
            <v>47 - 100</v>
          </cell>
          <cell r="I245">
            <v>1989</v>
          </cell>
          <cell r="J245">
            <v>2300</v>
          </cell>
          <cell r="BN245">
            <v>1</v>
          </cell>
          <cell r="BS245">
            <v>4</v>
          </cell>
          <cell r="BW245" t="str">
            <v>C</v>
          </cell>
        </row>
        <row r="246">
          <cell r="D246" t="str">
            <v>47 - 200</v>
          </cell>
          <cell r="I246">
            <v>1989</v>
          </cell>
          <cell r="J246">
            <v>10000</v>
          </cell>
          <cell r="BN246">
            <v>1</v>
          </cell>
          <cell r="BS246">
            <v>4</v>
          </cell>
          <cell r="BW246" t="str">
            <v>B</v>
          </cell>
        </row>
        <row r="247">
          <cell r="D247" t="str">
            <v>47 - 300</v>
          </cell>
          <cell r="I247">
            <v>1989</v>
          </cell>
          <cell r="J247">
            <v>9000</v>
          </cell>
          <cell r="BN247">
            <v>1</v>
          </cell>
          <cell r="BS247">
            <v>4</v>
          </cell>
          <cell r="BW247" t="str">
            <v>D</v>
          </cell>
        </row>
        <row r="248">
          <cell r="D248" t="str">
            <v>128 - x01</v>
          </cell>
          <cell r="I248">
            <v>1977</v>
          </cell>
          <cell r="J248">
            <v>36000</v>
          </cell>
          <cell r="BN248">
            <v>1</v>
          </cell>
          <cell r="BS248">
            <v>4</v>
          </cell>
          <cell r="BW248" t="str">
            <v>C</v>
          </cell>
        </row>
        <row r="249">
          <cell r="D249" t="str">
            <v>128 - x02</v>
          </cell>
          <cell r="I249">
            <v>2002</v>
          </cell>
          <cell r="J249">
            <v>22008</v>
          </cell>
          <cell r="BN249">
            <v>1</v>
          </cell>
          <cell r="BS249">
            <v>6</v>
          </cell>
          <cell r="BW249" t="str">
            <v>A</v>
          </cell>
        </row>
        <row r="250">
          <cell r="D250" t="str">
            <v>128 - x03</v>
          </cell>
          <cell r="I250">
            <v>2007</v>
          </cell>
          <cell r="J250">
            <v>9000</v>
          </cell>
          <cell r="BN250">
            <v>1</v>
          </cell>
          <cell r="BS250">
            <v>6</v>
          </cell>
          <cell r="BW250" t="str">
            <v>A</v>
          </cell>
        </row>
        <row r="251">
          <cell r="D251" t="str">
            <v>128 - x04</v>
          </cell>
          <cell r="I251">
            <v>2007</v>
          </cell>
          <cell r="J251">
            <v>9000</v>
          </cell>
          <cell r="BN251">
            <v>1</v>
          </cell>
          <cell r="BS251">
            <v>6</v>
          </cell>
          <cell r="BW251" t="str">
            <v>A</v>
          </cell>
        </row>
        <row r="252">
          <cell r="D252" t="str">
            <v>119 - x0</v>
          </cell>
          <cell r="I252">
            <v>1997</v>
          </cell>
          <cell r="J252">
            <v>82178</v>
          </cell>
          <cell r="BN252">
            <v>1</v>
          </cell>
          <cell r="BS252">
            <v>5</v>
          </cell>
          <cell r="BW252" t="str">
            <v>A</v>
          </cell>
        </row>
        <row r="253">
          <cell r="D253" t="str">
            <v>4 - x0</v>
          </cell>
          <cell r="I253">
            <v>1925</v>
          </cell>
          <cell r="J253">
            <v>129170</v>
          </cell>
          <cell r="BN253">
            <v>1</v>
          </cell>
          <cell r="BS253">
            <v>1</v>
          </cell>
          <cell r="BW253" t="str">
            <v>B</v>
          </cell>
        </row>
        <row r="254">
          <cell r="D254" t="str">
            <v>4 - x100</v>
          </cell>
          <cell r="I254">
            <v>1998</v>
          </cell>
          <cell r="J254">
            <v>14470</v>
          </cell>
          <cell r="BN254">
            <v>1</v>
          </cell>
          <cell r="BS254">
            <v>5</v>
          </cell>
          <cell r="BW254" t="str">
            <v>A</v>
          </cell>
        </row>
        <row r="255">
          <cell r="D255" t="str">
            <v>4 - x200</v>
          </cell>
          <cell r="I255">
            <v>1966</v>
          </cell>
          <cell r="J255">
            <v>23400</v>
          </cell>
          <cell r="BN255">
            <v>1</v>
          </cell>
          <cell r="BS255">
            <v>3</v>
          </cell>
          <cell r="BW255" t="str">
            <v>A</v>
          </cell>
        </row>
        <row r="256">
          <cell r="D256" t="str">
            <v>4 - x300</v>
          </cell>
          <cell r="I256">
            <v>2009</v>
          </cell>
          <cell r="J256">
            <v>16440</v>
          </cell>
          <cell r="BN256">
            <v>1</v>
          </cell>
          <cell r="BS256">
            <v>6</v>
          </cell>
          <cell r="BW256" t="str">
            <v>A</v>
          </cell>
        </row>
        <row r="257">
          <cell r="D257" t="str">
            <v>4 - x400</v>
          </cell>
          <cell r="I257">
            <v>1989</v>
          </cell>
          <cell r="J257">
            <v>17903</v>
          </cell>
          <cell r="BN257">
            <v>1</v>
          </cell>
          <cell r="BS257">
            <v>4</v>
          </cell>
          <cell r="BW257" t="str">
            <v>B</v>
          </cell>
        </row>
        <row r="258">
          <cell r="D258" t="str">
            <v>4 - x500</v>
          </cell>
          <cell r="I258">
            <v>1998</v>
          </cell>
          <cell r="J258">
            <v>26965</v>
          </cell>
          <cell r="BN258">
            <v>1</v>
          </cell>
          <cell r="BS258">
            <v>5</v>
          </cell>
          <cell r="BW258" t="str">
            <v>A</v>
          </cell>
        </row>
        <row r="259">
          <cell r="D259" t="str">
            <v>4 - x600</v>
          </cell>
          <cell r="I259">
            <v>1989</v>
          </cell>
          <cell r="J259">
            <v>11865</v>
          </cell>
          <cell r="BN259">
            <v>1</v>
          </cell>
          <cell r="BS259">
            <v>4</v>
          </cell>
          <cell r="BW259" t="str">
            <v>C</v>
          </cell>
        </row>
        <row r="260">
          <cell r="D260" t="str">
            <v>4 - x700</v>
          </cell>
          <cell r="I260">
            <v>1992</v>
          </cell>
          <cell r="J260">
            <v>5000</v>
          </cell>
          <cell r="BN260">
            <v>1</v>
          </cell>
          <cell r="BS260">
            <v>5</v>
          </cell>
          <cell r="BW260" t="str">
            <v>A</v>
          </cell>
        </row>
        <row r="261">
          <cell r="D261" t="str">
            <v>4 - x700</v>
          </cell>
          <cell r="I261">
            <v>1980</v>
          </cell>
          <cell r="J261">
            <v>4320</v>
          </cell>
          <cell r="BN261">
            <v>1</v>
          </cell>
          <cell r="BS261">
            <v>4</v>
          </cell>
          <cell r="BW261" t="str">
            <v>C</v>
          </cell>
        </row>
        <row r="262">
          <cell r="D262" t="str">
            <v>46 - x0</v>
          </cell>
          <cell r="I262">
            <v>1974</v>
          </cell>
          <cell r="J262">
            <v>81483</v>
          </cell>
          <cell r="BN262">
            <v>1</v>
          </cell>
          <cell r="BS262">
            <v>4</v>
          </cell>
          <cell r="BW262" t="str">
            <v>C</v>
          </cell>
        </row>
        <row r="263">
          <cell r="D263" t="str">
            <v>46 - x100</v>
          </cell>
          <cell r="I263">
            <v>2005</v>
          </cell>
          <cell r="J263">
            <v>32978</v>
          </cell>
          <cell r="BN263">
            <v>1</v>
          </cell>
          <cell r="BS263">
            <v>6</v>
          </cell>
          <cell r="BW263" t="str">
            <v>A</v>
          </cell>
        </row>
      </sheetData>
      <sheetData sheetId="8">
        <row r="4">
          <cell r="A4" t="str">
            <v>001</v>
          </cell>
          <cell r="B4" t="str">
            <v>001</v>
          </cell>
          <cell r="C4" t="str">
            <v>Bel Air HS</v>
          </cell>
          <cell r="D4" t="str">
            <v>Bel Air HS</v>
          </cell>
          <cell r="E4" t="str">
            <v>HS</v>
          </cell>
          <cell r="F4">
            <v>0</v>
          </cell>
          <cell r="G4">
            <v>0</v>
          </cell>
          <cell r="H4">
            <v>0</v>
          </cell>
          <cell r="I4">
            <v>2071</v>
          </cell>
          <cell r="J4">
            <v>1692</v>
          </cell>
          <cell r="K4">
            <v>0.72973925299506692</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2838</v>
          </cell>
          <cell r="AL4">
            <v>0</v>
          </cell>
        </row>
        <row r="5">
          <cell r="A5" t="str">
            <v>002</v>
          </cell>
          <cell r="B5" t="str">
            <v>002</v>
          </cell>
          <cell r="C5" t="str">
            <v>Eastwood HS</v>
          </cell>
          <cell r="D5" t="str">
            <v>Eastwood HS</v>
          </cell>
          <cell r="E5" t="str">
            <v>HS</v>
          </cell>
          <cell r="F5">
            <v>0</v>
          </cell>
          <cell r="G5">
            <v>0</v>
          </cell>
          <cell r="H5">
            <v>0</v>
          </cell>
          <cell r="I5">
            <v>2275</v>
          </cell>
          <cell r="J5">
            <v>2191</v>
          </cell>
          <cell r="K5">
            <v>1.0039717563989408</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2266</v>
          </cell>
          <cell r="AL5">
            <v>0</v>
          </cell>
        </row>
        <row r="6">
          <cell r="A6" t="str">
            <v>003</v>
          </cell>
          <cell r="B6" t="str">
            <v>003</v>
          </cell>
          <cell r="C6" t="str">
            <v>Parkland HS</v>
          </cell>
          <cell r="D6" t="str">
            <v>Parkland HS</v>
          </cell>
          <cell r="E6" t="str">
            <v>HS</v>
          </cell>
          <cell r="F6">
            <v>0</v>
          </cell>
          <cell r="G6">
            <v>0</v>
          </cell>
          <cell r="H6">
            <v>0</v>
          </cell>
          <cell r="I6">
            <v>1323</v>
          </cell>
          <cell r="J6">
            <v>1502</v>
          </cell>
          <cell r="K6">
            <v>0.63974854932301739</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2068</v>
          </cell>
          <cell r="AL6">
            <v>0</v>
          </cell>
        </row>
        <row r="7">
          <cell r="A7" t="str">
            <v>004</v>
          </cell>
          <cell r="B7" t="str">
            <v>004</v>
          </cell>
          <cell r="C7" t="str">
            <v>Ysleta HS</v>
          </cell>
          <cell r="D7" t="str">
            <v>Ysleta HS</v>
          </cell>
          <cell r="E7" t="str">
            <v>HS</v>
          </cell>
          <cell r="F7">
            <v>0</v>
          </cell>
          <cell r="G7">
            <v>0</v>
          </cell>
          <cell r="H7">
            <v>0</v>
          </cell>
          <cell r="I7">
            <v>1409</v>
          </cell>
          <cell r="J7">
            <v>1550</v>
          </cell>
          <cell r="K7">
            <v>0.62789661319073087</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2244</v>
          </cell>
          <cell r="AL7">
            <v>0</v>
          </cell>
        </row>
        <row r="8">
          <cell r="A8" t="str">
            <v>005</v>
          </cell>
          <cell r="B8" t="str">
            <v>005</v>
          </cell>
          <cell r="C8" t="str">
            <v>Riverside HS</v>
          </cell>
          <cell r="D8" t="str">
            <v>Riverside HS</v>
          </cell>
          <cell r="E8" t="str">
            <v>HS</v>
          </cell>
          <cell r="F8">
            <v>0</v>
          </cell>
          <cell r="G8">
            <v>0</v>
          </cell>
          <cell r="H8">
            <v>0</v>
          </cell>
          <cell r="I8">
            <v>1211</v>
          </cell>
          <cell r="J8">
            <v>1066</v>
          </cell>
          <cell r="K8">
            <v>0.45871212121212124</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2640</v>
          </cell>
          <cell r="AL8">
            <v>0</v>
          </cell>
        </row>
        <row r="9">
          <cell r="A9" t="str">
            <v>007</v>
          </cell>
          <cell r="B9" t="str">
            <v>007</v>
          </cell>
          <cell r="C9" t="str">
            <v>Hanks HS</v>
          </cell>
          <cell r="D9" t="str">
            <v>Hanks HS</v>
          </cell>
          <cell r="E9" t="str">
            <v>HS</v>
          </cell>
          <cell r="F9">
            <v>0</v>
          </cell>
          <cell r="G9">
            <v>0</v>
          </cell>
          <cell r="H9">
            <v>0</v>
          </cell>
          <cell r="I9">
            <v>1840</v>
          </cell>
          <cell r="J9">
            <v>1547</v>
          </cell>
          <cell r="K9">
            <v>0.70878274268104779</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2596</v>
          </cell>
          <cell r="AL9">
            <v>0</v>
          </cell>
        </row>
        <row r="10">
          <cell r="A10" t="str">
            <v>008</v>
          </cell>
          <cell r="B10" t="str">
            <v>008</v>
          </cell>
          <cell r="C10" t="str">
            <v>Del Valle HS</v>
          </cell>
          <cell r="D10" t="str">
            <v>Del Valle HS</v>
          </cell>
          <cell r="E10" t="str">
            <v>HS</v>
          </cell>
          <cell r="F10">
            <v>0</v>
          </cell>
          <cell r="G10">
            <v>0</v>
          </cell>
          <cell r="H10">
            <v>0</v>
          </cell>
          <cell r="I10">
            <v>1843</v>
          </cell>
          <cell r="J10">
            <v>1626</v>
          </cell>
          <cell r="K10">
            <v>0.71600621600621606</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2574</v>
          </cell>
          <cell r="AL10">
            <v>0</v>
          </cell>
        </row>
        <row r="11">
          <cell r="A11" t="str">
            <v>010</v>
          </cell>
          <cell r="B11" t="str">
            <v>010</v>
          </cell>
          <cell r="C11" t="str">
            <v>Tejas School of Choice</v>
          </cell>
          <cell r="D11" t="str">
            <v>Tejas School of Choice</v>
          </cell>
          <cell r="E11" t="str">
            <v>HS</v>
          </cell>
          <cell r="F11">
            <v>0</v>
          </cell>
          <cell r="G11">
            <v>0</v>
          </cell>
          <cell r="H11">
            <v>0</v>
          </cell>
          <cell r="I11">
            <v>175</v>
          </cell>
          <cell r="J11">
            <v>175</v>
          </cell>
          <cell r="K11">
            <v>0.53030303030303028</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330</v>
          </cell>
          <cell r="AL11">
            <v>0</v>
          </cell>
        </row>
        <row r="12">
          <cell r="A12" t="str">
            <v>013</v>
          </cell>
          <cell r="B12" t="str">
            <v>013</v>
          </cell>
          <cell r="C12" t="str">
            <v>Adult Learning Center</v>
          </cell>
          <cell r="D12" t="str">
            <v>Adult Learning Center</v>
          </cell>
          <cell r="E12" t="str">
            <v>Support</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row>
        <row r="13">
          <cell r="A13" t="str">
            <v>014</v>
          </cell>
          <cell r="B13" t="str">
            <v>014</v>
          </cell>
          <cell r="C13" t="str">
            <v>Cesar Chavez Academy HS</v>
          </cell>
          <cell r="D13" t="str">
            <v>Cesar Chavez Academy HS</v>
          </cell>
          <cell r="E13" t="str">
            <v>HS</v>
          </cell>
          <cell r="F13">
            <v>0</v>
          </cell>
          <cell r="G13">
            <v>0</v>
          </cell>
          <cell r="H13">
            <v>0</v>
          </cell>
          <cell r="I13">
            <v>108</v>
          </cell>
          <cell r="J13">
            <v>108</v>
          </cell>
          <cell r="K13" t="e">
            <v>#VALUE!</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t="str">
            <v>N/A</v>
          </cell>
          <cell r="AL13">
            <v>0</v>
          </cell>
        </row>
        <row r="14">
          <cell r="A14" t="str">
            <v>017</v>
          </cell>
          <cell r="B14" t="str">
            <v>017</v>
          </cell>
          <cell r="C14" t="str">
            <v>Valle Verde Early College HS</v>
          </cell>
          <cell r="D14" t="str">
            <v>Valle Verde Early College HS</v>
          </cell>
          <cell r="E14" t="str">
            <v>HS</v>
          </cell>
          <cell r="F14">
            <v>0</v>
          </cell>
          <cell r="G14">
            <v>0</v>
          </cell>
          <cell r="H14">
            <v>0</v>
          </cell>
          <cell r="I14">
            <v>403</v>
          </cell>
          <cell r="J14">
            <v>403</v>
          </cell>
          <cell r="K14">
            <v>0.57244318181818177</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704</v>
          </cell>
          <cell r="AL14">
            <v>0</v>
          </cell>
        </row>
        <row r="15">
          <cell r="A15" t="str">
            <v>033</v>
          </cell>
          <cell r="B15" t="str">
            <v>033</v>
          </cell>
          <cell r="C15" t="str">
            <v>Plato Academy</v>
          </cell>
          <cell r="D15" t="str">
            <v>Plato Academy</v>
          </cell>
          <cell r="E15" t="str">
            <v>HS</v>
          </cell>
          <cell r="F15">
            <v>0</v>
          </cell>
          <cell r="G15">
            <v>0</v>
          </cell>
          <cell r="H15">
            <v>0</v>
          </cell>
          <cell r="I15">
            <v>222</v>
          </cell>
          <cell r="J15">
            <v>222</v>
          </cell>
          <cell r="K15" t="e">
            <v>#DIV/0!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row>
        <row r="16">
          <cell r="A16" t="str">
            <v>042</v>
          </cell>
          <cell r="B16" t="str">
            <v>042</v>
          </cell>
          <cell r="C16" t="str">
            <v>Parkland MS</v>
          </cell>
          <cell r="D16" t="str">
            <v>Parkland MS</v>
          </cell>
          <cell r="E16" t="str">
            <v>MS</v>
          </cell>
          <cell r="F16">
            <v>0</v>
          </cell>
          <cell r="G16">
            <v>0</v>
          </cell>
          <cell r="H16">
            <v>0</v>
          </cell>
          <cell r="I16">
            <v>1201</v>
          </cell>
          <cell r="J16">
            <v>1411</v>
          </cell>
          <cell r="K16">
            <v>0.83986013986013985</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1430</v>
          </cell>
          <cell r="AL16">
            <v>0</v>
          </cell>
        </row>
        <row r="17">
          <cell r="A17">
            <v>0</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row>
        <row r="18">
          <cell r="A18" t="str">
            <v>044</v>
          </cell>
          <cell r="B18" t="str">
            <v>044</v>
          </cell>
          <cell r="C18" t="str">
            <v>Riverside MS</v>
          </cell>
          <cell r="D18" t="str">
            <v>Riverside MS</v>
          </cell>
          <cell r="E18" t="str">
            <v>MS</v>
          </cell>
          <cell r="F18">
            <v>0</v>
          </cell>
          <cell r="G18">
            <v>0</v>
          </cell>
          <cell r="H18">
            <v>0</v>
          </cell>
          <cell r="I18">
            <v>609</v>
          </cell>
          <cell r="J18">
            <v>571</v>
          </cell>
          <cell r="K18">
            <v>0.57670454545454541</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1056</v>
          </cell>
          <cell r="AL18">
            <v>0</v>
          </cell>
        </row>
        <row r="19">
          <cell r="A19" t="str">
            <v>045</v>
          </cell>
          <cell r="B19" t="str">
            <v>045</v>
          </cell>
          <cell r="C19" t="str">
            <v>Hillcrest MS</v>
          </cell>
          <cell r="D19" t="str">
            <v>Hillcrest MS</v>
          </cell>
          <cell r="E19" t="str">
            <v>MS</v>
          </cell>
          <cell r="F19">
            <v>0</v>
          </cell>
          <cell r="G19">
            <v>0</v>
          </cell>
          <cell r="H19">
            <v>0</v>
          </cell>
          <cell r="I19">
            <v>492</v>
          </cell>
          <cell r="J19">
            <v>458</v>
          </cell>
          <cell r="K19">
            <v>0.47582205029013541</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1034</v>
          </cell>
          <cell r="AL19">
            <v>0</v>
          </cell>
        </row>
        <row r="20">
          <cell r="A20" t="str">
            <v>046</v>
          </cell>
          <cell r="B20" t="str">
            <v>046</v>
          </cell>
          <cell r="C20" t="str">
            <v>Ysleta MS</v>
          </cell>
          <cell r="D20" t="str">
            <v>Ysleta MS</v>
          </cell>
          <cell r="E20" t="str">
            <v>MS</v>
          </cell>
          <cell r="F20">
            <v>0</v>
          </cell>
          <cell r="G20">
            <v>0</v>
          </cell>
          <cell r="H20">
            <v>0</v>
          </cell>
          <cell r="I20">
            <v>649</v>
          </cell>
          <cell r="J20">
            <v>641</v>
          </cell>
          <cell r="K20">
            <v>0.67045454545454541</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968</v>
          </cell>
          <cell r="AL20">
            <v>0</v>
          </cell>
        </row>
        <row r="21">
          <cell r="A21" t="str">
            <v>047</v>
          </cell>
          <cell r="B21" t="str">
            <v>047</v>
          </cell>
          <cell r="C21" t="str">
            <v xml:space="preserve">Valley View MS </v>
          </cell>
          <cell r="D21" t="str">
            <v xml:space="preserve">Valley View MS </v>
          </cell>
          <cell r="E21" t="str">
            <v>MS</v>
          </cell>
          <cell r="F21">
            <v>0</v>
          </cell>
          <cell r="G21">
            <v>0</v>
          </cell>
          <cell r="H21">
            <v>0</v>
          </cell>
          <cell r="I21">
            <v>707</v>
          </cell>
          <cell r="J21">
            <v>823</v>
          </cell>
          <cell r="K21">
            <v>0.68375241779497098</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1034</v>
          </cell>
          <cell r="AL21">
            <v>0</v>
          </cell>
        </row>
        <row r="22">
          <cell r="A22" t="str">
            <v>048</v>
          </cell>
          <cell r="B22" t="str">
            <v>048</v>
          </cell>
          <cell r="C22" t="str">
            <v>Desert View MS</v>
          </cell>
          <cell r="D22" t="str">
            <v>Desert View MS</v>
          </cell>
          <cell r="E22" t="str">
            <v>MS</v>
          </cell>
          <cell r="F22">
            <v>0</v>
          </cell>
          <cell r="G22">
            <v>0</v>
          </cell>
          <cell r="H22">
            <v>0</v>
          </cell>
          <cell r="I22">
            <v>476</v>
          </cell>
          <cell r="J22">
            <v>411</v>
          </cell>
          <cell r="K22">
            <v>0.69794721407624638</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682</v>
          </cell>
          <cell r="AL22">
            <v>0</v>
          </cell>
        </row>
        <row r="23">
          <cell r="A23" t="str">
            <v>049</v>
          </cell>
          <cell r="B23" t="str">
            <v>049</v>
          </cell>
          <cell r="C23" t="str">
            <v>Ranchland Hills MS</v>
          </cell>
          <cell r="D23" t="str">
            <v>Ranchland Hills MS</v>
          </cell>
          <cell r="E23" t="str">
            <v>MS</v>
          </cell>
          <cell r="F23">
            <v>0</v>
          </cell>
          <cell r="G23">
            <v>0</v>
          </cell>
          <cell r="H23">
            <v>0</v>
          </cell>
          <cell r="I23">
            <v>340</v>
          </cell>
          <cell r="J23">
            <v>278</v>
          </cell>
          <cell r="K23">
            <v>0.5329153605015674</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638</v>
          </cell>
          <cell r="AL23">
            <v>0</v>
          </cell>
        </row>
        <row r="24">
          <cell r="A24" t="str">
            <v>050</v>
          </cell>
          <cell r="B24" t="str">
            <v>050</v>
          </cell>
          <cell r="C24" t="str">
            <v>Indian Ridge MS</v>
          </cell>
          <cell r="D24" t="str">
            <v>Indian Ridge MS</v>
          </cell>
          <cell r="E24" t="str">
            <v>MS</v>
          </cell>
          <cell r="F24">
            <v>0</v>
          </cell>
          <cell r="G24">
            <v>0</v>
          </cell>
          <cell r="H24">
            <v>0</v>
          </cell>
          <cell r="I24">
            <v>756</v>
          </cell>
          <cell r="J24">
            <v>637</v>
          </cell>
          <cell r="K24">
            <v>0.7311411992263056</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1034</v>
          </cell>
          <cell r="AL24">
            <v>0</v>
          </cell>
        </row>
        <row r="25">
          <cell r="A25" t="str">
            <v>051</v>
          </cell>
          <cell r="B25" t="str">
            <v>051</v>
          </cell>
          <cell r="C25" t="str">
            <v>Camino Real MS</v>
          </cell>
          <cell r="D25" t="str">
            <v>Camino Real MS</v>
          </cell>
          <cell r="E25" t="str">
            <v>MS</v>
          </cell>
          <cell r="F25">
            <v>0</v>
          </cell>
          <cell r="G25">
            <v>0</v>
          </cell>
          <cell r="H25">
            <v>0</v>
          </cell>
          <cell r="I25">
            <v>663</v>
          </cell>
          <cell r="J25">
            <v>588</v>
          </cell>
          <cell r="K25">
            <v>0.61502782931354361</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1078</v>
          </cell>
          <cell r="AL25">
            <v>0</v>
          </cell>
        </row>
        <row r="26">
          <cell r="A26" t="str">
            <v>052</v>
          </cell>
          <cell r="B26" t="str">
            <v>052</v>
          </cell>
          <cell r="C26" t="str">
            <v>Rio Bravo MS</v>
          </cell>
          <cell r="D26" t="str">
            <v>Rio Bravo MS</v>
          </cell>
          <cell r="E26" t="str">
            <v>MS</v>
          </cell>
          <cell r="F26">
            <v>0</v>
          </cell>
          <cell r="G26">
            <v>0</v>
          </cell>
          <cell r="H26">
            <v>0</v>
          </cell>
          <cell r="I26">
            <v>520</v>
          </cell>
          <cell r="J26">
            <v>513</v>
          </cell>
          <cell r="K26">
            <v>0.78787878787878785</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660</v>
          </cell>
          <cell r="AL26">
            <v>0</v>
          </cell>
        </row>
        <row r="27">
          <cell r="A27" t="str">
            <v>101</v>
          </cell>
          <cell r="B27" t="str">
            <v>101</v>
          </cell>
          <cell r="C27" t="str">
            <v>Ascarate ES</v>
          </cell>
          <cell r="D27" t="str">
            <v>Ascarate ES</v>
          </cell>
          <cell r="E27" t="str">
            <v>ES</v>
          </cell>
          <cell r="F27">
            <v>0</v>
          </cell>
          <cell r="G27">
            <v>0</v>
          </cell>
          <cell r="H27">
            <v>0</v>
          </cell>
          <cell r="I27">
            <v>421</v>
          </cell>
          <cell r="J27">
            <v>401</v>
          </cell>
          <cell r="K27">
            <v>0.7087542087542088</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594</v>
          </cell>
          <cell r="AL27">
            <v>0</v>
          </cell>
        </row>
        <row r="28">
          <cell r="A28" t="str">
            <v>102</v>
          </cell>
          <cell r="B28" t="str">
            <v>102</v>
          </cell>
          <cell r="C28" t="str">
            <v>Cadwallader ES</v>
          </cell>
          <cell r="D28" t="str">
            <v>Cadwallader ES</v>
          </cell>
          <cell r="E28" t="str">
            <v>ES</v>
          </cell>
          <cell r="F28">
            <v>0</v>
          </cell>
          <cell r="G28">
            <v>0</v>
          </cell>
          <cell r="H28">
            <v>0</v>
          </cell>
          <cell r="I28">
            <v>312</v>
          </cell>
          <cell r="J28">
            <v>326</v>
          </cell>
          <cell r="K28">
            <v>0.32980972515856238</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946</v>
          </cell>
          <cell r="AL28">
            <v>0</v>
          </cell>
        </row>
        <row r="29">
          <cell r="A29" t="str">
            <v>103</v>
          </cell>
          <cell r="B29" t="str">
            <v>103</v>
          </cell>
          <cell r="C29" t="str">
            <v>Cedar Grove ES</v>
          </cell>
          <cell r="D29" t="str">
            <v>Cedar Grove ES</v>
          </cell>
          <cell r="E29" t="str">
            <v>ES</v>
          </cell>
          <cell r="F29">
            <v>0</v>
          </cell>
          <cell r="G29">
            <v>0</v>
          </cell>
          <cell r="H29">
            <v>0</v>
          </cell>
          <cell r="I29">
            <v>611</v>
          </cell>
          <cell r="J29">
            <v>675</v>
          </cell>
          <cell r="K29">
            <v>0.61717171717171715</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990</v>
          </cell>
          <cell r="AL29">
            <v>0</v>
          </cell>
        </row>
        <row r="30">
          <cell r="A30" t="str">
            <v>104</v>
          </cell>
          <cell r="B30" t="str">
            <v>104</v>
          </cell>
          <cell r="C30" t="str">
            <v>Del Norte Heights ES</v>
          </cell>
          <cell r="D30" t="str">
            <v>Del Norte Heights ES</v>
          </cell>
          <cell r="E30" t="str">
            <v>ES</v>
          </cell>
          <cell r="F30">
            <v>0</v>
          </cell>
          <cell r="G30">
            <v>0</v>
          </cell>
          <cell r="H30">
            <v>0</v>
          </cell>
          <cell r="I30">
            <v>391</v>
          </cell>
          <cell r="J30">
            <v>379</v>
          </cell>
          <cell r="K30">
            <v>0.40392561983471076</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968</v>
          </cell>
          <cell r="AL30">
            <v>0</v>
          </cell>
        </row>
        <row r="31">
          <cell r="A31" t="str">
            <v>105</v>
          </cell>
          <cell r="B31" t="str">
            <v>105</v>
          </cell>
          <cell r="C31" t="str">
            <v>Dolphin Terrace ES</v>
          </cell>
          <cell r="D31" t="str">
            <v>Dolphin Terrace ES</v>
          </cell>
          <cell r="E31" t="str">
            <v>ES</v>
          </cell>
          <cell r="F31">
            <v>0</v>
          </cell>
          <cell r="G31">
            <v>0</v>
          </cell>
          <cell r="H31">
            <v>0</v>
          </cell>
          <cell r="I31">
            <v>587</v>
          </cell>
          <cell r="J31">
            <v>609</v>
          </cell>
          <cell r="K31">
            <v>0.60640495867768596</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968</v>
          </cell>
          <cell r="AL31">
            <v>0</v>
          </cell>
        </row>
        <row r="32">
          <cell r="A32" t="str">
            <v>106</v>
          </cell>
          <cell r="B32" t="str">
            <v>106</v>
          </cell>
          <cell r="C32" t="str">
            <v>Eastwood Knolls ES</v>
          </cell>
          <cell r="D32" t="str">
            <v>Eastwood Knolls ES</v>
          </cell>
          <cell r="E32" t="str">
            <v>K-8</v>
          </cell>
          <cell r="F32">
            <v>0</v>
          </cell>
          <cell r="G32">
            <v>0</v>
          </cell>
          <cell r="H32">
            <v>0</v>
          </cell>
          <cell r="I32">
            <v>770</v>
          </cell>
          <cell r="J32">
            <v>842</v>
          </cell>
          <cell r="K32">
            <v>1</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770</v>
          </cell>
          <cell r="AL32">
            <v>0</v>
          </cell>
        </row>
        <row r="33">
          <cell r="A33" t="str">
            <v>107</v>
          </cell>
          <cell r="B33" t="str">
            <v>107</v>
          </cell>
          <cell r="C33" t="str">
            <v>Edgemere ES</v>
          </cell>
          <cell r="D33" t="str">
            <v>Edgemere ES</v>
          </cell>
          <cell r="E33" t="str">
            <v>ES</v>
          </cell>
          <cell r="F33">
            <v>0</v>
          </cell>
          <cell r="G33">
            <v>0</v>
          </cell>
          <cell r="H33">
            <v>0</v>
          </cell>
          <cell r="I33">
            <v>647</v>
          </cell>
          <cell r="J33">
            <v>685</v>
          </cell>
          <cell r="K33">
            <v>0.58818181818181814</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1100</v>
          </cell>
          <cell r="AL33">
            <v>0</v>
          </cell>
        </row>
        <row r="34">
          <cell r="A34" t="str">
            <v>108</v>
          </cell>
          <cell r="B34" t="str">
            <v>108</v>
          </cell>
          <cell r="C34" t="str">
            <v xml:space="preserve">Hacienda Heights ES </v>
          </cell>
          <cell r="D34" t="str">
            <v xml:space="preserve">Hacienda Heights ES </v>
          </cell>
          <cell r="E34" t="str">
            <v>ES</v>
          </cell>
          <cell r="F34">
            <v>0</v>
          </cell>
          <cell r="G34">
            <v>0</v>
          </cell>
          <cell r="H34">
            <v>0</v>
          </cell>
          <cell r="I34">
            <v>547</v>
          </cell>
          <cell r="J34">
            <v>536</v>
          </cell>
          <cell r="K34">
            <v>0.69065656565656564</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792</v>
          </cell>
          <cell r="AL34">
            <v>0</v>
          </cell>
        </row>
        <row r="35">
          <cell r="A35" t="str">
            <v>109</v>
          </cell>
          <cell r="B35" t="str">
            <v>109</v>
          </cell>
          <cell r="C35" t="str">
            <v xml:space="preserve">Loma Terrace ES </v>
          </cell>
          <cell r="D35" t="str">
            <v xml:space="preserve">Loma Terrace ES </v>
          </cell>
          <cell r="E35" t="str">
            <v>ES</v>
          </cell>
          <cell r="F35">
            <v>0</v>
          </cell>
          <cell r="G35">
            <v>0</v>
          </cell>
          <cell r="H35">
            <v>0</v>
          </cell>
          <cell r="I35">
            <v>598</v>
          </cell>
          <cell r="J35">
            <v>612</v>
          </cell>
          <cell r="K35">
            <v>0.46070878274268107</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1298</v>
          </cell>
          <cell r="AL35">
            <v>0</v>
          </cell>
        </row>
        <row r="36">
          <cell r="A36" t="str">
            <v>110</v>
          </cell>
          <cell r="B36" t="str">
            <v>110</v>
          </cell>
          <cell r="C36" t="str">
            <v>Marian Manor ES</v>
          </cell>
          <cell r="D36" t="str">
            <v>Marian Manor ES</v>
          </cell>
          <cell r="E36" t="str">
            <v>ES</v>
          </cell>
          <cell r="F36">
            <v>0</v>
          </cell>
          <cell r="G36">
            <v>0</v>
          </cell>
          <cell r="H36">
            <v>0</v>
          </cell>
          <cell r="I36">
            <v>376</v>
          </cell>
          <cell r="J36">
            <v>364</v>
          </cell>
          <cell r="K36">
            <v>0.38842975206611569</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968</v>
          </cell>
          <cell r="AL36">
            <v>0</v>
          </cell>
        </row>
        <row r="37">
          <cell r="A37" t="str">
            <v>111</v>
          </cell>
          <cell r="B37" t="str">
            <v>111</v>
          </cell>
          <cell r="C37" t="str">
            <v>Thomas Manor ES</v>
          </cell>
          <cell r="D37" t="str">
            <v>Thomas Manor ES</v>
          </cell>
          <cell r="E37" t="str">
            <v>ES</v>
          </cell>
          <cell r="F37">
            <v>0</v>
          </cell>
          <cell r="G37">
            <v>0</v>
          </cell>
          <cell r="H37">
            <v>0</v>
          </cell>
          <cell r="I37">
            <v>500</v>
          </cell>
          <cell r="J37">
            <v>513</v>
          </cell>
          <cell r="K37">
            <v>0.42881646655231559</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1166</v>
          </cell>
          <cell r="AL37">
            <v>0</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row>
        <row r="39">
          <cell r="A39">
            <v>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row>
        <row r="40">
          <cell r="A40" t="str">
            <v>114</v>
          </cell>
          <cell r="B40" t="str">
            <v>114</v>
          </cell>
          <cell r="C40" t="str">
            <v>Ramona ES</v>
          </cell>
          <cell r="D40" t="str">
            <v>Ramona ES</v>
          </cell>
          <cell r="E40" t="str">
            <v>ES</v>
          </cell>
          <cell r="F40">
            <v>0</v>
          </cell>
          <cell r="G40">
            <v>0</v>
          </cell>
          <cell r="H40">
            <v>0</v>
          </cell>
          <cell r="I40">
            <v>325</v>
          </cell>
          <cell r="J40">
            <v>305</v>
          </cell>
          <cell r="K40">
            <v>0.49242424242424243</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660</v>
          </cell>
          <cell r="AL40">
            <v>0</v>
          </cell>
        </row>
        <row r="41">
          <cell r="A41" t="str">
            <v>116</v>
          </cell>
          <cell r="B41" t="str">
            <v>116</v>
          </cell>
          <cell r="C41" t="str">
            <v>Sageland ES</v>
          </cell>
          <cell r="D41" t="str">
            <v>Sageland ES</v>
          </cell>
          <cell r="E41" t="str">
            <v>ES</v>
          </cell>
          <cell r="F41">
            <v>0</v>
          </cell>
          <cell r="G41">
            <v>0</v>
          </cell>
          <cell r="H41">
            <v>0</v>
          </cell>
          <cell r="I41">
            <v>548</v>
          </cell>
          <cell r="J41">
            <v>570</v>
          </cell>
          <cell r="K41">
            <v>0.7116883116883117</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770</v>
          </cell>
          <cell r="AL41">
            <v>0</v>
          </cell>
        </row>
        <row r="42">
          <cell r="A42" t="str">
            <v>117</v>
          </cell>
          <cell r="B42" t="str">
            <v>117</v>
          </cell>
          <cell r="C42" t="str">
            <v>Scotsdale ES</v>
          </cell>
          <cell r="D42" t="str">
            <v>Scotsdale ES</v>
          </cell>
          <cell r="E42" t="str">
            <v>ES</v>
          </cell>
          <cell r="F42">
            <v>0</v>
          </cell>
          <cell r="G42">
            <v>0</v>
          </cell>
          <cell r="H42">
            <v>0</v>
          </cell>
          <cell r="I42">
            <v>861</v>
          </cell>
          <cell r="J42">
            <v>894</v>
          </cell>
          <cell r="K42">
            <v>0.76737967914438499</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1122</v>
          </cell>
          <cell r="AL42">
            <v>0</v>
          </cell>
        </row>
        <row r="43">
          <cell r="A43" t="str">
            <v>118</v>
          </cell>
          <cell r="B43" t="str">
            <v>118</v>
          </cell>
          <cell r="C43" t="str">
            <v>South Loop ES</v>
          </cell>
          <cell r="D43" t="str">
            <v>South Loop ES</v>
          </cell>
          <cell r="E43" t="str">
            <v>ES</v>
          </cell>
          <cell r="F43">
            <v>0</v>
          </cell>
          <cell r="G43">
            <v>0</v>
          </cell>
          <cell r="H43">
            <v>0</v>
          </cell>
          <cell r="I43">
            <v>427</v>
          </cell>
          <cell r="J43">
            <v>458</v>
          </cell>
          <cell r="K43">
            <v>0.60653409090909094</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704</v>
          </cell>
          <cell r="AL43">
            <v>0</v>
          </cell>
        </row>
        <row r="44">
          <cell r="A44" t="str">
            <v>119</v>
          </cell>
          <cell r="B44" t="str">
            <v>119</v>
          </cell>
          <cell r="C44" t="str">
            <v>Ysleta ES</v>
          </cell>
          <cell r="D44" t="str">
            <v>Ysleta ES</v>
          </cell>
          <cell r="E44" t="str">
            <v>ES</v>
          </cell>
          <cell r="F44">
            <v>0</v>
          </cell>
          <cell r="G44">
            <v>0</v>
          </cell>
          <cell r="H44">
            <v>0</v>
          </cell>
          <cell r="I44">
            <v>508</v>
          </cell>
          <cell r="J44">
            <v>557</v>
          </cell>
          <cell r="K44">
            <v>0.72159090909090906</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704</v>
          </cell>
          <cell r="AL44">
            <v>0</v>
          </cell>
        </row>
        <row r="45">
          <cell r="A45" t="str">
            <v>120</v>
          </cell>
          <cell r="B45" t="str">
            <v>120</v>
          </cell>
          <cell r="C45" t="str">
            <v>East Point ES</v>
          </cell>
          <cell r="D45" t="str">
            <v>East Point ES</v>
          </cell>
          <cell r="E45" t="str">
            <v>ES</v>
          </cell>
          <cell r="F45">
            <v>0</v>
          </cell>
          <cell r="G45">
            <v>0</v>
          </cell>
          <cell r="H45">
            <v>0</v>
          </cell>
          <cell r="I45">
            <v>869</v>
          </cell>
          <cell r="J45">
            <v>917</v>
          </cell>
          <cell r="K45">
            <v>0.66949152542372881</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1298</v>
          </cell>
          <cell r="AL45">
            <v>0</v>
          </cell>
        </row>
        <row r="46">
          <cell r="A46" t="str">
            <v>121</v>
          </cell>
          <cell r="B46" t="str">
            <v>121</v>
          </cell>
          <cell r="C46" t="str">
            <v>Mesa Vista ES</v>
          </cell>
          <cell r="D46" t="str">
            <v>Mesa Vista ES</v>
          </cell>
          <cell r="E46" t="str">
            <v>ES</v>
          </cell>
          <cell r="F46">
            <v>0</v>
          </cell>
          <cell r="G46">
            <v>0</v>
          </cell>
          <cell r="H46">
            <v>0</v>
          </cell>
          <cell r="I46">
            <v>470</v>
          </cell>
          <cell r="J46">
            <v>525</v>
          </cell>
          <cell r="K46">
            <v>0.56220095693779903</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836</v>
          </cell>
          <cell r="AL46">
            <v>0</v>
          </cell>
        </row>
        <row r="47">
          <cell r="A47" t="str">
            <v>122</v>
          </cell>
          <cell r="B47" t="str">
            <v>122</v>
          </cell>
          <cell r="C47" t="str">
            <v>Pasodale ES</v>
          </cell>
          <cell r="D47" t="str">
            <v>Pasodale ES</v>
          </cell>
          <cell r="E47" t="str">
            <v>ES</v>
          </cell>
          <cell r="F47">
            <v>0</v>
          </cell>
          <cell r="G47">
            <v>0</v>
          </cell>
          <cell r="H47">
            <v>0</v>
          </cell>
          <cell r="I47">
            <v>739</v>
          </cell>
          <cell r="J47">
            <v>731</v>
          </cell>
          <cell r="K47">
            <v>0.79978354978354982</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924</v>
          </cell>
          <cell r="AL47">
            <v>0</v>
          </cell>
        </row>
        <row r="48">
          <cell r="A48" t="str">
            <v>123</v>
          </cell>
          <cell r="B48" t="str">
            <v>123</v>
          </cell>
          <cell r="C48" t="str">
            <v>Presa ES</v>
          </cell>
          <cell r="D48" t="str">
            <v>Presa ES</v>
          </cell>
          <cell r="E48" t="str">
            <v>ES</v>
          </cell>
          <cell r="F48">
            <v>0</v>
          </cell>
          <cell r="G48">
            <v>0</v>
          </cell>
          <cell r="H48">
            <v>0</v>
          </cell>
          <cell r="I48">
            <v>429</v>
          </cell>
          <cell r="J48">
            <v>413</v>
          </cell>
          <cell r="K48">
            <v>0.6964285714285714</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616</v>
          </cell>
          <cell r="AL48">
            <v>0</v>
          </cell>
        </row>
        <row r="49">
          <cell r="A49" t="str">
            <v>124</v>
          </cell>
          <cell r="B49" t="str">
            <v>124</v>
          </cell>
          <cell r="C49" t="str">
            <v>Eastwood Heights ES</v>
          </cell>
          <cell r="D49" t="str">
            <v>Eastwood Heights ES</v>
          </cell>
          <cell r="E49" t="str">
            <v>ES</v>
          </cell>
          <cell r="F49">
            <v>0</v>
          </cell>
          <cell r="G49">
            <v>0</v>
          </cell>
          <cell r="H49">
            <v>0</v>
          </cell>
          <cell r="I49">
            <v>719</v>
          </cell>
          <cell r="J49">
            <v>767</v>
          </cell>
          <cell r="K49">
            <v>0.86004784688995217</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836</v>
          </cell>
          <cell r="AL49">
            <v>0</v>
          </cell>
        </row>
        <row r="50">
          <cell r="A50" t="str">
            <v>127</v>
          </cell>
          <cell r="B50" t="str">
            <v>127</v>
          </cell>
          <cell r="C50" t="str">
            <v>Capistrano ES</v>
          </cell>
          <cell r="D50" t="str">
            <v>Capistrano ES</v>
          </cell>
          <cell r="E50" t="str">
            <v>ES</v>
          </cell>
          <cell r="F50">
            <v>0</v>
          </cell>
          <cell r="G50">
            <v>0</v>
          </cell>
          <cell r="H50">
            <v>0</v>
          </cell>
          <cell r="I50">
            <v>590</v>
          </cell>
          <cell r="J50">
            <v>550</v>
          </cell>
          <cell r="K50">
            <v>0.59595959595959591</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990</v>
          </cell>
          <cell r="AL50">
            <v>0</v>
          </cell>
        </row>
        <row r="51">
          <cell r="A51" t="str">
            <v>128</v>
          </cell>
          <cell r="B51" t="str">
            <v>128</v>
          </cell>
          <cell r="C51" t="str">
            <v>Vista Hills ES</v>
          </cell>
          <cell r="D51" t="str">
            <v>Vista Hills ES</v>
          </cell>
          <cell r="E51" t="str">
            <v>ES</v>
          </cell>
          <cell r="F51">
            <v>0</v>
          </cell>
          <cell r="G51">
            <v>0</v>
          </cell>
          <cell r="H51">
            <v>0</v>
          </cell>
          <cell r="I51">
            <v>651</v>
          </cell>
          <cell r="J51">
            <v>683</v>
          </cell>
          <cell r="K51">
            <v>0.73977272727272725</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880</v>
          </cell>
          <cell r="AL51">
            <v>0</v>
          </cell>
        </row>
        <row r="52">
          <cell r="A52" t="str">
            <v>129</v>
          </cell>
          <cell r="B52" t="str">
            <v>129</v>
          </cell>
          <cell r="C52" t="str">
            <v>Glen Cove ES</v>
          </cell>
          <cell r="D52" t="str">
            <v>Glen Cove ES</v>
          </cell>
          <cell r="E52" t="str">
            <v>ES</v>
          </cell>
          <cell r="F52">
            <v>0</v>
          </cell>
          <cell r="G52">
            <v>0</v>
          </cell>
          <cell r="H52">
            <v>0</v>
          </cell>
          <cell r="I52">
            <v>853</v>
          </cell>
          <cell r="J52">
            <v>802</v>
          </cell>
          <cell r="K52">
            <v>0.57869742198100405</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1474</v>
          </cell>
          <cell r="AL52">
            <v>0</v>
          </cell>
        </row>
        <row r="53">
          <cell r="A53" t="str">
            <v>130</v>
          </cell>
          <cell r="B53" t="str">
            <v>130</v>
          </cell>
          <cell r="C53" t="str">
            <v>LeBarron Park ES</v>
          </cell>
          <cell r="D53" t="str">
            <v>LeBarron Park ES</v>
          </cell>
          <cell r="E53" t="str">
            <v>ES</v>
          </cell>
          <cell r="F53">
            <v>0</v>
          </cell>
          <cell r="G53">
            <v>0</v>
          </cell>
          <cell r="H53">
            <v>0</v>
          </cell>
          <cell r="I53">
            <v>449</v>
          </cell>
          <cell r="J53">
            <v>395</v>
          </cell>
          <cell r="K53">
            <v>0.37107438016528926</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1210</v>
          </cell>
          <cell r="AL53">
            <v>0</v>
          </cell>
        </row>
        <row r="54">
          <cell r="A54" t="str">
            <v>131</v>
          </cell>
          <cell r="B54" t="str">
            <v>131</v>
          </cell>
          <cell r="C54" t="str">
            <v>Pebble Hills ES</v>
          </cell>
          <cell r="D54" t="str">
            <v>Pebble Hills ES</v>
          </cell>
          <cell r="E54" t="str">
            <v>ES</v>
          </cell>
          <cell r="F54">
            <v>0</v>
          </cell>
          <cell r="G54">
            <v>0</v>
          </cell>
          <cell r="H54">
            <v>0</v>
          </cell>
          <cell r="I54">
            <v>668</v>
          </cell>
          <cell r="J54">
            <v>654</v>
          </cell>
          <cell r="K54">
            <v>0.59536541889483063</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1122</v>
          </cell>
          <cell r="AL54">
            <v>0</v>
          </cell>
        </row>
        <row r="55">
          <cell r="A55" t="str">
            <v>132</v>
          </cell>
          <cell r="B55" t="str">
            <v>132</v>
          </cell>
          <cell r="C55" t="str">
            <v>Tierra Del Sol ES</v>
          </cell>
          <cell r="D55" t="str">
            <v>Tierra Del Sol ES</v>
          </cell>
          <cell r="E55" t="str">
            <v>ES</v>
          </cell>
          <cell r="F55">
            <v>0</v>
          </cell>
          <cell r="G55">
            <v>0</v>
          </cell>
          <cell r="H55">
            <v>0</v>
          </cell>
          <cell r="I55">
            <v>705</v>
          </cell>
          <cell r="J55">
            <v>724</v>
          </cell>
          <cell r="K55">
            <v>0.66761363636363635</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1056</v>
          </cell>
          <cell r="AL55">
            <v>0</v>
          </cell>
        </row>
        <row r="56">
          <cell r="A56" t="str">
            <v>133</v>
          </cell>
          <cell r="B56" t="str">
            <v>133</v>
          </cell>
          <cell r="C56" t="str">
            <v>Lancaster ES</v>
          </cell>
          <cell r="D56" t="str">
            <v>Lancaster ES</v>
          </cell>
          <cell r="E56" t="str">
            <v>ES</v>
          </cell>
          <cell r="F56">
            <v>0</v>
          </cell>
          <cell r="G56">
            <v>0</v>
          </cell>
          <cell r="H56">
            <v>0</v>
          </cell>
          <cell r="I56">
            <v>533</v>
          </cell>
          <cell r="J56">
            <v>494</v>
          </cell>
          <cell r="K56">
            <v>0.63755980861244022</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836</v>
          </cell>
          <cell r="AL56">
            <v>0</v>
          </cell>
        </row>
        <row r="57">
          <cell r="A57">
            <v>0</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row>
        <row r="58">
          <cell r="A58" t="str">
            <v>135</v>
          </cell>
          <cell r="B58" t="str">
            <v>135</v>
          </cell>
          <cell r="C58" t="str">
            <v>Mission Valley ES</v>
          </cell>
          <cell r="D58" t="str">
            <v>Mission Valley ES</v>
          </cell>
          <cell r="E58" t="str">
            <v>ES</v>
          </cell>
          <cell r="F58">
            <v>0</v>
          </cell>
          <cell r="G58">
            <v>0</v>
          </cell>
          <cell r="H58">
            <v>0</v>
          </cell>
          <cell r="I58">
            <v>560</v>
          </cell>
          <cell r="J58">
            <v>631</v>
          </cell>
          <cell r="K58">
            <v>0.56565656565656564</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990</v>
          </cell>
          <cell r="AL58">
            <v>0</v>
          </cell>
        </row>
        <row r="59">
          <cell r="A59" t="str">
            <v>136</v>
          </cell>
          <cell r="B59" t="str">
            <v>136</v>
          </cell>
          <cell r="C59" t="str">
            <v>Desertaire ES</v>
          </cell>
          <cell r="D59" t="str">
            <v>Desertaire ES</v>
          </cell>
          <cell r="E59" t="str">
            <v>ES</v>
          </cell>
          <cell r="F59">
            <v>0</v>
          </cell>
          <cell r="G59">
            <v>0</v>
          </cell>
          <cell r="H59">
            <v>0</v>
          </cell>
          <cell r="I59">
            <v>819</v>
          </cell>
          <cell r="J59">
            <v>918</v>
          </cell>
          <cell r="K59">
            <v>0.59090909090909094</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1386</v>
          </cell>
          <cell r="AL59">
            <v>0</v>
          </cell>
        </row>
        <row r="60">
          <cell r="A60" t="str">
            <v>138</v>
          </cell>
          <cell r="B60" t="str">
            <v>138</v>
          </cell>
          <cell r="C60" t="str">
            <v>Chacon Int'l</v>
          </cell>
          <cell r="D60" t="str">
            <v>Chacon Int'l</v>
          </cell>
          <cell r="E60" t="str">
            <v>K-8</v>
          </cell>
          <cell r="F60">
            <v>0</v>
          </cell>
          <cell r="G60">
            <v>0</v>
          </cell>
          <cell r="H60">
            <v>0</v>
          </cell>
          <cell r="I60">
            <v>792</v>
          </cell>
          <cell r="J60">
            <v>805</v>
          </cell>
          <cell r="K60">
            <v>1</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792</v>
          </cell>
          <cell r="AL60">
            <v>0</v>
          </cell>
        </row>
        <row r="61">
          <cell r="A61">
            <v>0</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row>
        <row r="62">
          <cell r="A62" t="str">
            <v>140</v>
          </cell>
          <cell r="B62" t="str">
            <v>140</v>
          </cell>
          <cell r="C62" t="str">
            <v>Robert F. Kennedy Pre-K</v>
          </cell>
          <cell r="D62" t="str">
            <v>Robert F. Kennedy Pre-K</v>
          </cell>
          <cell r="E62" t="str">
            <v>Pre-K</v>
          </cell>
          <cell r="F62">
            <v>0</v>
          </cell>
          <cell r="G62">
            <v>0</v>
          </cell>
          <cell r="H62">
            <v>0</v>
          </cell>
          <cell r="I62">
            <v>522</v>
          </cell>
          <cell r="J62">
            <v>522</v>
          </cell>
          <cell r="K62">
            <v>1.2488038277511961</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418</v>
          </cell>
          <cell r="AL62">
            <v>0</v>
          </cell>
        </row>
        <row r="63">
          <cell r="A63" t="str">
            <v>141</v>
          </cell>
          <cell r="B63" t="str">
            <v>141</v>
          </cell>
          <cell r="C63" t="str">
            <v>R.E.L. Washington ES</v>
          </cell>
          <cell r="D63" t="str">
            <v>R.E.L. Washington ES</v>
          </cell>
          <cell r="E63" t="str">
            <v>ES</v>
          </cell>
          <cell r="F63">
            <v>0</v>
          </cell>
          <cell r="G63">
            <v>0</v>
          </cell>
          <cell r="H63">
            <v>0</v>
          </cell>
          <cell r="I63">
            <v>528</v>
          </cell>
          <cell r="J63">
            <v>516</v>
          </cell>
          <cell r="K63">
            <v>0.70588235294117652</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748</v>
          </cell>
          <cell r="AL63">
            <v>0</v>
          </cell>
        </row>
        <row r="64">
          <cell r="A64">
            <v>0</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row>
        <row r="65">
          <cell r="A65">
            <v>0</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row>
        <row r="66">
          <cell r="A66" t="str">
            <v>139</v>
          </cell>
          <cell r="B66" t="str">
            <v>139</v>
          </cell>
          <cell r="C66" t="str">
            <v>Hulbert ES</v>
          </cell>
          <cell r="D66" t="str">
            <v>Hulbert ES</v>
          </cell>
          <cell r="E66" t="str">
            <v>ES</v>
          </cell>
          <cell r="F66">
            <v>0</v>
          </cell>
          <cell r="G66">
            <v>0</v>
          </cell>
          <cell r="H66">
            <v>0</v>
          </cell>
          <cell r="I66">
            <v>408</v>
          </cell>
          <cell r="J66">
            <v>441</v>
          </cell>
          <cell r="K66">
            <v>0.71328671328671334</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572</v>
          </cell>
          <cell r="AL66">
            <v>0</v>
          </cell>
        </row>
        <row r="67">
          <cell r="A67" t="str">
            <v>112</v>
          </cell>
          <cell r="B67" t="str">
            <v>112</v>
          </cell>
          <cell r="C67" t="str">
            <v>North Loop ES</v>
          </cell>
          <cell r="D67" t="str">
            <v>North Loop ES</v>
          </cell>
          <cell r="E67" t="str">
            <v>ES</v>
          </cell>
          <cell r="F67">
            <v>0</v>
          </cell>
          <cell r="G67">
            <v>0</v>
          </cell>
          <cell r="H67">
            <v>0</v>
          </cell>
          <cell r="I67">
            <v>460</v>
          </cell>
          <cell r="J67">
            <v>532</v>
          </cell>
          <cell r="K67">
            <v>0.65340909090909094</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704</v>
          </cell>
          <cell r="AL67">
            <v>0</v>
          </cell>
        </row>
        <row r="68">
          <cell r="A68" t="str">
            <v>134</v>
          </cell>
          <cell r="B68" t="str">
            <v>134</v>
          </cell>
          <cell r="C68" t="str">
            <v>Ysleta Pre-K</v>
          </cell>
          <cell r="D68" t="str">
            <v>Ysleta Pre-K</v>
          </cell>
          <cell r="E68" t="str">
            <v>Pre-K</v>
          </cell>
          <cell r="F68">
            <v>0</v>
          </cell>
          <cell r="G68">
            <v>0</v>
          </cell>
          <cell r="H68">
            <v>0</v>
          </cell>
          <cell r="I68">
            <v>734</v>
          </cell>
          <cell r="J68">
            <v>734</v>
          </cell>
          <cell r="K68">
            <v>1.1915584415584415</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616</v>
          </cell>
          <cell r="AL68">
            <v>0</v>
          </cell>
        </row>
        <row r="69">
          <cell r="A69" t="str">
            <v>145</v>
          </cell>
          <cell r="B69" t="str">
            <v>145</v>
          </cell>
          <cell r="C69" t="str">
            <v>Del Valle ES</v>
          </cell>
          <cell r="D69" t="str">
            <v>Del Valle ES</v>
          </cell>
          <cell r="E69" t="str">
            <v>ES</v>
          </cell>
          <cell r="F69">
            <v>0</v>
          </cell>
          <cell r="G69">
            <v>0</v>
          </cell>
          <cell r="H69">
            <v>0</v>
          </cell>
          <cell r="I69">
            <v>446</v>
          </cell>
          <cell r="J69">
            <v>525</v>
          </cell>
          <cell r="K69">
            <v>0.67575757575757578</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660</v>
          </cell>
          <cell r="AL69">
            <v>0</v>
          </cell>
        </row>
        <row r="70">
          <cell r="A70" t="str">
            <v>043</v>
          </cell>
          <cell r="B70" t="str">
            <v>043</v>
          </cell>
          <cell r="C70" t="str">
            <v>Eastwood MS</v>
          </cell>
          <cell r="D70" t="str">
            <v>Eastwood MS</v>
          </cell>
          <cell r="E70" t="str">
            <v>MS</v>
          </cell>
          <cell r="F70">
            <v>0</v>
          </cell>
          <cell r="G70">
            <v>0</v>
          </cell>
          <cell r="H70">
            <v>0</v>
          </cell>
          <cell r="I70">
            <v>997</v>
          </cell>
          <cell r="J70">
            <v>916</v>
          </cell>
          <cell r="K70">
            <v>0.63828425096030728</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1562</v>
          </cell>
          <cell r="AL70">
            <v>0</v>
          </cell>
        </row>
        <row r="71">
          <cell r="A71">
            <v>0</v>
          </cell>
          <cell r="B71">
            <v>0</v>
          </cell>
          <cell r="C71" t="str">
            <v>Parkland Pre-K</v>
          </cell>
          <cell r="D71" t="str">
            <v>Parkland Pre-K</v>
          </cell>
          <cell r="E71" t="str">
            <v>Pre-K</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row>
        <row r="72">
          <cell r="A72" t="str">
            <v>142</v>
          </cell>
          <cell r="B72" t="str">
            <v>142</v>
          </cell>
          <cell r="C72" t="str">
            <v>North Star ES</v>
          </cell>
          <cell r="D72" t="str">
            <v>North Star ES</v>
          </cell>
          <cell r="E72" t="str">
            <v>ES</v>
          </cell>
          <cell r="F72">
            <v>0</v>
          </cell>
          <cell r="G72">
            <v>0</v>
          </cell>
          <cell r="H72">
            <v>0</v>
          </cell>
          <cell r="I72">
            <v>523</v>
          </cell>
          <cell r="J72">
            <v>542</v>
          </cell>
          <cell r="K72">
            <v>0.74289772727272729</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704</v>
          </cell>
          <cell r="AL72">
            <v>0</v>
          </cell>
        </row>
        <row r="73">
          <cell r="A73" t="str">
            <v>113</v>
          </cell>
          <cell r="B73" t="str">
            <v>113</v>
          </cell>
          <cell r="C73" t="str">
            <v>Parkland ES</v>
          </cell>
          <cell r="D73" t="str">
            <v>Parkland ES</v>
          </cell>
          <cell r="E73" t="str">
            <v>ES</v>
          </cell>
          <cell r="F73">
            <v>0</v>
          </cell>
          <cell r="G73">
            <v>0</v>
          </cell>
          <cell r="H73">
            <v>0</v>
          </cell>
          <cell r="I73">
            <v>877</v>
          </cell>
          <cell r="J73">
            <v>936</v>
          </cell>
          <cell r="K73">
            <v>0.94913419913419916</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924</v>
          </cell>
          <cell r="AL73">
            <v>0</v>
          </cell>
        </row>
        <row r="74">
          <cell r="A74">
            <v>0</v>
          </cell>
          <cell r="B74">
            <v>0</v>
          </cell>
          <cell r="C74" t="str">
            <v xml:space="preserve">Administration &amp; Cultural Arts </v>
          </cell>
          <cell r="D74" t="str">
            <v xml:space="preserve">Administration &amp; Cultural Arts </v>
          </cell>
          <cell r="E74" t="str">
            <v>Support</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row>
        <row r="75">
          <cell r="A75">
            <v>0</v>
          </cell>
          <cell r="B75">
            <v>0</v>
          </cell>
          <cell r="C75" t="str">
            <v>Grounds Department</v>
          </cell>
          <cell r="D75" t="str">
            <v>Grounds Department</v>
          </cell>
          <cell r="E75" t="str">
            <v>Support</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row>
        <row r="76">
          <cell r="A76">
            <v>0</v>
          </cell>
          <cell r="B76">
            <v>0</v>
          </cell>
          <cell r="C76" t="str">
            <v>Service Center</v>
          </cell>
          <cell r="D76" t="str">
            <v>Service Center</v>
          </cell>
          <cell r="E76" t="str">
            <v>Support</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row>
        <row r="77">
          <cell r="A77">
            <v>0</v>
          </cell>
          <cell r="B77">
            <v>0</v>
          </cell>
          <cell r="C77" t="str">
            <v>Student Entreprenuer Center</v>
          </cell>
          <cell r="D77" t="str">
            <v>Student Entreprenuer Center</v>
          </cell>
          <cell r="E77" t="str">
            <v>Support</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row>
        <row r="78">
          <cell r="A78">
            <v>0</v>
          </cell>
          <cell r="B78">
            <v>0</v>
          </cell>
          <cell r="C78" t="str">
            <v>Transitional Living Center SPED</v>
          </cell>
          <cell r="D78" t="str">
            <v>Transitional Living Center SPED</v>
          </cell>
          <cell r="E78" t="str">
            <v>Support</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row>
        <row r="80">
          <cell r="A80">
            <v>0</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row>
        <row r="81">
          <cell r="A81">
            <v>0</v>
          </cell>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row>
        <row r="82">
          <cell r="A82">
            <v>0</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row>
        <row r="83">
          <cell r="A83">
            <v>0</v>
          </cell>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row>
        <row r="85">
          <cell r="A85">
            <v>0</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row>
        <row r="87">
          <cell r="A87">
            <v>0</v>
          </cell>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row>
        <row r="89">
          <cell r="A89">
            <v>0</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row>
        <row r="90">
          <cell r="A90">
            <v>0</v>
          </cell>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row>
        <row r="91">
          <cell r="A91">
            <v>0</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row>
        <row r="92">
          <cell r="A92">
            <v>0</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row>
        <row r="93">
          <cell r="A93">
            <v>0</v>
          </cell>
          <cell r="B93">
            <v>0</v>
          </cell>
          <cell r="C93">
            <v>0</v>
          </cell>
          <cell r="D93">
            <v>0</v>
          </cell>
          <cell r="F93">
            <v>0</v>
          </cell>
          <cell r="G93">
            <v>0</v>
          </cell>
          <cell r="H93">
            <v>0</v>
          </cell>
          <cell r="I93">
            <v>0</v>
          </cell>
          <cell r="J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row>
        <row r="94">
          <cell r="A94">
            <v>0</v>
          </cell>
          <cell r="B94">
            <v>0</v>
          </cell>
          <cell r="C94">
            <v>0</v>
          </cell>
          <cell r="D94">
            <v>0</v>
          </cell>
          <cell r="F94">
            <v>0</v>
          </cell>
          <cell r="G94">
            <v>0</v>
          </cell>
          <cell r="H94">
            <v>0</v>
          </cell>
          <cell r="I94">
            <v>0</v>
          </cell>
          <cell r="J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row>
        <row r="95">
          <cell r="I95">
            <v>43063</v>
          </cell>
          <cell r="J95">
            <v>42812</v>
          </cell>
          <cell r="P95">
            <v>0</v>
          </cell>
          <cell r="AK95">
            <v>64548</v>
          </cell>
        </row>
      </sheetData>
      <sheetData sheetId="9">
        <row r="3">
          <cell r="A3">
            <v>0</v>
          </cell>
          <cell r="B3">
            <v>0</v>
          </cell>
          <cell r="C3">
            <v>0</v>
          </cell>
          <cell r="D3">
            <v>0</v>
          </cell>
          <cell r="E3">
            <v>0</v>
          </cell>
          <cell r="F3">
            <v>0</v>
          </cell>
          <cell r="G3">
            <v>0</v>
          </cell>
          <cell r="H3">
            <v>0</v>
          </cell>
          <cell r="I3">
            <v>0</v>
          </cell>
          <cell r="J3">
            <v>0</v>
          </cell>
          <cell r="K3">
            <v>0</v>
          </cell>
          <cell r="L3">
            <v>0</v>
          </cell>
          <cell r="M3">
            <v>0</v>
          </cell>
        </row>
        <row r="4">
          <cell r="A4">
            <v>0</v>
          </cell>
          <cell r="B4">
            <v>0</v>
          </cell>
          <cell r="C4">
            <v>0</v>
          </cell>
          <cell r="D4">
            <v>0</v>
          </cell>
          <cell r="E4">
            <v>0</v>
          </cell>
          <cell r="F4">
            <v>0</v>
          </cell>
          <cell r="G4">
            <v>0</v>
          </cell>
          <cell r="H4">
            <v>0</v>
          </cell>
          <cell r="I4">
            <v>0</v>
          </cell>
          <cell r="J4">
            <v>0</v>
          </cell>
          <cell r="K4">
            <v>0</v>
          </cell>
          <cell r="L4">
            <v>0</v>
          </cell>
          <cell r="M4">
            <v>0</v>
          </cell>
        </row>
        <row r="5">
          <cell r="A5">
            <v>0</v>
          </cell>
          <cell r="B5">
            <v>0</v>
          </cell>
          <cell r="C5">
            <v>0</v>
          </cell>
          <cell r="D5">
            <v>0</v>
          </cell>
          <cell r="E5">
            <v>0</v>
          </cell>
          <cell r="F5">
            <v>0</v>
          </cell>
          <cell r="G5">
            <v>0</v>
          </cell>
          <cell r="H5">
            <v>0</v>
          </cell>
          <cell r="I5">
            <v>0</v>
          </cell>
          <cell r="J5">
            <v>0</v>
          </cell>
          <cell r="K5">
            <v>0</v>
          </cell>
          <cell r="L5">
            <v>0</v>
          </cell>
          <cell r="M5">
            <v>0</v>
          </cell>
        </row>
        <row r="6">
          <cell r="A6">
            <v>0</v>
          </cell>
          <cell r="B6">
            <v>0</v>
          </cell>
          <cell r="C6">
            <v>0</v>
          </cell>
          <cell r="D6">
            <v>0</v>
          </cell>
          <cell r="E6">
            <v>0</v>
          </cell>
          <cell r="F6">
            <v>0</v>
          </cell>
          <cell r="G6">
            <v>0</v>
          </cell>
          <cell r="H6">
            <v>0</v>
          </cell>
          <cell r="I6">
            <v>0</v>
          </cell>
          <cell r="J6">
            <v>0</v>
          </cell>
          <cell r="K6">
            <v>0</v>
          </cell>
          <cell r="L6">
            <v>0</v>
          </cell>
          <cell r="M6">
            <v>0</v>
          </cell>
        </row>
        <row r="7">
          <cell r="A7">
            <v>0</v>
          </cell>
          <cell r="B7">
            <v>0</v>
          </cell>
          <cell r="C7">
            <v>0</v>
          </cell>
          <cell r="D7">
            <v>0</v>
          </cell>
          <cell r="E7">
            <v>0</v>
          </cell>
          <cell r="F7">
            <v>0</v>
          </cell>
          <cell r="G7">
            <v>0</v>
          </cell>
          <cell r="H7">
            <v>0</v>
          </cell>
          <cell r="I7">
            <v>0</v>
          </cell>
          <cell r="J7">
            <v>0</v>
          </cell>
          <cell r="K7">
            <v>0</v>
          </cell>
          <cell r="L7">
            <v>0</v>
          </cell>
          <cell r="M7">
            <v>0</v>
          </cell>
        </row>
        <row r="8">
          <cell r="A8">
            <v>0</v>
          </cell>
          <cell r="B8">
            <v>0</v>
          </cell>
          <cell r="C8">
            <v>0</v>
          </cell>
          <cell r="D8">
            <v>0</v>
          </cell>
          <cell r="E8">
            <v>0</v>
          </cell>
          <cell r="F8">
            <v>0</v>
          </cell>
          <cell r="G8">
            <v>0</v>
          </cell>
          <cell r="H8">
            <v>0</v>
          </cell>
          <cell r="I8">
            <v>0</v>
          </cell>
          <cell r="J8">
            <v>0</v>
          </cell>
          <cell r="K8">
            <v>0</v>
          </cell>
          <cell r="L8">
            <v>0</v>
          </cell>
          <cell r="M8">
            <v>0</v>
          </cell>
        </row>
        <row r="9">
          <cell r="A9">
            <v>0</v>
          </cell>
          <cell r="B9">
            <v>0</v>
          </cell>
          <cell r="C9">
            <v>0</v>
          </cell>
          <cell r="D9">
            <v>0</v>
          </cell>
          <cell r="E9">
            <v>0</v>
          </cell>
          <cell r="F9">
            <v>0</v>
          </cell>
          <cell r="G9">
            <v>0</v>
          </cell>
          <cell r="H9">
            <v>0</v>
          </cell>
          <cell r="I9">
            <v>0</v>
          </cell>
          <cell r="J9">
            <v>0</v>
          </cell>
          <cell r="K9">
            <v>0</v>
          </cell>
          <cell r="L9">
            <v>0</v>
          </cell>
          <cell r="M9">
            <v>0</v>
          </cell>
        </row>
        <row r="10">
          <cell r="A10">
            <v>0</v>
          </cell>
          <cell r="B10">
            <v>0</v>
          </cell>
          <cell r="C10">
            <v>0</v>
          </cell>
          <cell r="D10">
            <v>0</v>
          </cell>
          <cell r="E10">
            <v>0</v>
          </cell>
          <cell r="F10">
            <v>0</v>
          </cell>
          <cell r="G10">
            <v>0</v>
          </cell>
          <cell r="H10">
            <v>0</v>
          </cell>
          <cell r="I10">
            <v>0</v>
          </cell>
          <cell r="J10">
            <v>0</v>
          </cell>
          <cell r="K10">
            <v>0</v>
          </cell>
          <cell r="L10">
            <v>0</v>
          </cell>
          <cell r="M10">
            <v>0</v>
          </cell>
        </row>
        <row r="11">
          <cell r="A11">
            <v>0</v>
          </cell>
          <cell r="B11">
            <v>0</v>
          </cell>
          <cell r="C11">
            <v>0</v>
          </cell>
          <cell r="D11">
            <v>0</v>
          </cell>
          <cell r="E11">
            <v>0</v>
          </cell>
          <cell r="F11">
            <v>0</v>
          </cell>
          <cell r="G11">
            <v>0</v>
          </cell>
          <cell r="H11">
            <v>0</v>
          </cell>
          <cell r="I11">
            <v>0</v>
          </cell>
          <cell r="J11">
            <v>0</v>
          </cell>
          <cell r="K11">
            <v>0</v>
          </cell>
          <cell r="L11">
            <v>0</v>
          </cell>
          <cell r="M11">
            <v>0</v>
          </cell>
        </row>
        <row r="12">
          <cell r="A12">
            <v>0</v>
          </cell>
          <cell r="B12">
            <v>0</v>
          </cell>
          <cell r="C12">
            <v>0</v>
          </cell>
          <cell r="D12">
            <v>0</v>
          </cell>
          <cell r="E12">
            <v>0</v>
          </cell>
          <cell r="F12">
            <v>0</v>
          </cell>
          <cell r="G12">
            <v>0</v>
          </cell>
          <cell r="H12">
            <v>0</v>
          </cell>
          <cell r="I12">
            <v>0</v>
          </cell>
          <cell r="J12">
            <v>0</v>
          </cell>
          <cell r="K12">
            <v>0</v>
          </cell>
          <cell r="L12">
            <v>0</v>
          </cell>
          <cell r="M12">
            <v>0</v>
          </cell>
        </row>
        <row r="13">
          <cell r="A13">
            <v>0</v>
          </cell>
          <cell r="B13">
            <v>0</v>
          </cell>
          <cell r="C13">
            <v>0</v>
          </cell>
          <cell r="D13">
            <v>0</v>
          </cell>
          <cell r="E13">
            <v>0</v>
          </cell>
          <cell r="F13">
            <v>0</v>
          </cell>
          <cell r="G13">
            <v>0</v>
          </cell>
          <cell r="H13">
            <v>0</v>
          </cell>
          <cell r="I13">
            <v>0</v>
          </cell>
          <cell r="J13">
            <v>0</v>
          </cell>
          <cell r="K13">
            <v>0</v>
          </cell>
          <cell r="L13">
            <v>0</v>
          </cell>
          <cell r="M13">
            <v>0</v>
          </cell>
        </row>
        <row r="14">
          <cell r="A14">
            <v>0</v>
          </cell>
          <cell r="B14">
            <v>0</v>
          </cell>
          <cell r="C14">
            <v>0</v>
          </cell>
          <cell r="D14">
            <v>0</v>
          </cell>
          <cell r="E14">
            <v>0</v>
          </cell>
          <cell r="F14">
            <v>0</v>
          </cell>
          <cell r="G14">
            <v>0</v>
          </cell>
          <cell r="H14">
            <v>0</v>
          </cell>
          <cell r="I14">
            <v>0</v>
          </cell>
          <cell r="J14">
            <v>0</v>
          </cell>
          <cell r="K14">
            <v>0</v>
          </cell>
          <cell r="L14">
            <v>0</v>
          </cell>
          <cell r="M14">
            <v>0</v>
          </cell>
        </row>
        <row r="15">
          <cell r="A15">
            <v>0</v>
          </cell>
          <cell r="B15">
            <v>0</v>
          </cell>
          <cell r="C15">
            <v>0</v>
          </cell>
          <cell r="D15">
            <v>0</v>
          </cell>
          <cell r="E15">
            <v>0</v>
          </cell>
          <cell r="F15">
            <v>0</v>
          </cell>
          <cell r="G15">
            <v>0</v>
          </cell>
          <cell r="H15">
            <v>0</v>
          </cell>
          <cell r="I15">
            <v>0</v>
          </cell>
          <cell r="J15">
            <v>0</v>
          </cell>
          <cell r="K15">
            <v>0</v>
          </cell>
          <cell r="L15">
            <v>0</v>
          </cell>
          <cell r="M15">
            <v>0</v>
          </cell>
        </row>
        <row r="16">
          <cell r="A16">
            <v>0</v>
          </cell>
          <cell r="B16">
            <v>0</v>
          </cell>
          <cell r="C16">
            <v>0</v>
          </cell>
          <cell r="D16">
            <v>0</v>
          </cell>
          <cell r="E16">
            <v>0</v>
          </cell>
          <cell r="F16">
            <v>0</v>
          </cell>
          <cell r="G16">
            <v>0</v>
          </cell>
          <cell r="H16">
            <v>0</v>
          </cell>
          <cell r="I16">
            <v>0</v>
          </cell>
          <cell r="J16">
            <v>0</v>
          </cell>
          <cell r="K16">
            <v>0</v>
          </cell>
          <cell r="L16">
            <v>0</v>
          </cell>
          <cell r="M16">
            <v>0</v>
          </cell>
        </row>
        <row r="17">
          <cell r="A17">
            <v>0</v>
          </cell>
          <cell r="B17">
            <v>0</v>
          </cell>
          <cell r="C17">
            <v>0</v>
          </cell>
          <cell r="D17">
            <v>0</v>
          </cell>
          <cell r="E17">
            <v>0</v>
          </cell>
          <cell r="F17">
            <v>0</v>
          </cell>
          <cell r="G17">
            <v>0</v>
          </cell>
          <cell r="H17">
            <v>0</v>
          </cell>
          <cell r="I17">
            <v>0</v>
          </cell>
          <cell r="J17">
            <v>0</v>
          </cell>
          <cell r="K17">
            <v>0</v>
          </cell>
          <cell r="L17">
            <v>0</v>
          </cell>
          <cell r="M17">
            <v>0</v>
          </cell>
        </row>
        <row r="18">
          <cell r="A18">
            <v>0</v>
          </cell>
          <cell r="B18">
            <v>0</v>
          </cell>
          <cell r="C18">
            <v>0</v>
          </cell>
          <cell r="D18">
            <v>0</v>
          </cell>
          <cell r="E18">
            <v>0</v>
          </cell>
          <cell r="F18">
            <v>0</v>
          </cell>
          <cell r="G18">
            <v>0</v>
          </cell>
          <cell r="H18">
            <v>0</v>
          </cell>
          <cell r="I18">
            <v>0</v>
          </cell>
          <cell r="J18">
            <v>0</v>
          </cell>
          <cell r="K18">
            <v>0</v>
          </cell>
          <cell r="L18">
            <v>0</v>
          </cell>
          <cell r="M18">
            <v>0</v>
          </cell>
        </row>
        <row r="19">
          <cell r="A19">
            <v>0</v>
          </cell>
          <cell r="B19">
            <v>0</v>
          </cell>
          <cell r="C19">
            <v>0</v>
          </cell>
          <cell r="D19">
            <v>0</v>
          </cell>
          <cell r="E19">
            <v>0</v>
          </cell>
          <cell r="F19">
            <v>0</v>
          </cell>
          <cell r="G19">
            <v>0</v>
          </cell>
          <cell r="H19">
            <v>0</v>
          </cell>
          <cell r="I19">
            <v>0</v>
          </cell>
          <cell r="J19">
            <v>0</v>
          </cell>
          <cell r="K19">
            <v>0</v>
          </cell>
          <cell r="L19">
            <v>0</v>
          </cell>
          <cell r="M19">
            <v>0</v>
          </cell>
        </row>
        <row r="20">
          <cell r="A20">
            <v>0</v>
          </cell>
          <cell r="B20">
            <v>0</v>
          </cell>
          <cell r="C20">
            <v>0</v>
          </cell>
          <cell r="D20">
            <v>0</v>
          </cell>
          <cell r="E20">
            <v>0</v>
          </cell>
          <cell r="F20">
            <v>0</v>
          </cell>
          <cell r="G20">
            <v>0</v>
          </cell>
          <cell r="H20">
            <v>0</v>
          </cell>
          <cell r="I20">
            <v>0</v>
          </cell>
          <cell r="J20">
            <v>0</v>
          </cell>
          <cell r="K20">
            <v>0</v>
          </cell>
          <cell r="L20">
            <v>0</v>
          </cell>
          <cell r="M20">
            <v>0</v>
          </cell>
        </row>
        <row r="21">
          <cell r="A21">
            <v>0</v>
          </cell>
          <cell r="B21">
            <v>0</v>
          </cell>
          <cell r="C21">
            <v>0</v>
          </cell>
          <cell r="D21">
            <v>0</v>
          </cell>
          <cell r="E21">
            <v>0</v>
          </cell>
          <cell r="F21">
            <v>0</v>
          </cell>
          <cell r="G21">
            <v>0</v>
          </cell>
          <cell r="H21">
            <v>0</v>
          </cell>
          <cell r="I21">
            <v>0</v>
          </cell>
          <cell r="J21">
            <v>0</v>
          </cell>
          <cell r="K21">
            <v>0</v>
          </cell>
          <cell r="L21">
            <v>0</v>
          </cell>
          <cell r="M21">
            <v>0</v>
          </cell>
        </row>
        <row r="22">
          <cell r="A22">
            <v>0</v>
          </cell>
          <cell r="B22">
            <v>0</v>
          </cell>
          <cell r="C22">
            <v>0</v>
          </cell>
          <cell r="D22">
            <v>0</v>
          </cell>
          <cell r="E22">
            <v>0</v>
          </cell>
          <cell r="F22">
            <v>0</v>
          </cell>
          <cell r="G22">
            <v>0</v>
          </cell>
          <cell r="H22">
            <v>0</v>
          </cell>
          <cell r="I22">
            <v>0</v>
          </cell>
          <cell r="J22">
            <v>0</v>
          </cell>
          <cell r="K22">
            <v>0</v>
          </cell>
          <cell r="L22">
            <v>0</v>
          </cell>
          <cell r="M22">
            <v>0</v>
          </cell>
        </row>
        <row r="23">
          <cell r="A23">
            <v>0</v>
          </cell>
          <cell r="B23">
            <v>0</v>
          </cell>
          <cell r="C23">
            <v>0</v>
          </cell>
          <cell r="D23">
            <v>0</v>
          </cell>
          <cell r="E23">
            <v>0</v>
          </cell>
          <cell r="F23">
            <v>0</v>
          </cell>
          <cell r="G23">
            <v>0</v>
          </cell>
          <cell r="H23">
            <v>0</v>
          </cell>
          <cell r="I23">
            <v>0</v>
          </cell>
          <cell r="J23">
            <v>0</v>
          </cell>
          <cell r="K23">
            <v>0</v>
          </cell>
          <cell r="L23">
            <v>0</v>
          </cell>
          <cell r="M23">
            <v>0</v>
          </cell>
        </row>
        <row r="24">
          <cell r="A24">
            <v>0</v>
          </cell>
          <cell r="B24">
            <v>0</v>
          </cell>
          <cell r="C24">
            <v>0</v>
          </cell>
          <cell r="D24">
            <v>0</v>
          </cell>
          <cell r="E24">
            <v>0</v>
          </cell>
          <cell r="F24">
            <v>0</v>
          </cell>
          <cell r="G24">
            <v>0</v>
          </cell>
          <cell r="H24">
            <v>0</v>
          </cell>
          <cell r="I24">
            <v>0</v>
          </cell>
          <cell r="J24">
            <v>0</v>
          </cell>
          <cell r="K24">
            <v>0</v>
          </cell>
          <cell r="L24">
            <v>0</v>
          </cell>
          <cell r="M24">
            <v>0</v>
          </cell>
        </row>
        <row r="25">
          <cell r="A25">
            <v>0</v>
          </cell>
          <cell r="B25">
            <v>0</v>
          </cell>
          <cell r="C25">
            <v>0</v>
          </cell>
          <cell r="D25">
            <v>0</v>
          </cell>
          <cell r="E25">
            <v>0</v>
          </cell>
          <cell r="F25">
            <v>0</v>
          </cell>
          <cell r="G25">
            <v>0</v>
          </cell>
          <cell r="H25">
            <v>0</v>
          </cell>
          <cell r="I25">
            <v>0</v>
          </cell>
          <cell r="J25">
            <v>0</v>
          </cell>
          <cell r="K25">
            <v>0</v>
          </cell>
          <cell r="L25">
            <v>0</v>
          </cell>
          <cell r="M25">
            <v>0</v>
          </cell>
        </row>
        <row r="26">
          <cell r="A26">
            <v>0</v>
          </cell>
          <cell r="B26">
            <v>0</v>
          </cell>
          <cell r="C26">
            <v>0</v>
          </cell>
          <cell r="D26">
            <v>0</v>
          </cell>
          <cell r="E26">
            <v>0</v>
          </cell>
          <cell r="F26">
            <v>0</v>
          </cell>
          <cell r="G26">
            <v>0</v>
          </cell>
          <cell r="H26">
            <v>0</v>
          </cell>
          <cell r="I26">
            <v>0</v>
          </cell>
          <cell r="J26">
            <v>0</v>
          </cell>
          <cell r="K26">
            <v>0</v>
          </cell>
          <cell r="L26">
            <v>0</v>
          </cell>
          <cell r="M26">
            <v>0</v>
          </cell>
        </row>
        <row r="27">
          <cell r="A27">
            <v>0</v>
          </cell>
          <cell r="B27">
            <v>0</v>
          </cell>
          <cell r="C27">
            <v>0</v>
          </cell>
          <cell r="D27">
            <v>0</v>
          </cell>
          <cell r="E27">
            <v>0</v>
          </cell>
          <cell r="F27">
            <v>0</v>
          </cell>
          <cell r="G27">
            <v>0</v>
          </cell>
          <cell r="H27">
            <v>0</v>
          </cell>
          <cell r="I27">
            <v>0</v>
          </cell>
          <cell r="J27">
            <v>0</v>
          </cell>
          <cell r="K27">
            <v>0</v>
          </cell>
          <cell r="L27">
            <v>0</v>
          </cell>
          <cell r="M27">
            <v>0</v>
          </cell>
        </row>
        <row r="28">
          <cell r="A28">
            <v>0</v>
          </cell>
          <cell r="B28">
            <v>0</v>
          </cell>
          <cell r="C28">
            <v>0</v>
          </cell>
          <cell r="D28">
            <v>0</v>
          </cell>
          <cell r="E28">
            <v>0</v>
          </cell>
          <cell r="F28">
            <v>0</v>
          </cell>
          <cell r="G28">
            <v>0</v>
          </cell>
          <cell r="H28">
            <v>0</v>
          </cell>
          <cell r="I28">
            <v>0</v>
          </cell>
          <cell r="J28">
            <v>0</v>
          </cell>
          <cell r="K28">
            <v>0</v>
          </cell>
          <cell r="L28">
            <v>0</v>
          </cell>
          <cell r="M28">
            <v>0</v>
          </cell>
        </row>
        <row r="29">
          <cell r="A29">
            <v>0</v>
          </cell>
          <cell r="B29">
            <v>0</v>
          </cell>
          <cell r="C29">
            <v>0</v>
          </cell>
          <cell r="D29">
            <v>0</v>
          </cell>
          <cell r="E29">
            <v>0</v>
          </cell>
          <cell r="F29">
            <v>0</v>
          </cell>
          <cell r="G29">
            <v>0</v>
          </cell>
          <cell r="H29">
            <v>0</v>
          </cell>
          <cell r="I29">
            <v>0</v>
          </cell>
          <cell r="J29">
            <v>0</v>
          </cell>
          <cell r="K29">
            <v>0</v>
          </cell>
          <cell r="L29">
            <v>0</v>
          </cell>
          <cell r="M29">
            <v>0</v>
          </cell>
        </row>
        <row r="30">
          <cell r="A30">
            <v>0</v>
          </cell>
          <cell r="B30">
            <v>0</v>
          </cell>
          <cell r="C30">
            <v>0</v>
          </cell>
          <cell r="D30">
            <v>0</v>
          </cell>
          <cell r="E30">
            <v>0</v>
          </cell>
          <cell r="F30">
            <v>0</v>
          </cell>
          <cell r="G30">
            <v>0</v>
          </cell>
          <cell r="H30">
            <v>0</v>
          </cell>
          <cell r="I30">
            <v>0</v>
          </cell>
          <cell r="J30">
            <v>0</v>
          </cell>
          <cell r="K30">
            <v>0</v>
          </cell>
          <cell r="L30">
            <v>0</v>
          </cell>
          <cell r="M30">
            <v>0</v>
          </cell>
        </row>
        <row r="31">
          <cell r="A31">
            <v>0</v>
          </cell>
          <cell r="B31">
            <v>0</v>
          </cell>
          <cell r="C31">
            <v>0</v>
          </cell>
          <cell r="D31">
            <v>0</v>
          </cell>
          <cell r="E31">
            <v>0</v>
          </cell>
          <cell r="F31">
            <v>0</v>
          </cell>
          <cell r="G31">
            <v>0</v>
          </cell>
          <cell r="H31">
            <v>0</v>
          </cell>
          <cell r="I31">
            <v>0</v>
          </cell>
          <cell r="J31">
            <v>0</v>
          </cell>
          <cell r="K31">
            <v>0</v>
          </cell>
          <cell r="L31">
            <v>0</v>
          </cell>
          <cell r="M31">
            <v>0</v>
          </cell>
        </row>
        <row r="32">
          <cell r="A32">
            <v>0</v>
          </cell>
          <cell r="B32">
            <v>0</v>
          </cell>
          <cell r="C32">
            <v>0</v>
          </cell>
          <cell r="D32">
            <v>0</v>
          </cell>
          <cell r="E32">
            <v>0</v>
          </cell>
          <cell r="F32">
            <v>0</v>
          </cell>
          <cell r="G32">
            <v>0</v>
          </cell>
          <cell r="H32">
            <v>0</v>
          </cell>
          <cell r="I32">
            <v>0</v>
          </cell>
          <cell r="J32">
            <v>0</v>
          </cell>
          <cell r="K32">
            <v>0</v>
          </cell>
          <cell r="L32">
            <v>0</v>
          </cell>
          <cell r="M32">
            <v>0</v>
          </cell>
        </row>
        <row r="33">
          <cell r="A33">
            <v>0</v>
          </cell>
          <cell r="B33">
            <v>0</v>
          </cell>
          <cell r="C33">
            <v>0</v>
          </cell>
          <cell r="D33">
            <v>0</v>
          </cell>
          <cell r="E33">
            <v>0</v>
          </cell>
          <cell r="F33">
            <v>0</v>
          </cell>
          <cell r="G33">
            <v>0</v>
          </cell>
          <cell r="H33">
            <v>0</v>
          </cell>
          <cell r="I33">
            <v>0</v>
          </cell>
          <cell r="J33">
            <v>0</v>
          </cell>
          <cell r="K33">
            <v>0</v>
          </cell>
          <cell r="L33">
            <v>0</v>
          </cell>
          <cell r="M33">
            <v>0</v>
          </cell>
        </row>
        <row r="34">
          <cell r="A34">
            <v>0</v>
          </cell>
          <cell r="B34">
            <v>0</v>
          </cell>
          <cell r="C34">
            <v>0</v>
          </cell>
          <cell r="D34">
            <v>0</v>
          </cell>
          <cell r="E34">
            <v>0</v>
          </cell>
          <cell r="F34">
            <v>0</v>
          </cell>
          <cell r="G34">
            <v>0</v>
          </cell>
          <cell r="H34">
            <v>0</v>
          </cell>
          <cell r="I34">
            <v>0</v>
          </cell>
          <cell r="J34">
            <v>0</v>
          </cell>
          <cell r="K34">
            <v>0</v>
          </cell>
          <cell r="L34">
            <v>0</v>
          </cell>
          <cell r="M34">
            <v>0</v>
          </cell>
        </row>
        <row r="35">
          <cell r="A35">
            <v>0</v>
          </cell>
          <cell r="B35">
            <v>0</v>
          </cell>
          <cell r="C35">
            <v>0</v>
          </cell>
          <cell r="D35">
            <v>0</v>
          </cell>
          <cell r="E35">
            <v>0</v>
          </cell>
          <cell r="F35">
            <v>0</v>
          </cell>
          <cell r="G35">
            <v>0</v>
          </cell>
          <cell r="H35">
            <v>0</v>
          </cell>
          <cell r="I35">
            <v>0</v>
          </cell>
          <cell r="J35">
            <v>0</v>
          </cell>
          <cell r="K35">
            <v>0</v>
          </cell>
          <cell r="L35">
            <v>0</v>
          </cell>
          <cell r="M35">
            <v>0</v>
          </cell>
        </row>
        <row r="36">
          <cell r="A36">
            <v>0</v>
          </cell>
          <cell r="B36">
            <v>0</v>
          </cell>
          <cell r="C36">
            <v>0</v>
          </cell>
          <cell r="D36">
            <v>0</v>
          </cell>
          <cell r="E36">
            <v>0</v>
          </cell>
          <cell r="F36">
            <v>0</v>
          </cell>
          <cell r="G36">
            <v>0</v>
          </cell>
          <cell r="H36">
            <v>0</v>
          </cell>
          <cell r="I36">
            <v>0</v>
          </cell>
          <cell r="J36">
            <v>0</v>
          </cell>
          <cell r="K36">
            <v>0</v>
          </cell>
          <cell r="L36">
            <v>0</v>
          </cell>
          <cell r="M36">
            <v>0</v>
          </cell>
        </row>
        <row r="37">
          <cell r="A37">
            <v>0</v>
          </cell>
          <cell r="B37">
            <v>0</v>
          </cell>
          <cell r="C37">
            <v>0</v>
          </cell>
          <cell r="D37">
            <v>0</v>
          </cell>
          <cell r="E37">
            <v>0</v>
          </cell>
          <cell r="F37">
            <v>0</v>
          </cell>
          <cell r="G37">
            <v>0</v>
          </cell>
          <cell r="H37">
            <v>0</v>
          </cell>
          <cell r="I37">
            <v>0</v>
          </cell>
          <cell r="J37">
            <v>0</v>
          </cell>
          <cell r="K37">
            <v>0</v>
          </cell>
          <cell r="L37">
            <v>0</v>
          </cell>
          <cell r="M37">
            <v>0</v>
          </cell>
        </row>
        <row r="38">
          <cell r="A38">
            <v>0</v>
          </cell>
          <cell r="B38">
            <v>0</v>
          </cell>
          <cell r="C38">
            <v>0</v>
          </cell>
          <cell r="D38">
            <v>0</v>
          </cell>
          <cell r="E38">
            <v>0</v>
          </cell>
          <cell r="F38">
            <v>0</v>
          </cell>
          <cell r="G38">
            <v>0</v>
          </cell>
          <cell r="H38">
            <v>0</v>
          </cell>
          <cell r="I38">
            <v>0</v>
          </cell>
          <cell r="J38">
            <v>0</v>
          </cell>
          <cell r="K38">
            <v>0</v>
          </cell>
          <cell r="L38">
            <v>0</v>
          </cell>
          <cell r="M38">
            <v>0</v>
          </cell>
        </row>
        <row r="39">
          <cell r="A39">
            <v>0</v>
          </cell>
          <cell r="B39">
            <v>0</v>
          </cell>
          <cell r="C39">
            <v>0</v>
          </cell>
          <cell r="D39">
            <v>0</v>
          </cell>
          <cell r="E39">
            <v>0</v>
          </cell>
          <cell r="F39">
            <v>0</v>
          </cell>
          <cell r="G39">
            <v>0</v>
          </cell>
          <cell r="H39">
            <v>0</v>
          </cell>
          <cell r="I39">
            <v>0</v>
          </cell>
          <cell r="J39">
            <v>0</v>
          </cell>
          <cell r="K39">
            <v>0</v>
          </cell>
          <cell r="L39">
            <v>0</v>
          </cell>
          <cell r="M39">
            <v>0</v>
          </cell>
        </row>
        <row r="40">
          <cell r="A40">
            <v>0</v>
          </cell>
          <cell r="B40">
            <v>0</v>
          </cell>
          <cell r="C40">
            <v>0</v>
          </cell>
          <cell r="D40">
            <v>0</v>
          </cell>
          <cell r="E40">
            <v>0</v>
          </cell>
          <cell r="F40">
            <v>0</v>
          </cell>
          <cell r="G40">
            <v>0</v>
          </cell>
          <cell r="H40">
            <v>0</v>
          </cell>
          <cell r="I40">
            <v>0</v>
          </cell>
          <cell r="J40">
            <v>0</v>
          </cell>
          <cell r="K40">
            <v>0</v>
          </cell>
          <cell r="L40">
            <v>0</v>
          </cell>
          <cell r="M40">
            <v>0</v>
          </cell>
        </row>
        <row r="41">
          <cell r="A41">
            <v>0</v>
          </cell>
          <cell r="B41">
            <v>0</v>
          </cell>
          <cell r="C41">
            <v>0</v>
          </cell>
          <cell r="D41">
            <v>0</v>
          </cell>
          <cell r="E41">
            <v>0</v>
          </cell>
          <cell r="F41">
            <v>0</v>
          </cell>
          <cell r="G41">
            <v>0</v>
          </cell>
          <cell r="H41">
            <v>0</v>
          </cell>
          <cell r="I41">
            <v>0</v>
          </cell>
          <cell r="J41">
            <v>0</v>
          </cell>
          <cell r="K41">
            <v>0</v>
          </cell>
          <cell r="L41">
            <v>0</v>
          </cell>
          <cell r="M41">
            <v>0</v>
          </cell>
        </row>
        <row r="42">
          <cell r="A42">
            <v>0</v>
          </cell>
          <cell r="B42">
            <v>0</v>
          </cell>
          <cell r="C42">
            <v>0</v>
          </cell>
          <cell r="D42">
            <v>0</v>
          </cell>
          <cell r="E42">
            <v>0</v>
          </cell>
          <cell r="F42">
            <v>0</v>
          </cell>
          <cell r="G42">
            <v>0</v>
          </cell>
          <cell r="H42">
            <v>0</v>
          </cell>
          <cell r="I42">
            <v>0</v>
          </cell>
          <cell r="J42">
            <v>0</v>
          </cell>
          <cell r="K42">
            <v>0</v>
          </cell>
          <cell r="L42">
            <v>0</v>
          </cell>
          <cell r="M42">
            <v>0</v>
          </cell>
        </row>
        <row r="43">
          <cell r="A43">
            <v>0</v>
          </cell>
          <cell r="B43">
            <v>0</v>
          </cell>
          <cell r="C43">
            <v>0</v>
          </cell>
          <cell r="D43">
            <v>0</v>
          </cell>
          <cell r="E43">
            <v>0</v>
          </cell>
          <cell r="F43">
            <v>0</v>
          </cell>
          <cell r="G43">
            <v>0</v>
          </cell>
          <cell r="H43">
            <v>0</v>
          </cell>
          <cell r="I43">
            <v>0</v>
          </cell>
          <cell r="J43">
            <v>0</v>
          </cell>
          <cell r="K43">
            <v>0</v>
          </cell>
          <cell r="L43">
            <v>0</v>
          </cell>
          <cell r="M43">
            <v>0</v>
          </cell>
        </row>
        <row r="44">
          <cell r="A44">
            <v>0</v>
          </cell>
          <cell r="B44">
            <v>0</v>
          </cell>
          <cell r="C44">
            <v>0</v>
          </cell>
          <cell r="D44">
            <v>0</v>
          </cell>
          <cell r="E44">
            <v>0</v>
          </cell>
          <cell r="F44">
            <v>0</v>
          </cell>
          <cell r="G44">
            <v>0</v>
          </cell>
          <cell r="H44">
            <v>0</v>
          </cell>
          <cell r="I44">
            <v>0</v>
          </cell>
          <cell r="J44">
            <v>0</v>
          </cell>
          <cell r="K44">
            <v>0</v>
          </cell>
          <cell r="L44">
            <v>0</v>
          </cell>
          <cell r="M44">
            <v>0</v>
          </cell>
        </row>
        <row r="45">
          <cell r="A45">
            <v>0</v>
          </cell>
          <cell r="B45">
            <v>0</v>
          </cell>
          <cell r="C45">
            <v>0</v>
          </cell>
          <cell r="D45">
            <v>0</v>
          </cell>
          <cell r="E45">
            <v>0</v>
          </cell>
          <cell r="F45">
            <v>0</v>
          </cell>
          <cell r="G45">
            <v>0</v>
          </cell>
          <cell r="H45">
            <v>0</v>
          </cell>
          <cell r="I45">
            <v>0</v>
          </cell>
          <cell r="J45">
            <v>0</v>
          </cell>
          <cell r="K45">
            <v>0</v>
          </cell>
          <cell r="L45">
            <v>0</v>
          </cell>
          <cell r="M45">
            <v>0</v>
          </cell>
        </row>
        <row r="46">
          <cell r="A46">
            <v>0</v>
          </cell>
          <cell r="B46">
            <v>0</v>
          </cell>
          <cell r="C46">
            <v>0</v>
          </cell>
          <cell r="D46">
            <v>0</v>
          </cell>
          <cell r="E46">
            <v>0</v>
          </cell>
          <cell r="F46">
            <v>0</v>
          </cell>
          <cell r="G46">
            <v>0</v>
          </cell>
          <cell r="H46">
            <v>0</v>
          </cell>
          <cell r="I46">
            <v>0</v>
          </cell>
          <cell r="J46">
            <v>0</v>
          </cell>
          <cell r="K46">
            <v>0</v>
          </cell>
          <cell r="L46">
            <v>0</v>
          </cell>
          <cell r="M46">
            <v>0</v>
          </cell>
        </row>
        <row r="47">
          <cell r="A47">
            <v>0</v>
          </cell>
          <cell r="B47">
            <v>0</v>
          </cell>
          <cell r="C47">
            <v>0</v>
          </cell>
          <cell r="D47">
            <v>0</v>
          </cell>
          <cell r="E47">
            <v>0</v>
          </cell>
          <cell r="F47">
            <v>0</v>
          </cell>
          <cell r="G47">
            <v>0</v>
          </cell>
          <cell r="H47">
            <v>0</v>
          </cell>
          <cell r="I47">
            <v>0</v>
          </cell>
          <cell r="J47">
            <v>0</v>
          </cell>
          <cell r="K47">
            <v>0</v>
          </cell>
          <cell r="L47">
            <v>0</v>
          </cell>
          <cell r="M47">
            <v>0</v>
          </cell>
        </row>
        <row r="48">
          <cell r="A48">
            <v>0</v>
          </cell>
          <cell r="B48">
            <v>0</v>
          </cell>
          <cell r="C48">
            <v>0</v>
          </cell>
          <cell r="D48">
            <v>0</v>
          </cell>
          <cell r="E48">
            <v>0</v>
          </cell>
          <cell r="F48">
            <v>0</v>
          </cell>
          <cell r="G48">
            <v>0</v>
          </cell>
          <cell r="H48">
            <v>0</v>
          </cell>
          <cell r="I48">
            <v>0</v>
          </cell>
          <cell r="J48">
            <v>0</v>
          </cell>
          <cell r="K48">
            <v>0</v>
          </cell>
          <cell r="L48">
            <v>0</v>
          </cell>
          <cell r="M48">
            <v>0</v>
          </cell>
        </row>
        <row r="49">
          <cell r="A49">
            <v>0</v>
          </cell>
          <cell r="B49">
            <v>0</v>
          </cell>
          <cell r="C49">
            <v>0</v>
          </cell>
          <cell r="D49">
            <v>0</v>
          </cell>
          <cell r="E49">
            <v>0</v>
          </cell>
          <cell r="F49">
            <v>0</v>
          </cell>
          <cell r="G49">
            <v>0</v>
          </cell>
          <cell r="H49">
            <v>0</v>
          </cell>
          <cell r="I49">
            <v>0</v>
          </cell>
          <cell r="J49">
            <v>0</v>
          </cell>
          <cell r="K49">
            <v>0</v>
          </cell>
          <cell r="L49">
            <v>0</v>
          </cell>
          <cell r="M49">
            <v>0</v>
          </cell>
        </row>
        <row r="50">
          <cell r="A50">
            <v>0</v>
          </cell>
          <cell r="B50">
            <v>0</v>
          </cell>
          <cell r="C50">
            <v>0</v>
          </cell>
          <cell r="D50">
            <v>0</v>
          </cell>
          <cell r="E50">
            <v>0</v>
          </cell>
          <cell r="F50">
            <v>0</v>
          </cell>
          <cell r="G50">
            <v>0</v>
          </cell>
          <cell r="H50">
            <v>0</v>
          </cell>
          <cell r="I50">
            <v>0</v>
          </cell>
          <cell r="J50">
            <v>0</v>
          </cell>
          <cell r="K50">
            <v>0</v>
          </cell>
          <cell r="L50">
            <v>0</v>
          </cell>
          <cell r="M50">
            <v>0</v>
          </cell>
        </row>
        <row r="51">
          <cell r="A51">
            <v>0</v>
          </cell>
          <cell r="B51">
            <v>0</v>
          </cell>
          <cell r="C51">
            <v>0</v>
          </cell>
          <cell r="D51">
            <v>0</v>
          </cell>
          <cell r="E51">
            <v>0</v>
          </cell>
          <cell r="F51">
            <v>0</v>
          </cell>
          <cell r="G51">
            <v>0</v>
          </cell>
          <cell r="H51">
            <v>0</v>
          </cell>
          <cell r="I51">
            <v>0</v>
          </cell>
          <cell r="J51">
            <v>0</v>
          </cell>
          <cell r="K51">
            <v>0</v>
          </cell>
          <cell r="L51">
            <v>0</v>
          </cell>
          <cell r="M51">
            <v>0</v>
          </cell>
        </row>
        <row r="52">
          <cell r="A52">
            <v>0</v>
          </cell>
          <cell r="B52">
            <v>0</v>
          </cell>
          <cell r="C52">
            <v>0</v>
          </cell>
          <cell r="D52">
            <v>0</v>
          </cell>
          <cell r="E52">
            <v>0</v>
          </cell>
          <cell r="F52">
            <v>0</v>
          </cell>
          <cell r="G52">
            <v>0</v>
          </cell>
          <cell r="H52">
            <v>0</v>
          </cell>
          <cell r="I52">
            <v>0</v>
          </cell>
          <cell r="J52">
            <v>0</v>
          </cell>
          <cell r="K52">
            <v>0</v>
          </cell>
          <cell r="L52">
            <v>0</v>
          </cell>
          <cell r="M52">
            <v>0</v>
          </cell>
        </row>
        <row r="53">
          <cell r="A53">
            <v>0</v>
          </cell>
          <cell r="B53">
            <v>0</v>
          </cell>
          <cell r="C53">
            <v>0</v>
          </cell>
          <cell r="D53">
            <v>0</v>
          </cell>
          <cell r="E53">
            <v>0</v>
          </cell>
          <cell r="F53">
            <v>0</v>
          </cell>
          <cell r="G53">
            <v>0</v>
          </cell>
          <cell r="H53">
            <v>0</v>
          </cell>
          <cell r="I53">
            <v>0</v>
          </cell>
          <cell r="J53">
            <v>0</v>
          </cell>
          <cell r="K53">
            <v>0</v>
          </cell>
          <cell r="L53">
            <v>0</v>
          </cell>
          <cell r="M53">
            <v>0</v>
          </cell>
        </row>
        <row r="54">
          <cell r="A54">
            <v>0</v>
          </cell>
          <cell r="B54">
            <v>0</v>
          </cell>
          <cell r="C54">
            <v>0</v>
          </cell>
          <cell r="D54">
            <v>0</v>
          </cell>
          <cell r="E54">
            <v>0</v>
          </cell>
          <cell r="F54">
            <v>0</v>
          </cell>
          <cell r="G54">
            <v>0</v>
          </cell>
          <cell r="H54">
            <v>0</v>
          </cell>
          <cell r="I54">
            <v>0</v>
          </cell>
          <cell r="J54">
            <v>0</v>
          </cell>
          <cell r="K54">
            <v>0</v>
          </cell>
          <cell r="L54">
            <v>0</v>
          </cell>
          <cell r="M54">
            <v>0</v>
          </cell>
        </row>
        <row r="55">
          <cell r="A55">
            <v>0</v>
          </cell>
          <cell r="B55">
            <v>0</v>
          </cell>
          <cell r="C55">
            <v>0</v>
          </cell>
          <cell r="D55">
            <v>0</v>
          </cell>
          <cell r="E55">
            <v>0</v>
          </cell>
          <cell r="F55">
            <v>0</v>
          </cell>
          <cell r="G55">
            <v>0</v>
          </cell>
          <cell r="H55">
            <v>0</v>
          </cell>
          <cell r="I55">
            <v>0</v>
          </cell>
          <cell r="J55">
            <v>0</v>
          </cell>
          <cell r="K55">
            <v>0</v>
          </cell>
          <cell r="L55">
            <v>0</v>
          </cell>
          <cell r="M55">
            <v>0</v>
          </cell>
        </row>
        <row r="56">
          <cell r="A56">
            <v>0</v>
          </cell>
          <cell r="B56">
            <v>0</v>
          </cell>
          <cell r="C56">
            <v>0</v>
          </cell>
          <cell r="D56">
            <v>0</v>
          </cell>
          <cell r="E56">
            <v>0</v>
          </cell>
          <cell r="F56">
            <v>0</v>
          </cell>
          <cell r="G56">
            <v>0</v>
          </cell>
          <cell r="H56">
            <v>0</v>
          </cell>
          <cell r="I56">
            <v>0</v>
          </cell>
          <cell r="J56">
            <v>0</v>
          </cell>
          <cell r="K56">
            <v>0</v>
          </cell>
          <cell r="L56">
            <v>0</v>
          </cell>
          <cell r="M56">
            <v>0</v>
          </cell>
        </row>
        <row r="57">
          <cell r="A57">
            <v>0</v>
          </cell>
          <cell r="B57">
            <v>0</v>
          </cell>
          <cell r="C57">
            <v>0</v>
          </cell>
          <cell r="D57">
            <v>0</v>
          </cell>
          <cell r="E57">
            <v>0</v>
          </cell>
          <cell r="F57">
            <v>0</v>
          </cell>
          <cell r="G57">
            <v>0</v>
          </cell>
          <cell r="H57">
            <v>0</v>
          </cell>
          <cell r="I57">
            <v>0</v>
          </cell>
          <cell r="J57">
            <v>0</v>
          </cell>
          <cell r="K57">
            <v>0</v>
          </cell>
          <cell r="L57">
            <v>0</v>
          </cell>
          <cell r="M57">
            <v>0</v>
          </cell>
        </row>
        <row r="58">
          <cell r="A58">
            <v>0</v>
          </cell>
          <cell r="B58">
            <v>0</v>
          </cell>
          <cell r="C58">
            <v>0</v>
          </cell>
          <cell r="D58">
            <v>0</v>
          </cell>
          <cell r="E58">
            <v>0</v>
          </cell>
          <cell r="F58">
            <v>0</v>
          </cell>
          <cell r="G58">
            <v>0</v>
          </cell>
          <cell r="H58">
            <v>0</v>
          </cell>
          <cell r="I58">
            <v>0</v>
          </cell>
          <cell r="J58">
            <v>0</v>
          </cell>
          <cell r="K58">
            <v>0</v>
          </cell>
          <cell r="L58">
            <v>0</v>
          </cell>
          <cell r="M58">
            <v>0</v>
          </cell>
        </row>
        <row r="59">
          <cell r="A59">
            <v>0</v>
          </cell>
          <cell r="B59">
            <v>0</v>
          </cell>
          <cell r="C59">
            <v>0</v>
          </cell>
          <cell r="D59">
            <v>0</v>
          </cell>
          <cell r="E59">
            <v>0</v>
          </cell>
          <cell r="F59">
            <v>0</v>
          </cell>
          <cell r="G59">
            <v>0</v>
          </cell>
          <cell r="H59">
            <v>0</v>
          </cell>
          <cell r="I59">
            <v>0</v>
          </cell>
          <cell r="J59">
            <v>0</v>
          </cell>
          <cell r="K59">
            <v>0</v>
          </cell>
          <cell r="L59">
            <v>0</v>
          </cell>
          <cell r="M59">
            <v>0</v>
          </cell>
        </row>
        <row r="60">
          <cell r="A60">
            <v>0</v>
          </cell>
          <cell r="B60">
            <v>0</v>
          </cell>
          <cell r="C60">
            <v>0</v>
          </cell>
          <cell r="D60">
            <v>0</v>
          </cell>
          <cell r="E60">
            <v>0</v>
          </cell>
          <cell r="F60">
            <v>0</v>
          </cell>
          <cell r="G60">
            <v>0</v>
          </cell>
          <cell r="H60">
            <v>0</v>
          </cell>
          <cell r="I60">
            <v>0</v>
          </cell>
          <cell r="J60">
            <v>0</v>
          </cell>
          <cell r="K60">
            <v>0</v>
          </cell>
          <cell r="L60">
            <v>0</v>
          </cell>
          <cell r="M60">
            <v>0</v>
          </cell>
        </row>
        <row r="61">
          <cell r="A61">
            <v>0</v>
          </cell>
          <cell r="B61">
            <v>0</v>
          </cell>
          <cell r="C61">
            <v>0</v>
          </cell>
          <cell r="D61">
            <v>0</v>
          </cell>
          <cell r="E61">
            <v>0</v>
          </cell>
          <cell r="F61">
            <v>0</v>
          </cell>
          <cell r="G61">
            <v>0</v>
          </cell>
          <cell r="H61">
            <v>0</v>
          </cell>
          <cell r="I61">
            <v>0</v>
          </cell>
          <cell r="J61">
            <v>0</v>
          </cell>
          <cell r="K61">
            <v>0</v>
          </cell>
          <cell r="L61">
            <v>0</v>
          </cell>
          <cell r="M61">
            <v>0</v>
          </cell>
        </row>
        <row r="62">
          <cell r="A62">
            <v>0</v>
          </cell>
          <cell r="B62">
            <v>0</v>
          </cell>
          <cell r="C62">
            <v>0</v>
          </cell>
          <cell r="D62">
            <v>0</v>
          </cell>
          <cell r="E62">
            <v>0</v>
          </cell>
          <cell r="F62">
            <v>0</v>
          </cell>
          <cell r="G62">
            <v>0</v>
          </cell>
          <cell r="H62">
            <v>0</v>
          </cell>
          <cell r="I62">
            <v>0</v>
          </cell>
          <cell r="J62">
            <v>0</v>
          </cell>
          <cell r="K62">
            <v>0</v>
          </cell>
          <cell r="L62">
            <v>0</v>
          </cell>
          <cell r="M62">
            <v>0</v>
          </cell>
        </row>
        <row r="63">
          <cell r="A63">
            <v>0</v>
          </cell>
          <cell r="B63">
            <v>0</v>
          </cell>
          <cell r="C63">
            <v>0</v>
          </cell>
          <cell r="D63">
            <v>0</v>
          </cell>
          <cell r="E63">
            <v>0</v>
          </cell>
          <cell r="F63">
            <v>0</v>
          </cell>
          <cell r="G63">
            <v>0</v>
          </cell>
          <cell r="H63">
            <v>0</v>
          </cell>
          <cell r="I63">
            <v>0</v>
          </cell>
          <cell r="J63">
            <v>0</v>
          </cell>
          <cell r="K63">
            <v>0</v>
          </cell>
          <cell r="L63">
            <v>0</v>
          </cell>
          <cell r="M63">
            <v>0</v>
          </cell>
        </row>
        <row r="64">
          <cell r="A64">
            <v>0</v>
          </cell>
          <cell r="B64">
            <v>0</v>
          </cell>
          <cell r="C64">
            <v>0</v>
          </cell>
          <cell r="D64">
            <v>0</v>
          </cell>
          <cell r="E64">
            <v>0</v>
          </cell>
          <cell r="F64">
            <v>0</v>
          </cell>
          <cell r="G64">
            <v>0</v>
          </cell>
          <cell r="H64">
            <v>0</v>
          </cell>
          <cell r="I64">
            <v>0</v>
          </cell>
          <cell r="J64">
            <v>0</v>
          </cell>
          <cell r="K64">
            <v>0</v>
          </cell>
          <cell r="L64">
            <v>0</v>
          </cell>
          <cell r="M64">
            <v>0</v>
          </cell>
        </row>
        <row r="65">
          <cell r="A65">
            <v>0</v>
          </cell>
          <cell r="B65">
            <v>0</v>
          </cell>
          <cell r="C65">
            <v>0</v>
          </cell>
          <cell r="D65">
            <v>0</v>
          </cell>
          <cell r="E65">
            <v>0</v>
          </cell>
          <cell r="F65">
            <v>0</v>
          </cell>
          <cell r="G65">
            <v>0</v>
          </cell>
          <cell r="H65">
            <v>0</v>
          </cell>
          <cell r="I65">
            <v>0</v>
          </cell>
          <cell r="J65">
            <v>0</v>
          </cell>
          <cell r="K65">
            <v>0</v>
          </cell>
          <cell r="L65">
            <v>0</v>
          </cell>
          <cell r="M65">
            <v>0</v>
          </cell>
        </row>
        <row r="66">
          <cell r="A66">
            <v>0</v>
          </cell>
          <cell r="B66">
            <v>0</v>
          </cell>
          <cell r="C66">
            <v>0</v>
          </cell>
          <cell r="D66">
            <v>0</v>
          </cell>
          <cell r="E66">
            <v>0</v>
          </cell>
          <cell r="F66">
            <v>0</v>
          </cell>
          <cell r="G66">
            <v>0</v>
          </cell>
          <cell r="H66">
            <v>0</v>
          </cell>
          <cell r="I66">
            <v>0</v>
          </cell>
          <cell r="J66">
            <v>0</v>
          </cell>
          <cell r="K66">
            <v>0</v>
          </cell>
          <cell r="L66">
            <v>0</v>
          </cell>
          <cell r="M66">
            <v>0</v>
          </cell>
        </row>
        <row r="67">
          <cell r="A67">
            <v>0</v>
          </cell>
          <cell r="B67">
            <v>0</v>
          </cell>
          <cell r="C67">
            <v>0</v>
          </cell>
          <cell r="D67">
            <v>0</v>
          </cell>
          <cell r="E67">
            <v>0</v>
          </cell>
          <cell r="F67">
            <v>0</v>
          </cell>
          <cell r="G67">
            <v>0</v>
          </cell>
          <cell r="H67">
            <v>0</v>
          </cell>
          <cell r="I67">
            <v>0</v>
          </cell>
          <cell r="J67">
            <v>0</v>
          </cell>
          <cell r="K67">
            <v>0</v>
          </cell>
          <cell r="L67">
            <v>0</v>
          </cell>
          <cell r="M67">
            <v>0</v>
          </cell>
        </row>
        <row r="68">
          <cell r="A68">
            <v>0</v>
          </cell>
          <cell r="B68">
            <v>0</v>
          </cell>
          <cell r="C68">
            <v>0</v>
          </cell>
          <cell r="D68">
            <v>0</v>
          </cell>
          <cell r="E68">
            <v>0</v>
          </cell>
          <cell r="F68">
            <v>0</v>
          </cell>
          <cell r="G68">
            <v>0</v>
          </cell>
          <cell r="H68">
            <v>0</v>
          </cell>
          <cell r="I68">
            <v>0</v>
          </cell>
          <cell r="J68">
            <v>0</v>
          </cell>
          <cell r="K68">
            <v>0</v>
          </cell>
          <cell r="L68">
            <v>0</v>
          </cell>
          <cell r="M68">
            <v>0</v>
          </cell>
        </row>
        <row r="69">
          <cell r="A69">
            <v>0</v>
          </cell>
          <cell r="B69">
            <v>0</v>
          </cell>
          <cell r="C69">
            <v>0</v>
          </cell>
          <cell r="D69">
            <v>0</v>
          </cell>
          <cell r="E69">
            <v>0</v>
          </cell>
          <cell r="F69">
            <v>0</v>
          </cell>
          <cell r="G69">
            <v>0</v>
          </cell>
          <cell r="H69">
            <v>0</v>
          </cell>
          <cell r="I69">
            <v>0</v>
          </cell>
          <cell r="J69">
            <v>0</v>
          </cell>
          <cell r="K69">
            <v>0</v>
          </cell>
          <cell r="L69">
            <v>0</v>
          </cell>
          <cell r="M69">
            <v>0</v>
          </cell>
        </row>
        <row r="70">
          <cell r="A70">
            <v>0</v>
          </cell>
          <cell r="B70">
            <v>0</v>
          </cell>
          <cell r="C70">
            <v>0</v>
          </cell>
          <cell r="D70">
            <v>0</v>
          </cell>
          <cell r="E70">
            <v>0</v>
          </cell>
          <cell r="F70">
            <v>0</v>
          </cell>
          <cell r="G70">
            <v>0</v>
          </cell>
          <cell r="H70">
            <v>0</v>
          </cell>
          <cell r="I70">
            <v>0</v>
          </cell>
          <cell r="J70">
            <v>0</v>
          </cell>
          <cell r="K70">
            <v>0</v>
          </cell>
          <cell r="L70">
            <v>0</v>
          </cell>
          <cell r="M70">
            <v>0</v>
          </cell>
        </row>
        <row r="71">
          <cell r="A71">
            <v>0</v>
          </cell>
          <cell r="B71">
            <v>0</v>
          </cell>
          <cell r="C71">
            <v>0</v>
          </cell>
          <cell r="D71">
            <v>0</v>
          </cell>
          <cell r="E71">
            <v>0</v>
          </cell>
          <cell r="F71">
            <v>0</v>
          </cell>
          <cell r="G71">
            <v>0</v>
          </cell>
          <cell r="H71">
            <v>0</v>
          </cell>
          <cell r="I71">
            <v>0</v>
          </cell>
          <cell r="J71">
            <v>0</v>
          </cell>
          <cell r="K71">
            <v>0</v>
          </cell>
          <cell r="L71">
            <v>0</v>
          </cell>
          <cell r="M71">
            <v>0</v>
          </cell>
        </row>
        <row r="72">
          <cell r="A72">
            <v>0</v>
          </cell>
          <cell r="B72">
            <v>0</v>
          </cell>
          <cell r="C72">
            <v>0</v>
          </cell>
          <cell r="D72">
            <v>0</v>
          </cell>
          <cell r="E72">
            <v>0</v>
          </cell>
          <cell r="F72">
            <v>0</v>
          </cell>
          <cell r="G72">
            <v>0</v>
          </cell>
          <cell r="H72">
            <v>0</v>
          </cell>
          <cell r="I72">
            <v>0</v>
          </cell>
          <cell r="J72">
            <v>0</v>
          </cell>
          <cell r="K72">
            <v>0</v>
          </cell>
          <cell r="L72">
            <v>0</v>
          </cell>
          <cell r="M72">
            <v>0</v>
          </cell>
        </row>
        <row r="73">
          <cell r="A73">
            <v>0</v>
          </cell>
          <cell r="B73">
            <v>0</v>
          </cell>
          <cell r="C73">
            <v>0</v>
          </cell>
          <cell r="D73">
            <v>0</v>
          </cell>
          <cell r="E73">
            <v>0</v>
          </cell>
          <cell r="F73">
            <v>0</v>
          </cell>
          <cell r="G73">
            <v>0</v>
          </cell>
          <cell r="H73">
            <v>0</v>
          </cell>
          <cell r="I73">
            <v>0</v>
          </cell>
          <cell r="J73">
            <v>0</v>
          </cell>
          <cell r="K73">
            <v>0</v>
          </cell>
          <cell r="L73">
            <v>0</v>
          </cell>
          <cell r="M73">
            <v>0</v>
          </cell>
        </row>
        <row r="74">
          <cell r="A74">
            <v>0</v>
          </cell>
          <cell r="B74">
            <v>0</v>
          </cell>
          <cell r="C74">
            <v>0</v>
          </cell>
          <cell r="D74">
            <v>0</v>
          </cell>
          <cell r="E74">
            <v>0</v>
          </cell>
          <cell r="F74">
            <v>0</v>
          </cell>
          <cell r="G74">
            <v>0</v>
          </cell>
          <cell r="H74">
            <v>0</v>
          </cell>
          <cell r="I74">
            <v>0</v>
          </cell>
          <cell r="J74">
            <v>0</v>
          </cell>
          <cell r="K74">
            <v>0</v>
          </cell>
          <cell r="L74">
            <v>0</v>
          </cell>
          <cell r="M74">
            <v>0</v>
          </cell>
        </row>
      </sheetData>
      <sheetData sheetId="10"/>
      <sheetData sheetId="11">
        <row r="2">
          <cell r="A2" t="str">
            <v>`</v>
          </cell>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row>
        <row r="3">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row>
        <row r="4">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row>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row>
        <row r="7">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row>
        <row r="8">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row>
        <row r="10">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row>
        <row r="12">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row>
        <row r="17">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row>
        <row r="22">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row>
        <row r="26">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row>
        <row r="38">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row>
        <row r="39">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row>
        <row r="40">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row>
        <row r="44">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row>
        <row r="45">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row>
        <row r="51">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row>
        <row r="60">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73">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row>
        <row r="74">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row>
        <row r="76">
          <cell r="B76">
            <v>0</v>
          </cell>
        </row>
        <row r="77">
          <cell r="B77">
            <v>0</v>
          </cell>
        </row>
        <row r="78">
          <cell r="B78">
            <v>0</v>
          </cell>
        </row>
      </sheetData>
      <sheetData sheetId="12"/>
      <sheetData sheetId="13"/>
      <sheetData sheetId="14">
        <row r="6">
          <cell r="G6">
            <v>84670</v>
          </cell>
        </row>
      </sheetData>
      <sheetData sheetId="15"/>
      <sheetData sheetId="16"/>
      <sheetData sheetId="17">
        <row r="18">
          <cell r="F18">
            <v>0</v>
          </cell>
        </row>
      </sheetData>
      <sheetData sheetId="18"/>
      <sheetData sheetId="19"/>
      <sheetData sheetId="20"/>
      <sheetData sheetId="21"/>
      <sheetData sheetId="22"/>
      <sheetData sheetId="23"/>
      <sheetData sheetId="24">
        <row r="12">
          <cell r="C12">
            <v>23183881.75</v>
          </cell>
        </row>
      </sheetData>
      <sheetData sheetId="25"/>
      <sheetData sheetId="26"/>
      <sheetData sheetId="27"/>
      <sheetData sheetId="28"/>
      <sheetData sheetId="29">
        <row r="21">
          <cell r="O21">
            <v>507614722.4600001</v>
          </cell>
        </row>
      </sheetData>
      <sheetData sheetId="30"/>
      <sheetData sheetId="31">
        <row r="5">
          <cell r="K5">
            <v>228280551.93000004</v>
          </cell>
        </row>
      </sheetData>
      <sheetData sheetId="32">
        <row r="18">
          <cell r="H18">
            <v>0</v>
          </cell>
        </row>
      </sheetData>
      <sheetData sheetId="33"/>
      <sheetData sheetId="34"/>
      <sheetData sheetId="35"/>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Labor Rates"/>
      <sheetName val="control"/>
      <sheetName val="SCHOOL_MASTER"/>
      <sheetName val="field and home effort"/>
      <sheetName val="remob Labor"/>
      <sheetName val="remob Expenses"/>
      <sheetName val="look ahead"/>
      <sheetName val="Schedule"/>
      <sheetName val="BillingSchedule"/>
      <sheetName val="License"/>
    </sheetNames>
    <sheetDataSet>
      <sheetData sheetId="0"/>
      <sheetData sheetId="1"/>
      <sheetData sheetId="2">
        <row r="4">
          <cell r="H4">
            <v>2.64</v>
          </cell>
        </row>
      </sheetData>
      <sheetData sheetId="3">
        <row r="4">
          <cell r="B4">
            <v>0.13333333333333333</v>
          </cell>
        </row>
        <row r="5">
          <cell r="B5">
            <v>0.75</v>
          </cell>
        </row>
        <row r="6">
          <cell r="B6">
            <v>1</v>
          </cell>
        </row>
        <row r="7">
          <cell r="B7">
            <v>5</v>
          </cell>
        </row>
        <row r="8">
          <cell r="B8">
            <v>1</v>
          </cell>
        </row>
        <row r="9">
          <cell r="B9">
            <v>20000</v>
          </cell>
        </row>
        <row r="10">
          <cell r="B10">
            <v>60000</v>
          </cell>
        </row>
      </sheetData>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dlothian metro"/>
      <sheetName val="Campus Totals"/>
      <sheetName val="Race_ED"/>
      <sheetName val="Grade Totals"/>
      <sheetName val="IRVIN ELEMENTARY"/>
      <sheetName val="VITOVSKY ELEMENTARY"/>
      <sheetName val="LONGBRANCH ELEMENTARY"/>
      <sheetName val="MT PEAK ELEMENTARY"/>
      <sheetName val="BAXTER ELEMENTARY"/>
      <sheetName val="MILLER ELEMENTARY"/>
      <sheetName val="WALNUT GROVE MIDDLE SCHOOL"/>
      <sheetName val="FRANK SEALE MIDDLE SCHOOL"/>
      <sheetName val="MIDLOTHIAN HIGH SCHOOL"/>
      <sheetName val="HISTORICAL MIDDLE TOTALS"/>
      <sheetName val="db"/>
      <sheetName val="feed"/>
      <sheetName val="HIGH SCHOOL ANNEX (NINTH &amp; TENT"/>
      <sheetName val="HIGH SCHOOL - NINTH &amp; TENTH GRA"/>
      <sheetName val="VITOVSKY INT"/>
      <sheetName val="Sheet4"/>
      <sheetName val="One Year Forecast"/>
      <sheetName val="4Q07 Subs"/>
      <sheetName val="1Q08"/>
      <sheetName val="2Q08"/>
      <sheetName val="1 year by campus and gra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C1" t="str">
            <v>FRANK SEALE MIDDLE SCHOOL</v>
          </cell>
        </row>
        <row r="2">
          <cell r="C2" t="str">
            <v>HIGH SCHOOL - NINTH &amp; TENTH GRADE</v>
          </cell>
        </row>
        <row r="3">
          <cell r="C3" t="str">
            <v>HIGH SCHOOL ANNEX (NINTH &amp; TENTH G</v>
          </cell>
        </row>
        <row r="4">
          <cell r="C4" t="str">
            <v>IRVIN EL</v>
          </cell>
        </row>
        <row r="5">
          <cell r="C5" t="str">
            <v>J A VITOVSKY EL</v>
          </cell>
        </row>
        <row r="6">
          <cell r="C6" t="str">
            <v>J A VITOVSKY ELEMENTARY</v>
          </cell>
        </row>
        <row r="7">
          <cell r="C7" t="str">
            <v>LONGBRANCH EL</v>
          </cell>
        </row>
        <row r="8">
          <cell r="C8" t="str">
            <v>MIDLOTHIAN H S</v>
          </cell>
        </row>
        <row r="9">
          <cell r="C9" t="str">
            <v>MIDLOTHIAN MIDDLE</v>
          </cell>
        </row>
        <row r="10">
          <cell r="C10" t="str">
            <v>MT PEAK EL</v>
          </cell>
        </row>
        <row r="11">
          <cell r="C11" t="str">
            <v>T E BAXTER EL</v>
          </cell>
        </row>
        <row r="12">
          <cell r="C12" t="str">
            <v>WALNUT GROVE MIDDLE SCHOOL</v>
          </cell>
        </row>
      </sheetData>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 Schedule"/>
      <sheetName val="List"/>
      <sheetName val="Sheet2"/>
      <sheetName val="Finding Duplicates"/>
      <sheetName val="Missing Files for Hawii - 6.6.1"/>
      <sheetName val="Ed Suit"/>
      <sheetName val="Current Status"/>
      <sheetName val="HOT LIST update 10132014"/>
      <sheetName val="HOT LIST update 09242014"/>
      <sheetName val="HOT LIST update 09182014)"/>
      <sheetName val="HOT LIST update 081214"/>
      <sheetName val="Assessment Schedule - All062314"/>
      <sheetName val="Assessment Schedule-All07082014"/>
      <sheetName val="20140725 owssvr"/>
      <sheetName val="AUG-SEP"/>
      <sheetName val="owssvr"/>
      <sheetName val="HOT LIST (2)"/>
      <sheetName val="owssvr 10 14 2014"/>
      <sheetName val="Missing Building and Floors"/>
      <sheetName val="Perasonal Status"/>
    </sheetNames>
    <sheetDataSet>
      <sheetData sheetId="0"/>
      <sheetData sheetId="1">
        <row r="1">
          <cell r="A1" t="str">
            <v>ES</v>
          </cell>
        </row>
        <row r="2">
          <cell r="A2" t="str">
            <v>MS</v>
          </cell>
        </row>
        <row r="3">
          <cell r="A3" t="str">
            <v>IS</v>
          </cell>
        </row>
        <row r="4">
          <cell r="A4" t="str">
            <v>HS</v>
          </cell>
        </row>
        <row r="5">
          <cell r="A5" t="str">
            <v>SP</v>
          </cell>
        </row>
        <row r="6">
          <cell r="A6" t="str">
            <v>AX</v>
          </cell>
        </row>
        <row r="7">
          <cell r="A7" t="str">
            <v>TC</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look ahead"/>
      <sheetName val="Summary"/>
      <sheetName val="Invoice 01"/>
      <sheetName val="Invoice 02"/>
      <sheetName val="Invoice 03"/>
      <sheetName val="Invoice 04"/>
      <sheetName val="Detail"/>
      <sheetName val="Labor Rates"/>
      <sheetName val="costpersf"/>
      <sheetName val="Schedule"/>
      <sheetName val="CISD school list"/>
      <sheetName val="CISD bldg list"/>
      <sheetName val="License"/>
      <sheetName val="Sheet1"/>
      <sheetName val="small assessments"/>
      <sheetName val="labor breakdown"/>
    </sheetNames>
    <sheetDataSet>
      <sheetData sheetId="0"/>
      <sheetData sheetId="1"/>
      <sheetData sheetId="2">
        <row r="3">
          <cell r="J3">
            <v>15</v>
          </cell>
        </row>
        <row r="5">
          <cell r="J5">
            <v>1240718</v>
          </cell>
        </row>
      </sheetData>
      <sheetData sheetId="3"/>
      <sheetData sheetId="4"/>
      <sheetData sheetId="5"/>
      <sheetData sheetId="6"/>
      <sheetData sheetId="7"/>
      <sheetData sheetId="8">
        <row r="4">
          <cell r="H4">
            <v>2.64</v>
          </cell>
        </row>
        <row r="5">
          <cell r="H5">
            <v>2.5</v>
          </cell>
        </row>
        <row r="6">
          <cell r="B6" t="str">
            <v>Code</v>
          </cell>
          <cell r="C6" t="str">
            <v>Title</v>
          </cell>
          <cell r="D6" t="str">
            <v>Name</v>
          </cell>
          <cell r="E6" t="str">
            <v>Company</v>
          </cell>
          <cell r="F6" t="str">
            <v>Client Rates</v>
          </cell>
          <cell r="G6" t="str">
            <v>Base Rate</v>
          </cell>
          <cell r="H6" t="str">
            <v>Multiplier</v>
          </cell>
          <cell r="I6" t="str">
            <v>Raw Rate</v>
          </cell>
          <cell r="J6" t="str">
            <v>Hours</v>
          </cell>
          <cell r="K6" t="str">
            <v>Total Value</v>
          </cell>
        </row>
        <row r="7">
          <cell r="F7">
            <v>0</v>
          </cell>
          <cell r="J7">
            <v>0</v>
          </cell>
          <cell r="K7">
            <v>0</v>
          </cell>
        </row>
        <row r="8">
          <cell r="B8" t="str">
            <v>PIC-01</v>
          </cell>
          <cell r="C8" t="str">
            <v>Principal in Charge</v>
          </cell>
          <cell r="D8" t="str">
            <v>Johnson</v>
          </cell>
          <cell r="E8" t="str">
            <v>Jacobs</v>
          </cell>
          <cell r="F8">
            <v>187.44</v>
          </cell>
          <cell r="G8">
            <v>187.44</v>
          </cell>
          <cell r="H8">
            <v>2.64</v>
          </cell>
          <cell r="I8">
            <v>71</v>
          </cell>
          <cell r="J8">
            <v>0</v>
          </cell>
          <cell r="K8">
            <v>0</v>
          </cell>
        </row>
        <row r="9">
          <cell r="B9" t="str">
            <v>PM-01</v>
          </cell>
          <cell r="C9" t="str">
            <v>Project Manager</v>
          </cell>
          <cell r="D9" t="str">
            <v>Mills</v>
          </cell>
          <cell r="E9" t="str">
            <v>Jacobs</v>
          </cell>
          <cell r="F9">
            <v>229.68</v>
          </cell>
          <cell r="G9">
            <v>229.68</v>
          </cell>
          <cell r="H9">
            <v>2.64</v>
          </cell>
          <cell r="I9">
            <v>87</v>
          </cell>
          <cell r="J9">
            <v>341</v>
          </cell>
          <cell r="K9">
            <v>78320.87999999999</v>
          </cell>
        </row>
        <row r="10">
          <cell r="B10" t="str">
            <v>PM-02</v>
          </cell>
          <cell r="C10" t="str">
            <v>Assistant Project Manager</v>
          </cell>
          <cell r="D10" t="str">
            <v>Caffey</v>
          </cell>
          <cell r="E10" t="str">
            <v>Jacobs</v>
          </cell>
          <cell r="F10">
            <v>118.80000000000001</v>
          </cell>
          <cell r="G10">
            <v>118.80000000000001</v>
          </cell>
          <cell r="H10">
            <v>2.64</v>
          </cell>
          <cell r="I10">
            <v>45</v>
          </cell>
          <cell r="J10">
            <v>0</v>
          </cell>
          <cell r="K10">
            <v>0</v>
          </cell>
        </row>
        <row r="11">
          <cell r="B11" t="str">
            <v>PM-03</v>
          </cell>
          <cell r="C11" t="str">
            <v>Project Coordinator</v>
          </cell>
          <cell r="D11" t="str">
            <v>Zerbe</v>
          </cell>
          <cell r="E11" t="str">
            <v>Jacobs</v>
          </cell>
          <cell r="F11">
            <v>92.4</v>
          </cell>
          <cell r="G11">
            <v>92.4</v>
          </cell>
          <cell r="H11">
            <v>2.64</v>
          </cell>
          <cell r="I11">
            <v>35</v>
          </cell>
          <cell r="J11">
            <v>108</v>
          </cell>
          <cell r="K11">
            <v>9979.2000000000007</v>
          </cell>
        </row>
        <row r="12">
          <cell r="B12" t="str">
            <v>PM-04</v>
          </cell>
          <cell r="C12" t="str">
            <v>Project Intern</v>
          </cell>
          <cell r="D12" t="str">
            <v>Worley</v>
          </cell>
          <cell r="E12" t="str">
            <v>Jacobs</v>
          </cell>
          <cell r="F12">
            <v>52.800000000000004</v>
          </cell>
          <cell r="G12">
            <v>52.800000000000004</v>
          </cell>
          <cell r="H12">
            <v>2.64</v>
          </cell>
          <cell r="I12">
            <v>20</v>
          </cell>
          <cell r="J12">
            <v>18</v>
          </cell>
          <cell r="K12">
            <v>950.40000000000009</v>
          </cell>
        </row>
        <row r="13">
          <cell r="B13" t="str">
            <v>PM-05</v>
          </cell>
          <cell r="C13" t="str">
            <v>Assessment SME</v>
          </cell>
          <cell r="D13" t="str">
            <v>Morris</v>
          </cell>
          <cell r="E13" t="str">
            <v>Jacobs</v>
          </cell>
          <cell r="F13">
            <v>250.8</v>
          </cell>
          <cell r="G13">
            <v>250.8</v>
          </cell>
          <cell r="H13">
            <v>2.64</v>
          </cell>
          <cell r="I13">
            <v>95</v>
          </cell>
          <cell r="J13">
            <v>27</v>
          </cell>
          <cell r="K13">
            <v>6771.6</v>
          </cell>
        </row>
        <row r="14">
          <cell r="B14" t="str">
            <v>PM-06</v>
          </cell>
          <cell r="C14" t="str">
            <v>Deliverables Support</v>
          </cell>
          <cell r="D14" t="str">
            <v>Seamster</v>
          </cell>
          <cell r="E14" t="str">
            <v>Jacobs</v>
          </cell>
          <cell r="F14">
            <v>79.2</v>
          </cell>
          <cell r="G14">
            <v>79.2</v>
          </cell>
          <cell r="H14">
            <v>2.64</v>
          </cell>
          <cell r="I14">
            <v>30</v>
          </cell>
          <cell r="J14">
            <v>45</v>
          </cell>
          <cell r="K14">
            <v>3564</v>
          </cell>
        </row>
        <row r="15">
          <cell r="B15" t="str">
            <v>ECM-01</v>
          </cell>
          <cell r="C15" t="str">
            <v>ECM Principal</v>
          </cell>
          <cell r="D15" t="str">
            <v>Herrera</v>
          </cell>
          <cell r="E15" t="str">
            <v>ECM</v>
          </cell>
          <cell r="F15">
            <v>220</v>
          </cell>
          <cell r="G15">
            <v>220</v>
          </cell>
          <cell r="H15">
            <v>2.5</v>
          </cell>
          <cell r="I15">
            <v>88</v>
          </cell>
          <cell r="J15">
            <v>34</v>
          </cell>
          <cell r="K15">
            <v>7480</v>
          </cell>
        </row>
        <row r="16">
          <cell r="B16" t="str">
            <v>ECM-02</v>
          </cell>
          <cell r="C16" t="str">
            <v>ECM Planner</v>
          </cell>
          <cell r="D16" t="str">
            <v>Gallo</v>
          </cell>
          <cell r="E16" t="str">
            <v>ECM</v>
          </cell>
          <cell r="F16">
            <v>150</v>
          </cell>
          <cell r="G16">
            <v>150</v>
          </cell>
          <cell r="H16">
            <v>2.5</v>
          </cell>
          <cell r="I16">
            <v>60</v>
          </cell>
          <cell r="J16">
            <v>18</v>
          </cell>
          <cell r="K16">
            <v>2700</v>
          </cell>
        </row>
        <row r="17">
          <cell r="B17">
            <v>0</v>
          </cell>
          <cell r="C17">
            <v>0</v>
          </cell>
          <cell r="D17">
            <v>0</v>
          </cell>
          <cell r="E17">
            <v>0</v>
          </cell>
          <cell r="F17">
            <v>0</v>
          </cell>
          <cell r="G17">
            <v>0</v>
          </cell>
          <cell r="H17">
            <v>0</v>
          </cell>
          <cell r="I17">
            <v>0</v>
          </cell>
          <cell r="J17">
            <v>0</v>
          </cell>
          <cell r="K17">
            <v>0</v>
          </cell>
        </row>
        <row r="18">
          <cell r="B18" t="str">
            <v>MoP-01</v>
          </cell>
          <cell r="C18" t="str">
            <v>Manager of Projects</v>
          </cell>
          <cell r="D18" t="str">
            <v>Nielsen</v>
          </cell>
          <cell r="E18" t="str">
            <v>Jacobs</v>
          </cell>
          <cell r="F18">
            <v>237.60000000000002</v>
          </cell>
          <cell r="G18">
            <v>237.60000000000002</v>
          </cell>
          <cell r="H18">
            <v>2.64</v>
          </cell>
          <cell r="I18">
            <v>90</v>
          </cell>
          <cell r="J18">
            <v>8</v>
          </cell>
          <cell r="K18">
            <v>1900.8000000000002</v>
          </cell>
        </row>
        <row r="19">
          <cell r="B19" t="str">
            <v>PC-01</v>
          </cell>
          <cell r="C19" t="str">
            <v>Project Controls</v>
          </cell>
          <cell r="D19" t="str">
            <v>Hobbs</v>
          </cell>
          <cell r="E19" t="str">
            <v>Jacobs</v>
          </cell>
          <cell r="F19">
            <v>95.04</v>
          </cell>
          <cell r="G19">
            <v>95.04</v>
          </cell>
          <cell r="H19">
            <v>2.64</v>
          </cell>
          <cell r="I19">
            <v>36</v>
          </cell>
          <cell r="J19">
            <v>13</v>
          </cell>
          <cell r="K19">
            <v>1235.52</v>
          </cell>
        </row>
        <row r="20">
          <cell r="B20" t="str">
            <v>PA-01</v>
          </cell>
          <cell r="C20" t="str">
            <v>Project Accounting</v>
          </cell>
          <cell r="D20" t="str">
            <v>Clemens</v>
          </cell>
          <cell r="E20" t="str">
            <v>Jacobs</v>
          </cell>
          <cell r="F20">
            <v>92.4</v>
          </cell>
          <cell r="G20">
            <v>92.4</v>
          </cell>
          <cell r="H20">
            <v>2.64</v>
          </cell>
          <cell r="I20">
            <v>35</v>
          </cell>
          <cell r="J20">
            <v>8</v>
          </cell>
          <cell r="K20">
            <v>739.2</v>
          </cell>
        </row>
        <row r="21">
          <cell r="B21" t="str">
            <v>QA-01</v>
          </cell>
          <cell r="C21" t="str">
            <v>Quality Manager</v>
          </cell>
          <cell r="D21" t="str">
            <v>TBD</v>
          </cell>
          <cell r="E21" t="str">
            <v>Jacobs</v>
          </cell>
          <cell r="F21">
            <v>171.6</v>
          </cell>
          <cell r="G21">
            <v>171.6</v>
          </cell>
          <cell r="H21">
            <v>2.64</v>
          </cell>
          <cell r="I21">
            <v>65</v>
          </cell>
          <cell r="J21">
            <v>16</v>
          </cell>
          <cell r="K21">
            <v>2745.6</v>
          </cell>
        </row>
        <row r="22">
          <cell r="B22" t="str">
            <v>CMG-01</v>
          </cell>
          <cell r="C22" t="str">
            <v>Contracts</v>
          </cell>
          <cell r="D22" t="str">
            <v>Dickey</v>
          </cell>
          <cell r="E22" t="str">
            <v>Jacobs</v>
          </cell>
          <cell r="F22">
            <v>224.4</v>
          </cell>
          <cell r="G22">
            <v>224.4</v>
          </cell>
          <cell r="H22">
            <v>2.64</v>
          </cell>
          <cell r="I22">
            <v>85</v>
          </cell>
          <cell r="J22">
            <v>16</v>
          </cell>
          <cell r="K22">
            <v>3590.4</v>
          </cell>
        </row>
        <row r="23">
          <cell r="B23">
            <v>0</v>
          </cell>
          <cell r="C23">
            <v>0</v>
          </cell>
          <cell r="D23">
            <v>0</v>
          </cell>
          <cell r="E23">
            <v>0</v>
          </cell>
          <cell r="F23">
            <v>0</v>
          </cell>
          <cell r="G23">
            <v>0</v>
          </cell>
          <cell r="H23">
            <v>0</v>
          </cell>
          <cell r="I23">
            <v>0</v>
          </cell>
          <cell r="J23">
            <v>0</v>
          </cell>
          <cell r="K23">
            <v>0</v>
          </cell>
        </row>
        <row r="24">
          <cell r="B24" t="str">
            <v>FA-01</v>
          </cell>
          <cell r="C24" t="str">
            <v>Dbase/Web Developer</v>
          </cell>
          <cell r="D24" t="str">
            <v>Clough</v>
          </cell>
          <cell r="E24" t="str">
            <v>Jacobs</v>
          </cell>
          <cell r="F24">
            <v>73.92</v>
          </cell>
          <cell r="G24">
            <v>73.92</v>
          </cell>
          <cell r="H24">
            <v>2.64</v>
          </cell>
          <cell r="I24">
            <v>28</v>
          </cell>
          <cell r="J24">
            <v>155</v>
          </cell>
          <cell r="K24">
            <v>11457.599999999999</v>
          </cell>
        </row>
        <row r="25">
          <cell r="B25" t="str">
            <v>FA-02</v>
          </cell>
          <cell r="C25" t="str">
            <v>Dbase/Web Developer</v>
          </cell>
          <cell r="D25" t="str">
            <v>Mehlberger</v>
          </cell>
          <cell r="E25" t="str">
            <v>Jacobs</v>
          </cell>
          <cell r="F25">
            <v>219.12</v>
          </cell>
          <cell r="G25">
            <v>219.12</v>
          </cell>
          <cell r="H25">
            <v>2.64</v>
          </cell>
          <cell r="I25">
            <v>83</v>
          </cell>
          <cell r="J25">
            <v>0</v>
          </cell>
          <cell r="K25">
            <v>0</v>
          </cell>
        </row>
        <row r="26">
          <cell r="B26">
            <v>0</v>
          </cell>
          <cell r="C26">
            <v>0</v>
          </cell>
          <cell r="D26">
            <v>0</v>
          </cell>
          <cell r="E26">
            <v>0</v>
          </cell>
          <cell r="F26">
            <v>0</v>
          </cell>
          <cell r="G26">
            <v>0</v>
          </cell>
          <cell r="H26">
            <v>0</v>
          </cell>
          <cell r="I26">
            <v>0</v>
          </cell>
          <cell r="J26">
            <v>0</v>
          </cell>
          <cell r="K26">
            <v>0</v>
          </cell>
        </row>
        <row r="27">
          <cell r="B27" t="str">
            <v>STArch-01</v>
          </cell>
          <cell r="C27" t="str">
            <v>Architectural/Interior Standards</v>
          </cell>
          <cell r="D27" t="str">
            <v>TBD</v>
          </cell>
          <cell r="E27" t="str">
            <v>Jacobs</v>
          </cell>
          <cell r="F27">
            <v>171.6</v>
          </cell>
          <cell r="G27">
            <v>171.6</v>
          </cell>
          <cell r="H27">
            <v>2.64</v>
          </cell>
          <cell r="I27">
            <v>65</v>
          </cell>
          <cell r="J27">
            <v>0</v>
          </cell>
          <cell r="K27">
            <v>0</v>
          </cell>
        </row>
        <row r="28">
          <cell r="B28" t="str">
            <v>STRoof-01</v>
          </cell>
          <cell r="C28" t="str">
            <v>Roofing Standards</v>
          </cell>
          <cell r="D28" t="str">
            <v>TBD</v>
          </cell>
          <cell r="E28" t="str">
            <v>Jacobs</v>
          </cell>
          <cell r="F28">
            <v>171.6</v>
          </cell>
          <cell r="G28">
            <v>171.6</v>
          </cell>
          <cell r="H28">
            <v>2.64</v>
          </cell>
          <cell r="I28">
            <v>65</v>
          </cell>
          <cell r="J28">
            <v>0</v>
          </cell>
          <cell r="K28">
            <v>0</v>
          </cell>
        </row>
        <row r="29">
          <cell r="B29" t="str">
            <v>STMech-01</v>
          </cell>
          <cell r="C29" t="str">
            <v>Mechanical Standards</v>
          </cell>
          <cell r="D29" t="str">
            <v>TBD</v>
          </cell>
          <cell r="E29" t="str">
            <v>Jacobs</v>
          </cell>
          <cell r="F29">
            <v>171.6</v>
          </cell>
          <cell r="G29">
            <v>171.6</v>
          </cell>
          <cell r="H29">
            <v>2.64</v>
          </cell>
          <cell r="I29">
            <v>65</v>
          </cell>
          <cell r="J29">
            <v>0</v>
          </cell>
          <cell r="K29">
            <v>0</v>
          </cell>
        </row>
        <row r="30">
          <cell r="B30" t="str">
            <v>STElec-01</v>
          </cell>
          <cell r="C30" t="str">
            <v>Electrical Standards</v>
          </cell>
          <cell r="D30" t="str">
            <v>TBD</v>
          </cell>
          <cell r="E30" t="str">
            <v>Jacobs</v>
          </cell>
          <cell r="F30">
            <v>171.6</v>
          </cell>
          <cell r="G30">
            <v>171.6</v>
          </cell>
          <cell r="H30">
            <v>2.64</v>
          </cell>
          <cell r="I30">
            <v>65</v>
          </cell>
          <cell r="J30">
            <v>0</v>
          </cell>
          <cell r="K30">
            <v>0</v>
          </cell>
        </row>
        <row r="31">
          <cell r="B31" t="str">
            <v>STCiv-01</v>
          </cell>
          <cell r="C31" t="str">
            <v>Civil Standards</v>
          </cell>
          <cell r="D31" t="str">
            <v>TBD</v>
          </cell>
          <cell r="E31" t="str">
            <v>Jacobs</v>
          </cell>
          <cell r="F31">
            <v>171.6</v>
          </cell>
          <cell r="G31">
            <v>171.6</v>
          </cell>
          <cell r="H31">
            <v>2.64</v>
          </cell>
          <cell r="I31">
            <v>65</v>
          </cell>
          <cell r="J31">
            <v>0</v>
          </cell>
          <cell r="K31">
            <v>0</v>
          </cell>
        </row>
        <row r="32">
          <cell r="B32" t="str">
            <v>STCiv-01</v>
          </cell>
          <cell r="C32" t="str">
            <v>Civil Standards</v>
          </cell>
          <cell r="D32" t="str">
            <v>TBD</v>
          </cell>
          <cell r="E32" t="str">
            <v>Jacobs</v>
          </cell>
          <cell r="F32">
            <v>171.6</v>
          </cell>
          <cell r="G32">
            <v>171.6</v>
          </cell>
          <cell r="H32">
            <v>2.64</v>
          </cell>
          <cell r="I32">
            <v>65</v>
          </cell>
          <cell r="J32">
            <v>0</v>
          </cell>
          <cell r="K32">
            <v>0</v>
          </cell>
        </row>
        <row r="33">
          <cell r="B33">
            <v>0</v>
          </cell>
          <cell r="C33">
            <v>0</v>
          </cell>
          <cell r="D33">
            <v>0</v>
          </cell>
          <cell r="E33">
            <v>0</v>
          </cell>
          <cell r="F33">
            <v>0</v>
          </cell>
          <cell r="G33">
            <v>0</v>
          </cell>
          <cell r="H33">
            <v>0</v>
          </cell>
          <cell r="I33">
            <v>0</v>
          </cell>
          <cell r="J33">
            <v>0</v>
          </cell>
          <cell r="K33">
            <v>0</v>
          </cell>
        </row>
        <row r="34">
          <cell r="B34" t="str">
            <v>CAD-01</v>
          </cell>
          <cell r="C34" t="str">
            <v>CAD Peer-Leader</v>
          </cell>
          <cell r="D34" t="str">
            <v>TBD</v>
          </cell>
          <cell r="E34" t="str">
            <v>Jacobs</v>
          </cell>
          <cell r="F34">
            <v>92.4</v>
          </cell>
          <cell r="G34">
            <v>92.4</v>
          </cell>
          <cell r="H34">
            <v>2.64</v>
          </cell>
          <cell r="I34">
            <v>35</v>
          </cell>
          <cell r="J34">
            <v>0</v>
          </cell>
          <cell r="K34">
            <v>0</v>
          </cell>
        </row>
        <row r="35">
          <cell r="B35" t="str">
            <v>CAD-02</v>
          </cell>
          <cell r="C35" t="str">
            <v>CAD Draftsman</v>
          </cell>
          <cell r="D35" t="str">
            <v>TBD</v>
          </cell>
          <cell r="E35" t="str">
            <v>Jacobs</v>
          </cell>
          <cell r="F35">
            <v>79.2</v>
          </cell>
          <cell r="G35">
            <v>79.2</v>
          </cell>
          <cell r="H35">
            <v>2.64</v>
          </cell>
          <cell r="I35">
            <v>30</v>
          </cell>
          <cell r="J35">
            <v>0</v>
          </cell>
          <cell r="K35">
            <v>0</v>
          </cell>
        </row>
        <row r="36">
          <cell r="B36" t="str">
            <v>CAD-03</v>
          </cell>
          <cell r="C36" t="str">
            <v>CAD Draftsman</v>
          </cell>
          <cell r="D36" t="str">
            <v>TBD</v>
          </cell>
          <cell r="E36" t="str">
            <v>Jacobs</v>
          </cell>
          <cell r="F36">
            <v>79.2</v>
          </cell>
          <cell r="G36">
            <v>79.2</v>
          </cell>
          <cell r="H36">
            <v>2.64</v>
          </cell>
          <cell r="I36">
            <v>30</v>
          </cell>
          <cell r="J36">
            <v>0</v>
          </cell>
          <cell r="K36">
            <v>0</v>
          </cell>
        </row>
        <row r="37">
          <cell r="B37" t="str">
            <v>CAD-04</v>
          </cell>
          <cell r="C37" t="str">
            <v>CAD Draftsman</v>
          </cell>
          <cell r="D37" t="str">
            <v>TBD</v>
          </cell>
          <cell r="E37" t="str">
            <v>Jacobs</v>
          </cell>
          <cell r="F37">
            <v>79.2</v>
          </cell>
          <cell r="G37">
            <v>79.2</v>
          </cell>
          <cell r="H37">
            <v>2.64</v>
          </cell>
          <cell r="I37">
            <v>30</v>
          </cell>
          <cell r="J37">
            <v>0</v>
          </cell>
          <cell r="K37">
            <v>0</v>
          </cell>
        </row>
        <row r="38">
          <cell r="B38">
            <v>0</v>
          </cell>
          <cell r="C38">
            <v>0</v>
          </cell>
          <cell r="D38">
            <v>0</v>
          </cell>
          <cell r="E38">
            <v>0</v>
          </cell>
          <cell r="F38">
            <v>0</v>
          </cell>
          <cell r="G38">
            <v>0</v>
          </cell>
          <cell r="H38">
            <v>0</v>
          </cell>
          <cell r="I38">
            <v>0</v>
          </cell>
          <cell r="J38">
            <v>0</v>
          </cell>
          <cell r="K38">
            <v>0</v>
          </cell>
        </row>
        <row r="39">
          <cell r="B39" t="str">
            <v>EA-01</v>
          </cell>
          <cell r="C39" t="str">
            <v>Educational Adequacy Specialist</v>
          </cell>
          <cell r="D39" t="str">
            <v>TBD</v>
          </cell>
          <cell r="E39" t="str">
            <v>Jacobs</v>
          </cell>
          <cell r="F39">
            <v>132</v>
          </cell>
          <cell r="G39">
            <v>132</v>
          </cell>
          <cell r="H39">
            <v>2.64</v>
          </cell>
          <cell r="I39">
            <v>50</v>
          </cell>
          <cell r="J39">
            <v>232</v>
          </cell>
          <cell r="K39">
            <v>30624</v>
          </cell>
        </row>
        <row r="40">
          <cell r="B40" t="str">
            <v>EA-02</v>
          </cell>
          <cell r="C40" t="str">
            <v>Educational Adequacy Assessor</v>
          </cell>
          <cell r="D40" t="str">
            <v>Hartmann</v>
          </cell>
          <cell r="E40" t="str">
            <v>Jacobs</v>
          </cell>
          <cell r="F40">
            <v>92.4</v>
          </cell>
          <cell r="G40">
            <v>92.4</v>
          </cell>
          <cell r="H40">
            <v>2.64</v>
          </cell>
          <cell r="I40">
            <v>35</v>
          </cell>
          <cell r="J40">
            <v>0</v>
          </cell>
          <cell r="K40">
            <v>0</v>
          </cell>
        </row>
        <row r="41">
          <cell r="B41" t="str">
            <v>EA-03</v>
          </cell>
          <cell r="C41" t="str">
            <v>Educational Adequacy Assessor</v>
          </cell>
          <cell r="D41" t="str">
            <v>Taylor</v>
          </cell>
          <cell r="E41" t="str">
            <v>Jacobs</v>
          </cell>
          <cell r="F41">
            <v>92.4</v>
          </cell>
          <cell r="G41">
            <v>92.4</v>
          </cell>
          <cell r="H41">
            <v>2.64</v>
          </cell>
          <cell r="I41">
            <v>35</v>
          </cell>
          <cell r="J41">
            <v>0</v>
          </cell>
          <cell r="K41">
            <v>0</v>
          </cell>
        </row>
        <row r="42">
          <cell r="B42" t="str">
            <v>EA-04</v>
          </cell>
          <cell r="C42" t="str">
            <v>Educational Adequacy Assessor</v>
          </cell>
          <cell r="D42" t="str">
            <v>Zerbe</v>
          </cell>
          <cell r="E42" t="str">
            <v>Jacobs</v>
          </cell>
          <cell r="F42">
            <v>92.4</v>
          </cell>
          <cell r="G42">
            <v>92.4</v>
          </cell>
          <cell r="H42">
            <v>2.64</v>
          </cell>
          <cell r="I42">
            <v>35</v>
          </cell>
          <cell r="J42">
            <v>0</v>
          </cell>
          <cell r="K42">
            <v>0</v>
          </cell>
        </row>
        <row r="43">
          <cell r="B43" t="str">
            <v>EA-05</v>
          </cell>
          <cell r="C43" t="str">
            <v>Educational Adequacy SME</v>
          </cell>
          <cell r="D43" t="str">
            <v>Sheppard</v>
          </cell>
          <cell r="E43" t="str">
            <v>Jacobs</v>
          </cell>
          <cell r="F43">
            <v>316.8</v>
          </cell>
          <cell r="G43">
            <v>316.8</v>
          </cell>
          <cell r="H43">
            <v>2.64</v>
          </cell>
          <cell r="I43">
            <v>120</v>
          </cell>
          <cell r="J43">
            <v>0</v>
          </cell>
          <cell r="K43">
            <v>0</v>
          </cell>
        </row>
        <row r="44">
          <cell r="B44">
            <v>0</v>
          </cell>
          <cell r="C44">
            <v>0</v>
          </cell>
          <cell r="D44">
            <v>0</v>
          </cell>
          <cell r="E44">
            <v>0</v>
          </cell>
          <cell r="F44">
            <v>0</v>
          </cell>
          <cell r="G44">
            <v>0</v>
          </cell>
          <cell r="H44">
            <v>0</v>
          </cell>
          <cell r="I44">
            <v>0</v>
          </cell>
          <cell r="J44">
            <v>0</v>
          </cell>
          <cell r="K44">
            <v>0</v>
          </cell>
        </row>
        <row r="45">
          <cell r="B45" t="str">
            <v>Arch-01</v>
          </cell>
          <cell r="C45" t="str">
            <v>Architect Assessor #1</v>
          </cell>
          <cell r="D45" t="str">
            <v>TBD</v>
          </cell>
          <cell r="E45" t="str">
            <v>ECM</v>
          </cell>
          <cell r="F45">
            <v>150</v>
          </cell>
          <cell r="G45">
            <v>150</v>
          </cell>
          <cell r="H45">
            <v>2.5</v>
          </cell>
          <cell r="I45">
            <v>60</v>
          </cell>
          <cell r="J45">
            <v>120</v>
          </cell>
          <cell r="K45">
            <v>18000</v>
          </cell>
        </row>
        <row r="46">
          <cell r="B46" t="str">
            <v>Mech-01</v>
          </cell>
          <cell r="C46" t="str">
            <v>Mechanical Assessor #1</v>
          </cell>
          <cell r="D46" t="str">
            <v>TBD</v>
          </cell>
          <cell r="E46" t="str">
            <v>Jacobs</v>
          </cell>
          <cell r="F46">
            <v>132</v>
          </cell>
          <cell r="G46">
            <v>132</v>
          </cell>
          <cell r="H46">
            <v>2.64</v>
          </cell>
          <cell r="I46">
            <v>50</v>
          </cell>
          <cell r="J46">
            <v>0</v>
          </cell>
          <cell r="K46">
            <v>0</v>
          </cell>
        </row>
        <row r="47">
          <cell r="B47" t="str">
            <v>Elec-01</v>
          </cell>
          <cell r="C47" t="str">
            <v>Electrical Assessor #1</v>
          </cell>
          <cell r="D47" t="str">
            <v>TBD</v>
          </cell>
          <cell r="E47" t="str">
            <v>Jacobs</v>
          </cell>
          <cell r="F47">
            <v>132</v>
          </cell>
          <cell r="G47">
            <v>132</v>
          </cell>
          <cell r="H47">
            <v>2.64</v>
          </cell>
          <cell r="I47">
            <v>50</v>
          </cell>
          <cell r="J47">
            <v>160</v>
          </cell>
          <cell r="K47">
            <v>21120</v>
          </cell>
        </row>
        <row r="48">
          <cell r="B48" t="str">
            <v>Arch-02</v>
          </cell>
          <cell r="C48" t="str">
            <v>Architect Assessor #2</v>
          </cell>
          <cell r="D48" t="str">
            <v>TBD</v>
          </cell>
          <cell r="E48" t="str">
            <v>Jacobs</v>
          </cell>
          <cell r="F48">
            <v>132</v>
          </cell>
          <cell r="G48">
            <v>132</v>
          </cell>
          <cell r="H48">
            <v>2.64</v>
          </cell>
          <cell r="I48">
            <v>50</v>
          </cell>
          <cell r="J48">
            <v>0</v>
          </cell>
          <cell r="K48">
            <v>0</v>
          </cell>
        </row>
        <row r="49">
          <cell r="B49" t="str">
            <v>Mech-02</v>
          </cell>
          <cell r="C49" t="str">
            <v>Mechanical Assessor #2</v>
          </cell>
          <cell r="D49" t="str">
            <v>TBD</v>
          </cell>
          <cell r="E49" t="str">
            <v>Jacobs</v>
          </cell>
          <cell r="F49">
            <v>132</v>
          </cell>
          <cell r="G49">
            <v>132</v>
          </cell>
          <cell r="H49">
            <v>2.64</v>
          </cell>
          <cell r="I49">
            <v>50</v>
          </cell>
          <cell r="J49">
            <v>0</v>
          </cell>
          <cell r="K49">
            <v>0</v>
          </cell>
        </row>
        <row r="50">
          <cell r="B50" t="str">
            <v>Elec-02</v>
          </cell>
          <cell r="C50" t="str">
            <v>Electrical Assessor #2</v>
          </cell>
          <cell r="D50" t="str">
            <v>TBD</v>
          </cell>
          <cell r="E50" t="str">
            <v>Jacobs</v>
          </cell>
          <cell r="F50">
            <v>132</v>
          </cell>
          <cell r="G50">
            <v>132</v>
          </cell>
          <cell r="H50">
            <v>2.64</v>
          </cell>
          <cell r="I50">
            <v>50</v>
          </cell>
          <cell r="J50">
            <v>0</v>
          </cell>
          <cell r="K50">
            <v>0</v>
          </cell>
        </row>
        <row r="51">
          <cell r="B51" t="str">
            <v>Arch-03</v>
          </cell>
          <cell r="C51" t="str">
            <v>Architect Assessor #3</v>
          </cell>
          <cell r="D51" t="str">
            <v>TBD</v>
          </cell>
          <cell r="E51" t="str">
            <v>Jacobs</v>
          </cell>
          <cell r="F51">
            <v>132</v>
          </cell>
          <cell r="G51">
            <v>132</v>
          </cell>
          <cell r="H51">
            <v>2.64</v>
          </cell>
          <cell r="I51">
            <v>50</v>
          </cell>
          <cell r="J51">
            <v>0</v>
          </cell>
          <cell r="K51">
            <v>0</v>
          </cell>
        </row>
        <row r="52">
          <cell r="B52" t="str">
            <v>Mech-03</v>
          </cell>
          <cell r="C52" t="str">
            <v>Mechanical Assessor #3</v>
          </cell>
          <cell r="D52" t="str">
            <v>TBD</v>
          </cell>
          <cell r="E52" t="str">
            <v>Jacobs</v>
          </cell>
          <cell r="F52">
            <v>132</v>
          </cell>
          <cell r="G52">
            <v>132</v>
          </cell>
          <cell r="H52">
            <v>2.64</v>
          </cell>
          <cell r="I52">
            <v>50</v>
          </cell>
          <cell r="J52">
            <v>0</v>
          </cell>
          <cell r="K52">
            <v>0</v>
          </cell>
        </row>
        <row r="53">
          <cell r="B53" t="str">
            <v>Elec-03</v>
          </cell>
          <cell r="C53" t="str">
            <v>Electrical Assessor #3</v>
          </cell>
          <cell r="D53" t="str">
            <v>TBD</v>
          </cell>
          <cell r="E53" t="str">
            <v>Jacobs</v>
          </cell>
          <cell r="F53">
            <v>132</v>
          </cell>
          <cell r="G53">
            <v>132</v>
          </cell>
          <cell r="H53">
            <v>2.64</v>
          </cell>
          <cell r="I53">
            <v>50</v>
          </cell>
          <cell r="J53">
            <v>0</v>
          </cell>
          <cell r="K53">
            <v>0</v>
          </cell>
        </row>
        <row r="54">
          <cell r="B54" t="str">
            <v>Arch-04</v>
          </cell>
          <cell r="C54" t="str">
            <v>Architect Assessor #4</v>
          </cell>
          <cell r="D54" t="str">
            <v>TBD</v>
          </cell>
          <cell r="E54" t="str">
            <v>Jacobs</v>
          </cell>
          <cell r="F54">
            <v>132</v>
          </cell>
          <cell r="G54">
            <v>132</v>
          </cell>
          <cell r="H54">
            <v>2.64</v>
          </cell>
          <cell r="I54">
            <v>50</v>
          </cell>
          <cell r="J54">
            <v>0</v>
          </cell>
          <cell r="K54">
            <v>0</v>
          </cell>
        </row>
        <row r="55">
          <cell r="B55" t="str">
            <v>Mech-04</v>
          </cell>
          <cell r="C55" t="str">
            <v>Mechanical Assessor #4 (MEP multi)</v>
          </cell>
          <cell r="D55" t="str">
            <v>TBD</v>
          </cell>
          <cell r="E55" t="str">
            <v>Jacobs</v>
          </cell>
          <cell r="F55">
            <v>165</v>
          </cell>
          <cell r="G55">
            <v>165</v>
          </cell>
          <cell r="H55">
            <v>2.64</v>
          </cell>
          <cell r="I55">
            <v>62.5</v>
          </cell>
          <cell r="J55">
            <v>158</v>
          </cell>
          <cell r="K55">
            <v>26070</v>
          </cell>
        </row>
        <row r="56">
          <cell r="B56" t="str">
            <v>Elec-04</v>
          </cell>
          <cell r="C56" t="str">
            <v>Electrical Assessor #4</v>
          </cell>
          <cell r="D56" t="str">
            <v>TBD</v>
          </cell>
          <cell r="E56" t="str">
            <v>Jacobs</v>
          </cell>
          <cell r="F56">
            <v>132</v>
          </cell>
          <cell r="G56">
            <v>132</v>
          </cell>
          <cell r="H56">
            <v>2.64</v>
          </cell>
          <cell r="I56">
            <v>50</v>
          </cell>
          <cell r="J56">
            <v>0</v>
          </cell>
          <cell r="K56">
            <v>0</v>
          </cell>
        </row>
        <row r="57">
          <cell r="B57" t="str">
            <v>Civ-01</v>
          </cell>
          <cell r="C57" t="str">
            <v>Civil Assessor #1</v>
          </cell>
          <cell r="D57" t="str">
            <v>TBD</v>
          </cell>
          <cell r="E57" t="str">
            <v>ECM</v>
          </cell>
          <cell r="F57">
            <v>125</v>
          </cell>
          <cell r="G57">
            <v>125</v>
          </cell>
          <cell r="H57">
            <v>2.5</v>
          </cell>
          <cell r="I57">
            <v>50</v>
          </cell>
          <cell r="J57">
            <v>8</v>
          </cell>
          <cell r="K57">
            <v>1000</v>
          </cell>
        </row>
        <row r="58">
          <cell r="B58" t="str">
            <v>WW-01</v>
          </cell>
          <cell r="C58" t="str">
            <v>NAI Wastewater Lead</v>
          </cell>
          <cell r="D58" t="str">
            <v>TBD</v>
          </cell>
          <cell r="E58" t="str">
            <v>Jacobs</v>
          </cell>
          <cell r="F58">
            <v>171.6</v>
          </cell>
          <cell r="G58">
            <v>171.6</v>
          </cell>
          <cell r="H58">
            <v>2.64</v>
          </cell>
          <cell r="I58">
            <v>65</v>
          </cell>
          <cell r="J58">
            <v>0</v>
          </cell>
          <cell r="K58">
            <v>0</v>
          </cell>
        </row>
        <row r="59">
          <cell r="B59" t="str">
            <v>WW-02</v>
          </cell>
          <cell r="C59" t="str">
            <v>NAI Wastewater Support</v>
          </cell>
          <cell r="D59" t="str">
            <v>TBD</v>
          </cell>
          <cell r="E59" t="str">
            <v>Jacobs</v>
          </cell>
          <cell r="F59">
            <v>171.6</v>
          </cell>
          <cell r="G59">
            <v>171.6</v>
          </cell>
          <cell r="H59">
            <v>2.64</v>
          </cell>
          <cell r="I59">
            <v>65</v>
          </cell>
          <cell r="J59">
            <v>0</v>
          </cell>
          <cell r="K59">
            <v>0</v>
          </cell>
        </row>
        <row r="60">
          <cell r="B60" t="str">
            <v>QC-01</v>
          </cell>
          <cell r="C60" t="str">
            <v>Data Input and Estimating</v>
          </cell>
          <cell r="D60" t="str">
            <v>TBD</v>
          </cell>
          <cell r="E60" t="str">
            <v>Jacobs</v>
          </cell>
          <cell r="F60">
            <v>92.4</v>
          </cell>
          <cell r="G60">
            <v>92.4</v>
          </cell>
          <cell r="H60">
            <v>2.64</v>
          </cell>
          <cell r="I60">
            <v>35</v>
          </cell>
          <cell r="J60">
            <v>120</v>
          </cell>
          <cell r="K60">
            <v>11088</v>
          </cell>
        </row>
        <row r="61">
          <cell r="B61" t="str">
            <v>QC-02</v>
          </cell>
          <cell r="C61" t="str">
            <v>Data Input and Estimating</v>
          </cell>
          <cell r="D61" t="str">
            <v>TBD</v>
          </cell>
          <cell r="E61" t="str">
            <v>Jacobs</v>
          </cell>
          <cell r="F61">
            <v>92.4</v>
          </cell>
          <cell r="G61">
            <v>92.4</v>
          </cell>
          <cell r="H61">
            <v>2.64</v>
          </cell>
          <cell r="I61">
            <v>35</v>
          </cell>
          <cell r="J61">
            <v>0</v>
          </cell>
          <cell r="K61">
            <v>0</v>
          </cell>
        </row>
        <row r="62">
          <cell r="B62" t="str">
            <v>PMES</v>
          </cell>
          <cell r="C62" t="str">
            <v>PMCM Cost Estimator</v>
          </cell>
          <cell r="D62" t="str">
            <v>Carpenter</v>
          </cell>
          <cell r="E62" t="str">
            <v>Jacobs</v>
          </cell>
          <cell r="F62">
            <v>198</v>
          </cell>
          <cell r="G62">
            <v>198</v>
          </cell>
          <cell r="H62">
            <v>2.64</v>
          </cell>
          <cell r="I62">
            <v>75</v>
          </cell>
          <cell r="J62">
            <v>9</v>
          </cell>
          <cell r="K62">
            <v>1782</v>
          </cell>
        </row>
        <row r="63">
          <cell r="B63" t="str">
            <v>RF-01</v>
          </cell>
          <cell r="C63" t="str">
            <v>Roofing Consultant</v>
          </cell>
          <cell r="D63" t="str">
            <v>TBD</v>
          </cell>
          <cell r="E63" t="str">
            <v>AmTech</v>
          </cell>
          <cell r="F63">
            <v>100</v>
          </cell>
          <cell r="G63">
            <v>100</v>
          </cell>
          <cell r="H63">
            <v>2.5</v>
          </cell>
          <cell r="I63">
            <v>40</v>
          </cell>
          <cell r="J63">
            <v>0</v>
          </cell>
          <cell r="K63">
            <v>0</v>
          </cell>
        </row>
        <row r="64">
          <cell r="B64" t="str">
            <v>ADA-01</v>
          </cell>
          <cell r="C64" t="str">
            <v>ADA Assessor #1</v>
          </cell>
          <cell r="D64" t="str">
            <v>TBD</v>
          </cell>
          <cell r="E64" t="str">
            <v>OCG</v>
          </cell>
          <cell r="F64">
            <v>225</v>
          </cell>
          <cell r="G64">
            <v>225</v>
          </cell>
          <cell r="H64">
            <v>2.5</v>
          </cell>
          <cell r="I64">
            <v>90</v>
          </cell>
          <cell r="J64">
            <v>0</v>
          </cell>
          <cell r="K64">
            <v>0</v>
          </cell>
        </row>
        <row r="65">
          <cell r="B65" t="str">
            <v>ADA-02</v>
          </cell>
          <cell r="C65" t="str">
            <v>ADA Assessor #2</v>
          </cell>
          <cell r="D65" t="str">
            <v>TBD</v>
          </cell>
          <cell r="E65" t="str">
            <v>OCG</v>
          </cell>
          <cell r="F65">
            <v>187.5</v>
          </cell>
          <cell r="G65">
            <v>187.5</v>
          </cell>
          <cell r="H65">
            <v>2.5</v>
          </cell>
          <cell r="I65">
            <v>75</v>
          </cell>
          <cell r="J65">
            <v>0</v>
          </cell>
          <cell r="K65">
            <v>0</v>
          </cell>
        </row>
        <row r="66">
          <cell r="B66" t="str">
            <v>EP-01</v>
          </cell>
          <cell r="C66" t="str">
            <v>Energy Consultant</v>
          </cell>
          <cell r="D66" t="str">
            <v>Vandekeift</v>
          </cell>
          <cell r="E66" t="str">
            <v>Jacobs</v>
          </cell>
          <cell r="F66">
            <v>224.4</v>
          </cell>
          <cell r="G66">
            <v>224.4</v>
          </cell>
          <cell r="H66">
            <v>2.64</v>
          </cell>
          <cell r="I66">
            <v>85</v>
          </cell>
          <cell r="J66">
            <v>0</v>
          </cell>
          <cell r="K66">
            <v>0</v>
          </cell>
        </row>
        <row r="67">
          <cell r="B67" t="str">
            <v>EP-02</v>
          </cell>
          <cell r="C67" t="str">
            <v>Energy Consultant</v>
          </cell>
          <cell r="D67" t="str">
            <v>TBD</v>
          </cell>
          <cell r="E67" t="str">
            <v>Jacobs</v>
          </cell>
          <cell r="F67">
            <v>171.6</v>
          </cell>
          <cell r="G67">
            <v>171.6</v>
          </cell>
          <cell r="H67">
            <v>2.64</v>
          </cell>
          <cell r="I67">
            <v>65</v>
          </cell>
          <cell r="J67">
            <v>0</v>
          </cell>
          <cell r="K67">
            <v>0</v>
          </cell>
        </row>
        <row r="68">
          <cell r="B68">
            <v>0</v>
          </cell>
          <cell r="C68">
            <v>0</v>
          </cell>
          <cell r="D68">
            <v>0</v>
          </cell>
          <cell r="E68">
            <v>0</v>
          </cell>
          <cell r="F68">
            <v>0</v>
          </cell>
          <cell r="G68">
            <v>0</v>
          </cell>
          <cell r="H68">
            <v>0</v>
          </cell>
          <cell r="I68">
            <v>0</v>
          </cell>
          <cell r="J68">
            <v>0</v>
          </cell>
          <cell r="K68">
            <v>0</v>
          </cell>
        </row>
        <row r="69">
          <cell r="B69" t="str">
            <v>PMCM</v>
          </cell>
          <cell r="C69" t="str">
            <v>PMCM Subject Matter Expert</v>
          </cell>
          <cell r="D69" t="str">
            <v>Lopez</v>
          </cell>
          <cell r="E69" t="str">
            <v>Jacobs</v>
          </cell>
          <cell r="F69">
            <v>264</v>
          </cell>
          <cell r="G69">
            <v>264</v>
          </cell>
          <cell r="H69">
            <v>2.64</v>
          </cell>
          <cell r="I69">
            <v>100</v>
          </cell>
          <cell r="J69">
            <v>0</v>
          </cell>
          <cell r="K69">
            <v>0</v>
          </cell>
        </row>
        <row r="70">
          <cell r="B70" t="str">
            <v>PMSC</v>
          </cell>
          <cell r="C70" t="str">
            <v>PMCM Scheduler</v>
          </cell>
          <cell r="D70" t="str">
            <v>TBD</v>
          </cell>
          <cell r="E70" t="str">
            <v>Jacobs</v>
          </cell>
          <cell r="F70">
            <v>171.6</v>
          </cell>
          <cell r="G70">
            <v>171.6</v>
          </cell>
          <cell r="H70">
            <v>2.64</v>
          </cell>
          <cell r="I70">
            <v>65</v>
          </cell>
          <cell r="J70">
            <v>0</v>
          </cell>
          <cell r="K70">
            <v>0</v>
          </cell>
        </row>
        <row r="71">
          <cell r="B71" t="str">
            <v>PC-02</v>
          </cell>
          <cell r="C71" t="str">
            <v>Project Controls Expert</v>
          </cell>
          <cell r="D71" t="str">
            <v>Dumas</v>
          </cell>
          <cell r="E71" t="str">
            <v>Jacobs</v>
          </cell>
          <cell r="F71">
            <v>237.60000000000002</v>
          </cell>
          <cell r="G71">
            <v>237.60000000000002</v>
          </cell>
          <cell r="H71">
            <v>2.64</v>
          </cell>
          <cell r="I71">
            <v>90</v>
          </cell>
          <cell r="J71">
            <v>0</v>
          </cell>
          <cell r="K71">
            <v>0</v>
          </cell>
        </row>
        <row r="72">
          <cell r="B72">
            <v>0</v>
          </cell>
          <cell r="C72">
            <v>0</v>
          </cell>
          <cell r="D72">
            <v>0</v>
          </cell>
          <cell r="E72">
            <v>0</v>
          </cell>
          <cell r="F72">
            <v>0</v>
          </cell>
          <cell r="G72">
            <v>0</v>
          </cell>
          <cell r="H72">
            <v>0</v>
          </cell>
          <cell r="I72">
            <v>0</v>
          </cell>
          <cell r="J72">
            <v>0</v>
          </cell>
          <cell r="K72">
            <v>0</v>
          </cell>
        </row>
        <row r="73">
          <cell r="B73" t="str">
            <v>PP-01</v>
          </cell>
          <cell r="C73" t="str">
            <v>Programmer/Planner</v>
          </cell>
          <cell r="D73" t="str">
            <v>TBD</v>
          </cell>
          <cell r="E73" t="str">
            <v>Jacobs</v>
          </cell>
          <cell r="F73">
            <v>158.4</v>
          </cell>
          <cell r="G73">
            <v>158.4</v>
          </cell>
          <cell r="H73">
            <v>2.64</v>
          </cell>
          <cell r="I73">
            <v>60</v>
          </cell>
          <cell r="J73">
            <v>0</v>
          </cell>
          <cell r="K73">
            <v>0</v>
          </cell>
        </row>
        <row r="74">
          <cell r="B74" t="str">
            <v>MP-01</v>
          </cell>
          <cell r="C74" t="str">
            <v>Planning Director</v>
          </cell>
          <cell r="D74" t="str">
            <v>Sturtz</v>
          </cell>
          <cell r="E74" t="str">
            <v>DR</v>
          </cell>
          <cell r="F74">
            <v>212.5</v>
          </cell>
          <cell r="G74">
            <v>212.5</v>
          </cell>
          <cell r="H74">
            <v>2.5</v>
          </cell>
          <cell r="I74">
            <v>85</v>
          </cell>
          <cell r="J74">
            <v>235</v>
          </cell>
          <cell r="K74">
            <v>49937.5</v>
          </cell>
        </row>
        <row r="75">
          <cell r="B75" t="str">
            <v>MP-02</v>
          </cell>
          <cell r="C75" t="str">
            <v>Project Planner</v>
          </cell>
          <cell r="D75" t="str">
            <v>TBD</v>
          </cell>
          <cell r="E75" t="str">
            <v>DR</v>
          </cell>
          <cell r="F75">
            <v>140</v>
          </cell>
          <cell r="G75">
            <v>140</v>
          </cell>
          <cell r="H75">
            <v>2.5</v>
          </cell>
          <cell r="I75">
            <v>56</v>
          </cell>
          <cell r="J75">
            <v>288</v>
          </cell>
          <cell r="K75">
            <v>40320</v>
          </cell>
        </row>
        <row r="76">
          <cell r="B76" t="str">
            <v>GIS-01</v>
          </cell>
          <cell r="C76" t="str">
            <v>GIS Analyst</v>
          </cell>
          <cell r="D76" t="str">
            <v>Boyer</v>
          </cell>
          <cell r="E76" t="str">
            <v>DR</v>
          </cell>
          <cell r="F76">
            <v>107.5</v>
          </cell>
          <cell r="G76">
            <v>107.5</v>
          </cell>
          <cell r="H76">
            <v>2.5</v>
          </cell>
          <cell r="I76">
            <v>43</v>
          </cell>
          <cell r="J76">
            <v>118</v>
          </cell>
          <cell r="K76">
            <v>12685</v>
          </cell>
        </row>
        <row r="77">
          <cell r="B77" t="str">
            <v>MP-03</v>
          </cell>
          <cell r="C77" t="str">
            <v>Capital Planning Support</v>
          </cell>
          <cell r="D77" t="str">
            <v>TBD</v>
          </cell>
          <cell r="E77" t="str">
            <v>DR</v>
          </cell>
          <cell r="F77">
            <v>162.5</v>
          </cell>
          <cell r="G77">
            <v>162.5</v>
          </cell>
          <cell r="H77">
            <v>2.5</v>
          </cell>
          <cell r="I77">
            <v>65</v>
          </cell>
          <cell r="J77">
            <v>0</v>
          </cell>
          <cell r="K77">
            <v>0</v>
          </cell>
        </row>
        <row r="78">
          <cell r="B78">
            <v>0</v>
          </cell>
          <cell r="C78">
            <v>0</v>
          </cell>
          <cell r="D78">
            <v>0</v>
          </cell>
          <cell r="E78">
            <v>0</v>
          </cell>
          <cell r="F78">
            <v>0</v>
          </cell>
          <cell r="G78">
            <v>0</v>
          </cell>
          <cell r="H78">
            <v>0</v>
          </cell>
          <cell r="I78">
            <v>0</v>
          </cell>
          <cell r="J78">
            <v>0</v>
          </cell>
          <cell r="K78">
            <v>0</v>
          </cell>
        </row>
        <row r="79">
          <cell r="B79">
            <v>0</v>
          </cell>
          <cell r="C79">
            <v>0</v>
          </cell>
          <cell r="D79">
            <v>0</v>
          </cell>
          <cell r="E79">
            <v>0</v>
          </cell>
          <cell r="F79">
            <v>0</v>
          </cell>
          <cell r="G79">
            <v>0</v>
          </cell>
          <cell r="H79">
            <v>0</v>
          </cell>
          <cell r="I79">
            <v>0</v>
          </cell>
          <cell r="J79">
            <v>0</v>
          </cell>
          <cell r="K79">
            <v>0</v>
          </cell>
        </row>
      </sheetData>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Summary"/>
      <sheetName val="Detail"/>
      <sheetName val="Labor Rates"/>
      <sheetName val="Schedule"/>
      <sheetName val="SchoolList"/>
      <sheetName val="License"/>
      <sheetName val="Travel"/>
    </sheetNames>
    <sheetDataSet>
      <sheetData sheetId="0">
        <row r="5">
          <cell r="D5" t="str">
            <v>Hawai'i Department of Education</v>
          </cell>
        </row>
      </sheetData>
      <sheetData sheetId="1"/>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us Totals"/>
      <sheetName val="IRVIN ELEMENTARY"/>
      <sheetName val="VITOVSKY ELEMENTARY"/>
      <sheetName val="LONGBRANCH ELEMENTARY"/>
      <sheetName val="MT PEAK ELEMENTARY"/>
      <sheetName val="BAXTER ELEMENTARY"/>
      <sheetName val="WALNUT GROVE MIDDLE SCHOOL"/>
      <sheetName val="FRANK SEALE MIDDLE SCHOOL"/>
      <sheetName val="MIDLOTHIAN HIGH SCHOOL"/>
      <sheetName val="Race_ED"/>
      <sheetName val="Grade Totals"/>
      <sheetName val="HISTORICAL MIDDLE TOTALS"/>
      <sheetName val="db"/>
      <sheetName val="feed"/>
      <sheetName val="HIGH SCHOOL ANNEX (NINTH &amp; TENT"/>
      <sheetName val="HIGH SCHOOL - NINTH &amp; TENTH GRA"/>
      <sheetName val="VITOVSKY INT"/>
    </sheetNames>
    <sheetDataSet>
      <sheetData sheetId="0" refreshError="1"/>
      <sheetData sheetId="1"/>
      <sheetData sheetId="2"/>
      <sheetData sheetId="3"/>
      <sheetData sheetId="4"/>
      <sheetData sheetId="5"/>
      <sheetData sheetId="6"/>
      <sheetData sheetId="7"/>
      <sheetData sheetId="8"/>
      <sheetData sheetId="9" refreshError="1"/>
      <sheetData sheetId="10"/>
      <sheetData sheetId="11"/>
      <sheetData sheetId="12" refreshError="1"/>
      <sheetData sheetId="13">
        <row r="1">
          <cell r="C1" t="str">
            <v>FRANK SEALE MIDDLE SCHOOL</v>
          </cell>
        </row>
        <row r="2">
          <cell r="C2" t="str">
            <v>HIGH SCHOOL - NINTH &amp; TENTH GRADE</v>
          </cell>
        </row>
        <row r="3">
          <cell r="C3" t="str">
            <v>HIGH SCHOOL ANNEX (NINTH &amp; TENTH G</v>
          </cell>
        </row>
        <row r="4">
          <cell r="C4" t="str">
            <v>IRVIN EL</v>
          </cell>
        </row>
        <row r="5">
          <cell r="C5" t="str">
            <v>J A VITOVSKY EL</v>
          </cell>
        </row>
        <row r="6">
          <cell r="C6" t="str">
            <v>J A VITOVSKY ELEMENTARY</v>
          </cell>
        </row>
        <row r="7">
          <cell r="C7" t="str">
            <v>LONGBRANCH EL</v>
          </cell>
        </row>
        <row r="8">
          <cell r="C8" t="str">
            <v>MIDLOTHIAN H S</v>
          </cell>
        </row>
        <row r="9">
          <cell r="C9" t="str">
            <v>MIDLOTHIAN MIDDLE</v>
          </cell>
        </row>
        <row r="10">
          <cell r="C10" t="str">
            <v>MT PEAK EL</v>
          </cell>
        </row>
        <row r="11">
          <cell r="C11" t="str">
            <v>T E BAXTER EL</v>
          </cell>
        </row>
        <row r="12">
          <cell r="C12" t="str">
            <v>WALNUT GROVE MIDDLE SCHOOL</v>
          </cell>
        </row>
      </sheetData>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illingSched"/>
      <sheetName val="Detail"/>
      <sheetName val="Labor Rates"/>
      <sheetName val="Schedule"/>
      <sheetName val="SchoolList"/>
      <sheetName val="License"/>
      <sheetName val="Schedule (2)"/>
      <sheetName val="building list"/>
      <sheetName val="building list (2)"/>
    </sheetNames>
    <sheetDataSet>
      <sheetData sheetId="0"/>
      <sheetData sheetId="1"/>
      <sheetData sheetId="2">
        <row r="4">
          <cell r="I4">
            <v>41653</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ADE4B-2F4F-5E49-B7CF-01F9A710FC27}">
  <dimension ref="A1:B11"/>
  <sheetViews>
    <sheetView workbookViewId="0">
      <selection activeCell="B3" sqref="B3"/>
    </sheetView>
  </sheetViews>
  <sheetFormatPr baseColWidth="10" defaultRowHeight="15" x14ac:dyDescent="0.2"/>
  <cols>
    <col min="1" max="1" width="20.33203125" style="24" customWidth="1"/>
    <col min="2" max="2" width="100.5" style="24" customWidth="1"/>
    <col min="3" max="8" width="20.6640625" customWidth="1"/>
    <col min="9" max="12" width="23.5" customWidth="1"/>
    <col min="13" max="13" width="20.6640625" customWidth="1"/>
    <col min="14" max="15" width="19.33203125" customWidth="1"/>
    <col min="16" max="17" width="20.6640625" customWidth="1"/>
    <col min="18" max="18" width="19.33203125" customWidth="1"/>
    <col min="19" max="19" width="18.1640625" customWidth="1"/>
    <col min="20" max="20" width="28" customWidth="1"/>
    <col min="21" max="22" width="17.33203125" customWidth="1"/>
    <col min="23" max="23" width="17.1640625" customWidth="1"/>
    <col min="24" max="24" width="17" customWidth="1"/>
    <col min="25" max="25" width="13.1640625" customWidth="1"/>
  </cols>
  <sheetData>
    <row r="1" spans="1:2" ht="33" customHeight="1" x14ac:dyDescent="0.2">
      <c r="A1" s="142" t="s">
        <v>1467</v>
      </c>
      <c r="B1" s="142"/>
    </row>
    <row r="2" spans="1:2" ht="16" x14ac:dyDescent="0.2">
      <c r="A2" s="138" t="s">
        <v>1475</v>
      </c>
      <c r="B2" s="138" t="s">
        <v>1476</v>
      </c>
    </row>
    <row r="3" spans="1:2" x14ac:dyDescent="0.2">
      <c r="A3" s="139" t="s">
        <v>1457</v>
      </c>
      <c r="B3" s="139" t="s">
        <v>1458</v>
      </c>
    </row>
    <row r="4" spans="1:2" ht="16" x14ac:dyDescent="0.2">
      <c r="A4" s="140" t="s">
        <v>1459</v>
      </c>
      <c r="B4" s="140" t="s">
        <v>1460</v>
      </c>
    </row>
    <row r="5" spans="1:2" ht="16" x14ac:dyDescent="0.2">
      <c r="A5" s="141" t="s">
        <v>1461</v>
      </c>
      <c r="B5" s="141" t="s">
        <v>1462</v>
      </c>
    </row>
    <row r="6" spans="1:2" ht="16" x14ac:dyDescent="0.2">
      <c r="A6" s="141" t="s">
        <v>1463</v>
      </c>
      <c r="B6" s="141" t="s">
        <v>1464</v>
      </c>
    </row>
    <row r="7" spans="1:2" ht="16" x14ac:dyDescent="0.2">
      <c r="A7" s="141" t="s">
        <v>1465</v>
      </c>
      <c r="B7" s="141" t="s">
        <v>1474</v>
      </c>
    </row>
    <row r="8" spans="1:2" ht="16" x14ac:dyDescent="0.2">
      <c r="A8" s="141" t="s">
        <v>1466</v>
      </c>
      <c r="B8" s="141" t="s">
        <v>1473</v>
      </c>
    </row>
    <row r="9" spans="1:2" ht="16" x14ac:dyDescent="0.2">
      <c r="A9" s="141" t="s">
        <v>1468</v>
      </c>
      <c r="B9" s="141" t="s">
        <v>1472</v>
      </c>
    </row>
    <row r="10" spans="1:2" ht="16" x14ac:dyDescent="0.2">
      <c r="A10" s="141" t="s">
        <v>1469</v>
      </c>
      <c r="B10" s="141" t="s">
        <v>1471</v>
      </c>
    </row>
    <row r="11" spans="1:2" ht="16" x14ac:dyDescent="0.2">
      <c r="A11" s="141" t="s">
        <v>1470</v>
      </c>
      <c r="B11" s="141" t="s">
        <v>1477</v>
      </c>
    </row>
  </sheetData>
  <mergeCells count="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A558C-DD90-2245-AE59-A6890DF115A7}">
  <dimension ref="A1:BL118"/>
  <sheetViews>
    <sheetView zoomScaleNormal="100" workbookViewId="0">
      <pane xSplit="3" ySplit="2" topLeftCell="D3" activePane="bottomRight" state="frozen"/>
      <selection pane="topRight" activeCell="D1" sqref="D1"/>
      <selection pane="bottomLeft" activeCell="A3" sqref="A3"/>
      <selection pane="bottomRight" activeCell="K17" sqref="K17"/>
    </sheetView>
  </sheetViews>
  <sheetFormatPr baseColWidth="10" defaultColWidth="8.83203125" defaultRowHeight="15" x14ac:dyDescent="0.2"/>
  <cols>
    <col min="1" max="1" width="6.1640625" style="3" bestFit="1" customWidth="1"/>
    <col min="2" max="2" width="12.6640625" style="3" customWidth="1"/>
    <col min="3" max="3" width="23" style="3" customWidth="1"/>
    <col min="4" max="11" width="9" style="6" customWidth="1"/>
    <col min="12" max="16384" width="8.83203125" style="6"/>
  </cols>
  <sheetData>
    <row r="1" spans="1:64" x14ac:dyDescent="0.2">
      <c r="D1" s="3"/>
      <c r="E1" s="3"/>
      <c r="F1" s="3"/>
      <c r="G1" s="3"/>
      <c r="H1" s="3"/>
      <c r="I1" s="3"/>
      <c r="J1" s="3"/>
      <c r="K1" s="3"/>
      <c r="L1" s="3"/>
      <c r="M1" s="3"/>
      <c r="N1" s="3"/>
      <c r="O1" s="3"/>
      <c r="P1" s="3"/>
      <c r="Q1" s="170" t="s">
        <v>345</v>
      </c>
      <c r="R1" s="170"/>
      <c r="S1" s="170"/>
      <c r="T1" s="170"/>
      <c r="U1" s="170"/>
      <c r="V1" s="170"/>
      <c r="W1" s="170"/>
      <c r="X1" s="170"/>
      <c r="Y1" s="170"/>
      <c r="Z1" s="170"/>
      <c r="AA1" s="170"/>
      <c r="AB1" s="170"/>
      <c r="AC1" s="170"/>
      <c r="AD1" s="170"/>
      <c r="AE1" s="170"/>
      <c r="AF1" s="170"/>
      <c r="AG1" s="170"/>
      <c r="AH1" s="170"/>
      <c r="AI1" s="170"/>
      <c r="AJ1" s="170"/>
      <c r="AK1" s="170"/>
      <c r="AL1" s="170"/>
      <c r="AM1" s="170"/>
      <c r="AN1" s="170"/>
      <c r="AO1" s="171" t="s">
        <v>346</v>
      </c>
      <c r="AP1" s="171"/>
      <c r="AQ1" s="171"/>
      <c r="AR1" s="171"/>
      <c r="AS1" s="171"/>
      <c r="AT1" s="171"/>
      <c r="AU1" s="171"/>
      <c r="AV1" s="171"/>
      <c r="AW1" s="171"/>
      <c r="AX1" s="171"/>
      <c r="AY1" s="171"/>
      <c r="AZ1" s="171"/>
      <c r="BA1" s="171"/>
      <c r="BB1" s="171"/>
      <c r="BC1" s="171"/>
      <c r="BD1" s="171"/>
      <c r="BE1" s="171"/>
      <c r="BF1" s="171"/>
      <c r="BG1" s="171"/>
      <c r="BH1" s="171"/>
      <c r="BI1" s="171"/>
      <c r="BJ1" s="171"/>
      <c r="BK1" s="171"/>
      <c r="BL1" s="171"/>
    </row>
    <row r="2" spans="1:64" s="5" customFormat="1" ht="128" x14ac:dyDescent="0.2">
      <c r="A2" s="5" t="s">
        <v>0</v>
      </c>
      <c r="B2" s="5" t="s">
        <v>283</v>
      </c>
      <c r="C2" s="5" t="s">
        <v>1</v>
      </c>
      <c r="D2" s="5" t="s">
        <v>347</v>
      </c>
      <c r="E2" s="5" t="s">
        <v>348</v>
      </c>
      <c r="F2" s="5" t="s">
        <v>349</v>
      </c>
      <c r="G2" s="5" t="s">
        <v>350</v>
      </c>
      <c r="H2" s="5" t="s">
        <v>351</v>
      </c>
      <c r="I2" s="5" t="s">
        <v>352</v>
      </c>
      <c r="J2" s="5" t="s">
        <v>342</v>
      </c>
      <c r="K2" s="5" t="s">
        <v>343</v>
      </c>
      <c r="L2" s="5" t="s">
        <v>344</v>
      </c>
      <c r="M2" s="5" t="s">
        <v>1446</v>
      </c>
      <c r="N2" s="5" t="s">
        <v>1447</v>
      </c>
      <c r="O2" s="5" t="s">
        <v>1448</v>
      </c>
      <c r="P2" s="5" t="s">
        <v>1449</v>
      </c>
      <c r="Q2" s="3" t="s">
        <v>353</v>
      </c>
      <c r="R2" s="3" t="s">
        <v>354</v>
      </c>
      <c r="S2" s="3" t="s">
        <v>355</v>
      </c>
      <c r="T2" s="3" t="s">
        <v>356</v>
      </c>
      <c r="U2" s="3" t="s">
        <v>357</v>
      </c>
      <c r="V2" s="3" t="s">
        <v>358</v>
      </c>
      <c r="W2" s="3" t="s">
        <v>359</v>
      </c>
      <c r="X2" s="3" t="s">
        <v>360</v>
      </c>
      <c r="Y2" s="3" t="s">
        <v>361</v>
      </c>
      <c r="Z2" s="3" t="s">
        <v>362</v>
      </c>
      <c r="AA2" s="3" t="s">
        <v>363</v>
      </c>
      <c r="AB2" s="3" t="s">
        <v>364</v>
      </c>
      <c r="AC2" s="3" t="s">
        <v>365</v>
      </c>
      <c r="AD2" s="3" t="s">
        <v>366</v>
      </c>
      <c r="AE2" s="3" t="s">
        <v>367</v>
      </c>
      <c r="AF2" s="3" t="s">
        <v>368</v>
      </c>
      <c r="AG2" s="3" t="s">
        <v>369</v>
      </c>
      <c r="AH2" s="3" t="s">
        <v>370</v>
      </c>
      <c r="AI2" s="3" t="s">
        <v>371</v>
      </c>
      <c r="AJ2" s="3" t="s">
        <v>372</v>
      </c>
      <c r="AK2" s="3" t="s">
        <v>373</v>
      </c>
      <c r="AL2" s="3" t="s">
        <v>374</v>
      </c>
      <c r="AM2" s="3" t="s">
        <v>375</v>
      </c>
      <c r="AN2" s="3" t="s">
        <v>376</v>
      </c>
      <c r="AO2" s="3" t="s">
        <v>353</v>
      </c>
      <c r="AP2" s="3" t="s">
        <v>354</v>
      </c>
      <c r="AQ2" s="3" t="s">
        <v>355</v>
      </c>
      <c r="AR2" s="3" t="s">
        <v>356</v>
      </c>
      <c r="AS2" s="3" t="s">
        <v>357</v>
      </c>
      <c r="AT2" s="3" t="s">
        <v>358</v>
      </c>
      <c r="AU2" s="3" t="s">
        <v>359</v>
      </c>
      <c r="AV2" s="3" t="s">
        <v>360</v>
      </c>
      <c r="AW2" s="3" t="s">
        <v>361</v>
      </c>
      <c r="AX2" s="3" t="s">
        <v>362</v>
      </c>
      <c r="AY2" s="3" t="s">
        <v>363</v>
      </c>
      <c r="AZ2" s="3" t="s">
        <v>364</v>
      </c>
      <c r="BA2" s="3" t="s">
        <v>365</v>
      </c>
      <c r="BB2" s="3" t="s">
        <v>366</v>
      </c>
      <c r="BC2" s="3" t="s">
        <v>367</v>
      </c>
      <c r="BD2" s="3" t="s">
        <v>368</v>
      </c>
      <c r="BE2" s="3" t="s">
        <v>369</v>
      </c>
      <c r="BF2" s="3" t="s">
        <v>370</v>
      </c>
      <c r="BG2" s="3" t="s">
        <v>371</v>
      </c>
      <c r="BH2" s="3" t="s">
        <v>372</v>
      </c>
      <c r="BI2" s="3" t="s">
        <v>373</v>
      </c>
      <c r="BJ2" s="3" t="s">
        <v>374</v>
      </c>
      <c r="BK2" s="3" t="s">
        <v>375</v>
      </c>
      <c r="BL2" s="3" t="s">
        <v>376</v>
      </c>
    </row>
    <row r="3" spans="1:64" x14ac:dyDescent="0.2">
      <c r="A3" s="7">
        <v>101</v>
      </c>
      <c r="B3" s="7">
        <v>6</v>
      </c>
      <c r="C3" s="6" t="s">
        <v>2</v>
      </c>
      <c r="D3" s="6">
        <f>SUMIFS(SchoolList!H:H,SchoolList!F:F,A3)</f>
        <v>386.46</v>
      </c>
      <c r="E3" s="6">
        <f>SUM(Q3:Z3)</f>
        <v>0</v>
      </c>
      <c r="F3" s="6">
        <f>SUM(AA3:AF3)</f>
        <v>0</v>
      </c>
      <c r="G3" s="6">
        <f>SUM(AG3:AN3)</f>
        <v>0</v>
      </c>
      <c r="H3" s="6">
        <f>SUM(E3:G3)</f>
        <v>0</v>
      </c>
      <c r="I3" s="73">
        <f t="shared" ref="I3:L7" si="0">IFERROR(ROUND((E3/$D3),2),"-")</f>
        <v>0</v>
      </c>
      <c r="J3" s="73">
        <f t="shared" si="0"/>
        <v>0</v>
      </c>
      <c r="K3" s="73">
        <f t="shared" si="0"/>
        <v>0</v>
      </c>
      <c r="L3" s="73">
        <f t="shared" si="0"/>
        <v>0</v>
      </c>
      <c r="M3" s="6">
        <f>SUM(AO3:AX3)</f>
        <v>0</v>
      </c>
      <c r="N3" s="6">
        <f>SUM(AY3:BD3)</f>
        <v>0</v>
      </c>
      <c r="O3" s="6">
        <f>SUM(BE3:BL3)</f>
        <v>0</v>
      </c>
      <c r="P3" s="6">
        <f>SUM(M3:O3)</f>
        <v>0</v>
      </c>
      <c r="Q3" s="6">
        <f>IF($B3="-","-",SUMIFS(JRooms!$P:$P,JRooms!$A:$A,$B3,JRooms!$M:$M,Q$2,JRooms!$R:$R,""))</f>
        <v>0</v>
      </c>
      <c r="R3" s="6">
        <f>IF($B3="-","-",SUMIFS(JRooms!$P:$P,JRooms!$A:$A,$B3,JRooms!$M:$M,R$2,JRooms!$R:$R,""))</f>
        <v>0</v>
      </c>
      <c r="S3" s="6">
        <f>IF($B3="-","-",SUMIFS(JRooms!$P:$P,JRooms!$A:$A,$B3,JRooms!$M:$M,S$2,JRooms!$R:$R,""))</f>
        <v>0</v>
      </c>
      <c r="T3" s="6">
        <f>IF($B3="-","-",SUMIFS(JRooms!$P:$P,JRooms!$A:$A,$B3,JRooms!$M:$M,T$2,JRooms!$R:$R,""))</f>
        <v>0</v>
      </c>
      <c r="U3" s="6">
        <f>IF($B3="-","-",SUMIFS(JRooms!$P:$P,JRooms!$A:$A,$B3,JRooms!$M:$M,U$2,JRooms!$R:$R,""))</f>
        <v>0</v>
      </c>
      <c r="V3" s="6">
        <f>IF($B3="-","-",SUMIFS(JRooms!$P:$P,JRooms!$A:$A,$B3,JRooms!$M:$M,V$2,JRooms!$R:$R,""))</f>
        <v>0</v>
      </c>
      <c r="W3" s="6">
        <f>IF($B3="-","-",SUMIFS(JRooms!$P:$P,JRooms!$A:$A,$B3,JRooms!$M:$M,W$2,JRooms!$R:$R,""))</f>
        <v>0</v>
      </c>
      <c r="X3" s="6">
        <f>IF($B3="-","-",SUMIFS(JRooms!$P:$P,JRooms!$A:$A,$B3,JRooms!$M:$M,X$2,JRooms!$R:$R,""))</f>
        <v>0</v>
      </c>
      <c r="Y3" s="6">
        <f>IF($B3="-","-",SUMIFS(JRooms!$P:$P,JRooms!$A:$A,$B3,JRooms!$M:$M,Y$2,JRooms!$R:$R,""))</f>
        <v>0</v>
      </c>
      <c r="Z3" s="6">
        <f>IF($B3="-","-",SUMIFS(JRooms!$P:$P,JRooms!$A:$A,$B3,JRooms!$M:$M,Z$2,JRooms!$R:$R,""))</f>
        <v>0</v>
      </c>
      <c r="AA3" s="6">
        <f>IF($B3="-","-",SUMIFS(JRooms!$P:$P,JRooms!$A:$A,$B3,JRooms!$M:$M,AA$2,JRooms!$R:$R,""))</f>
        <v>0</v>
      </c>
      <c r="AB3" s="6">
        <f>IF($B3="-","-",SUMIFS(JRooms!$P:$P,JRooms!$A:$A,$B3,JRooms!$M:$M,AB$2,JRooms!$R:$R,""))</f>
        <v>0</v>
      </c>
      <c r="AC3" s="6">
        <f>IF($B3="-","-",SUMIFS(JRooms!$P:$P,JRooms!$A:$A,$B3,JRooms!$M:$M,AC$2,JRooms!$R:$R,""))</f>
        <v>0</v>
      </c>
      <c r="AD3" s="6">
        <f>IF($B3="-","-",SUMIFS(JRooms!$P:$P,JRooms!$A:$A,$B3,JRooms!$M:$M,AD$2,JRooms!$R:$R,""))</f>
        <v>0</v>
      </c>
      <c r="AE3" s="6">
        <f>IF($B3="-","-",SUMIFS(JRooms!$P:$P,JRooms!$A:$A,$B3,JRooms!$M:$M,AE$2,JRooms!$R:$R,""))</f>
        <v>0</v>
      </c>
      <c r="AF3" s="6">
        <f>IF($B3="-","-",SUMIFS(JRooms!$P:$P,JRooms!$A:$A,$B3,JRooms!$M:$M,AF$2,JRooms!$R:$R,""))</f>
        <v>0</v>
      </c>
      <c r="AG3" s="6">
        <f>IF($B3="-","-",SUMIFS(JRooms!$P:$P,JRooms!$A:$A,$B3,JRooms!$M:$M,AG$2,JRooms!$R:$R,""))</f>
        <v>0</v>
      </c>
      <c r="AH3" s="6">
        <f>IF($B3="-","-",SUMIFS(JRooms!$P:$P,JRooms!$A:$A,$B3,JRooms!$M:$M,AH$2,JRooms!$R:$R,""))</f>
        <v>0</v>
      </c>
      <c r="AI3" s="6">
        <f>IF($B3="-","-",SUMIFS(JRooms!$P:$P,JRooms!$A:$A,$B3,JRooms!$M:$M,AI$2,JRooms!$R:$R,""))</f>
        <v>0</v>
      </c>
      <c r="AJ3" s="6">
        <f>IF($B3="-","-",SUMIFS(JRooms!$P:$P,JRooms!$A:$A,$B3,JRooms!$M:$M,AJ$2,JRooms!$R:$R,""))</f>
        <v>0</v>
      </c>
      <c r="AK3" s="6">
        <f>IF($B3="-","-",SUMIFS(JRooms!$P:$P,JRooms!$A:$A,$B3,JRooms!$M:$M,AK$2,JRooms!$R:$R,""))</f>
        <v>0</v>
      </c>
      <c r="AL3" s="6">
        <f>IF($B3="-","-",SUMIFS(JRooms!$P:$P,JRooms!$A:$A,$B3,JRooms!$M:$M,AL$2,JRooms!$R:$R,""))</f>
        <v>0</v>
      </c>
      <c r="AM3" s="6">
        <f>IF($B3="-","-",SUMIFS(JRooms!$P:$P,JRooms!$A:$A,$B3,JRooms!$M:$M,AM$2,JRooms!$R:$R,""))</f>
        <v>0</v>
      </c>
      <c r="AN3" s="6">
        <f>IF($B3="-","-",SUMIFS(JRooms!$P:$P,JRooms!$A:$A,$B3,JRooms!$M:$M,AN$2,JRooms!$R:$R,""))</f>
        <v>0</v>
      </c>
      <c r="AO3" s="6">
        <f>IF($B3="-","-",SUMIFS(JRooms!$P:$P,JRooms!$A:$A,$B3,JRooms!$M:$M,AO$2))</f>
        <v>0</v>
      </c>
      <c r="AP3" s="6">
        <f>IF($B3="-","-",SUMIFS(JRooms!$P:$P,JRooms!$A:$A,$B3,JRooms!$M:$M,AP$2))</f>
        <v>0</v>
      </c>
      <c r="AQ3" s="6">
        <f>IF($B3="-","-",SUMIFS(JRooms!$P:$P,JRooms!$A:$A,$B3,JRooms!$M:$M,AQ$2))</f>
        <v>0</v>
      </c>
      <c r="AR3" s="6">
        <f>IF($B3="-","-",SUMIFS(JRooms!$P:$P,JRooms!$A:$A,$B3,JRooms!$M:$M,AR$2))</f>
        <v>0</v>
      </c>
      <c r="AS3" s="6">
        <f>IF($B3="-","-",SUMIFS(JRooms!$P:$P,JRooms!$A:$A,$B3,JRooms!$M:$M,AS$2))</f>
        <v>0</v>
      </c>
      <c r="AT3" s="6">
        <f>IF($B3="-","-",SUMIFS(JRooms!$P:$P,JRooms!$A:$A,$B3,JRooms!$M:$M,AT$2))</f>
        <v>0</v>
      </c>
      <c r="AU3" s="6">
        <f>IF($B3="-","-",SUMIFS(JRooms!$P:$P,JRooms!$A:$A,$B3,JRooms!$M:$M,AU$2))</f>
        <v>0</v>
      </c>
      <c r="AV3" s="6">
        <f>IF($B3="-","-",SUMIFS(JRooms!$P:$P,JRooms!$A:$A,$B3,JRooms!$M:$M,AV$2))</f>
        <v>0</v>
      </c>
      <c r="AW3" s="6">
        <f>IF($B3="-","-",SUMIFS(JRooms!$P:$P,JRooms!$A:$A,$B3,JRooms!$M:$M,AW$2))</f>
        <v>0</v>
      </c>
      <c r="AX3" s="6">
        <f>IF($B3="-","-",SUMIFS(JRooms!$P:$P,JRooms!$A:$A,$B3,JRooms!$M:$M,AX$2))</f>
        <v>0</v>
      </c>
      <c r="AY3" s="6">
        <f>IF($B3="-","-",SUMIFS(JRooms!$P:$P,JRooms!$A:$A,$B3,JRooms!$M:$M,AY$2))</f>
        <v>0</v>
      </c>
      <c r="AZ3" s="6">
        <f>IF($B3="-","-",SUMIFS(JRooms!$P:$P,JRooms!$A:$A,$B3,JRooms!$M:$M,AZ$2))</f>
        <v>0</v>
      </c>
      <c r="BA3" s="6">
        <f>IF($B3="-","-",SUMIFS(JRooms!$P:$P,JRooms!$A:$A,$B3,JRooms!$M:$M,BA$2))</f>
        <v>0</v>
      </c>
      <c r="BB3" s="6">
        <f>IF($B3="-","-",SUMIFS(JRooms!$P:$P,JRooms!$A:$A,$B3,JRooms!$M:$M,BB$2))</f>
        <v>0</v>
      </c>
      <c r="BC3" s="6">
        <f>IF($B3="-","-",SUMIFS(JRooms!$P:$P,JRooms!$A:$A,$B3,JRooms!$M:$M,BC$2))</f>
        <v>0</v>
      </c>
      <c r="BD3" s="6">
        <f>IF($B3="-","-",SUMIFS(JRooms!$P:$P,JRooms!$A:$A,$B3,JRooms!$M:$M,BD$2))</f>
        <v>0</v>
      </c>
      <c r="BE3" s="6">
        <f>IF($B3="-","-",SUMIFS(JRooms!$P:$P,JRooms!$A:$A,$B3,JRooms!$M:$M,BE$2))</f>
        <v>0</v>
      </c>
      <c r="BF3" s="6">
        <f>IF($B3="-","-",SUMIFS(JRooms!$P:$P,JRooms!$A:$A,$B3,JRooms!$M:$M,BF$2))</f>
        <v>0</v>
      </c>
      <c r="BG3" s="6">
        <f>IF($B3="-","-",SUMIFS(JRooms!$P:$P,JRooms!$A:$A,$B3,JRooms!$M:$M,BG$2))</f>
        <v>0</v>
      </c>
      <c r="BH3" s="6">
        <f>IF($B3="-","-",SUMIFS(JRooms!$P:$P,JRooms!$A:$A,$B3,JRooms!$M:$M,BH$2))</f>
        <v>0</v>
      </c>
      <c r="BI3" s="6">
        <f>IF($B3="-","-",SUMIFS(JRooms!$P:$P,JRooms!$A:$A,$B3,JRooms!$M:$M,BI$2))</f>
        <v>0</v>
      </c>
      <c r="BJ3" s="6">
        <f>IF($B3="-","-",SUMIFS(JRooms!$P:$P,JRooms!$A:$A,$B3,JRooms!$M:$M,BJ$2))</f>
        <v>0</v>
      </c>
      <c r="BK3" s="6">
        <f>IF($B3="-","-",SUMIFS(JRooms!$P:$P,JRooms!$A:$A,$B3,JRooms!$M:$M,BK$2))</f>
        <v>0</v>
      </c>
      <c r="BL3" s="6">
        <f>IF($B3="-","-",SUMIFS(JRooms!$P:$P,JRooms!$A:$A,$B3,JRooms!$M:$M,BL$2))</f>
        <v>0</v>
      </c>
    </row>
    <row r="4" spans="1:64" x14ac:dyDescent="0.2">
      <c r="A4" s="7">
        <v>102</v>
      </c>
      <c r="B4" s="7">
        <v>12</v>
      </c>
      <c r="C4" s="6" t="s">
        <v>3</v>
      </c>
      <c r="D4" s="6">
        <f>SUMIFS(SchoolList!H:H,SchoolList!F:F,A4)</f>
        <v>467.02</v>
      </c>
      <c r="E4" s="6">
        <f>SUM(Q4:Z4)</f>
        <v>306</v>
      </c>
      <c r="F4" s="6">
        <f>SUM(AA4:AF4)</f>
        <v>0</v>
      </c>
      <c r="G4" s="6">
        <f>SUM(AG4:AN4)</f>
        <v>888</v>
      </c>
      <c r="H4" s="6">
        <f>SUM(E4:G4)</f>
        <v>1194</v>
      </c>
      <c r="I4" s="73">
        <f t="shared" si="0"/>
        <v>0.66</v>
      </c>
      <c r="J4" s="73">
        <f t="shared" si="0"/>
        <v>0</v>
      </c>
      <c r="K4" s="73">
        <f t="shared" si="0"/>
        <v>1.9</v>
      </c>
      <c r="L4" s="73">
        <f t="shared" si="0"/>
        <v>2.56</v>
      </c>
      <c r="M4" s="6">
        <f>SUM(AO4:AX4)</f>
        <v>306</v>
      </c>
      <c r="N4" s="6">
        <f>SUM(AY4:BD4)</f>
        <v>0</v>
      </c>
      <c r="O4" s="6">
        <f>SUM(BE4:BL4)</f>
        <v>888</v>
      </c>
      <c r="P4" s="6">
        <f>SUM(M4:O4)</f>
        <v>1194</v>
      </c>
      <c r="Q4" s="6">
        <f>IF($B4="-","-",SUMIFS(JRooms!$P:$P,JRooms!$A:$A,$B4,JRooms!$M:$M,Q$2,JRooms!$R:$R,""))</f>
        <v>0</v>
      </c>
      <c r="R4" s="6">
        <f>IF($B4="-","-",SUMIFS(JRooms!$P:$P,JRooms!$A:$A,$B4,JRooms!$M:$M,R$2,JRooms!$R:$R,""))</f>
        <v>0</v>
      </c>
      <c r="S4" s="6">
        <f>IF($B4="-","-",SUMIFS(JRooms!$P:$P,JRooms!$A:$A,$B4,JRooms!$M:$M,S$2,JRooms!$R:$R,""))</f>
        <v>0</v>
      </c>
      <c r="T4" s="6">
        <f>IF($B4="-","-",SUMIFS(JRooms!$P:$P,JRooms!$A:$A,$B4,JRooms!$M:$M,T$2,JRooms!$R:$R,""))</f>
        <v>0</v>
      </c>
      <c r="U4" s="6">
        <f>IF($B4="-","-",SUMIFS(JRooms!$P:$P,JRooms!$A:$A,$B4,JRooms!$M:$M,U$2,JRooms!$R:$R,""))</f>
        <v>0</v>
      </c>
      <c r="V4" s="6">
        <f>IF($B4="-","-",SUMIFS(JRooms!$P:$P,JRooms!$A:$A,$B4,JRooms!$M:$M,V$2,JRooms!$R:$R,""))</f>
        <v>306</v>
      </c>
      <c r="W4" s="6">
        <f>IF($B4="-","-",SUMIFS(JRooms!$P:$P,JRooms!$A:$A,$B4,JRooms!$M:$M,W$2,JRooms!$R:$R,""))</f>
        <v>0</v>
      </c>
      <c r="X4" s="6">
        <f>IF($B4="-","-",SUMIFS(JRooms!$P:$P,JRooms!$A:$A,$B4,JRooms!$M:$M,X$2,JRooms!$R:$R,""))</f>
        <v>0</v>
      </c>
      <c r="Y4" s="6">
        <f>IF($B4="-","-",SUMIFS(JRooms!$P:$P,JRooms!$A:$A,$B4,JRooms!$M:$M,Y$2,JRooms!$R:$R,""))</f>
        <v>0</v>
      </c>
      <c r="Z4" s="6">
        <f>IF($B4="-","-",SUMIFS(JRooms!$P:$P,JRooms!$A:$A,$B4,JRooms!$M:$M,Z$2,JRooms!$R:$R,""))</f>
        <v>0</v>
      </c>
      <c r="AA4" s="6">
        <f>IF($B4="-","-",SUMIFS(JRooms!$P:$P,JRooms!$A:$A,$B4,JRooms!$M:$M,AA$2,JRooms!$R:$R,""))</f>
        <v>0</v>
      </c>
      <c r="AB4" s="6">
        <f>IF($B4="-","-",SUMIFS(JRooms!$P:$P,JRooms!$A:$A,$B4,JRooms!$M:$M,AB$2,JRooms!$R:$R,""))</f>
        <v>0</v>
      </c>
      <c r="AC4" s="6">
        <f>IF($B4="-","-",SUMIFS(JRooms!$P:$P,JRooms!$A:$A,$B4,JRooms!$M:$M,AC$2,JRooms!$R:$R,""))</f>
        <v>0</v>
      </c>
      <c r="AD4" s="6">
        <f>IF($B4="-","-",SUMIFS(JRooms!$P:$P,JRooms!$A:$A,$B4,JRooms!$M:$M,AD$2,JRooms!$R:$R,""))</f>
        <v>0</v>
      </c>
      <c r="AE4" s="6">
        <f>IF($B4="-","-",SUMIFS(JRooms!$P:$P,JRooms!$A:$A,$B4,JRooms!$M:$M,AE$2,JRooms!$R:$R,""))</f>
        <v>0</v>
      </c>
      <c r="AF4" s="6">
        <f>IF($B4="-","-",SUMIFS(JRooms!$P:$P,JRooms!$A:$A,$B4,JRooms!$M:$M,AF$2,JRooms!$R:$R,""))</f>
        <v>0</v>
      </c>
      <c r="AG4" s="6">
        <f>IF($B4="-","-",SUMIFS(JRooms!$P:$P,JRooms!$A:$A,$B4,JRooms!$M:$M,AG$2,JRooms!$R:$R,""))</f>
        <v>0</v>
      </c>
      <c r="AH4" s="6">
        <f>IF($B4="-","-",SUMIFS(JRooms!$P:$P,JRooms!$A:$A,$B4,JRooms!$M:$M,AH$2,JRooms!$R:$R,""))</f>
        <v>0</v>
      </c>
      <c r="AI4" s="6">
        <f>IF($B4="-","-",SUMIFS(JRooms!$P:$P,JRooms!$A:$A,$B4,JRooms!$M:$M,AI$2,JRooms!$R:$R,""))</f>
        <v>0</v>
      </c>
      <c r="AJ4" s="6">
        <f>IF($B4="-","-",SUMIFS(JRooms!$P:$P,JRooms!$A:$A,$B4,JRooms!$M:$M,AJ$2,JRooms!$R:$R,""))</f>
        <v>0</v>
      </c>
      <c r="AK4" s="6">
        <f>IF($B4="-","-",SUMIFS(JRooms!$P:$P,JRooms!$A:$A,$B4,JRooms!$M:$M,AK$2,JRooms!$R:$R,""))</f>
        <v>0</v>
      </c>
      <c r="AL4" s="6">
        <f>IF($B4="-","-",SUMIFS(JRooms!$P:$P,JRooms!$A:$A,$B4,JRooms!$M:$M,AL$2,JRooms!$R:$R,""))</f>
        <v>888</v>
      </c>
      <c r="AM4" s="6">
        <f>IF($B4="-","-",SUMIFS(JRooms!$P:$P,JRooms!$A:$A,$B4,JRooms!$M:$M,AM$2,JRooms!$R:$R,""))</f>
        <v>0</v>
      </c>
      <c r="AN4" s="6">
        <f>IF($B4="-","-",SUMIFS(JRooms!$P:$P,JRooms!$A:$A,$B4,JRooms!$M:$M,AN$2,JRooms!$R:$R,""))</f>
        <v>0</v>
      </c>
      <c r="AO4" s="6">
        <f>IF($B4="-","-",SUMIFS(JRooms!$P:$P,JRooms!$A:$A,$B4,JRooms!$M:$M,AO$2))</f>
        <v>0</v>
      </c>
      <c r="AP4" s="6">
        <f>IF($B4="-","-",SUMIFS(JRooms!$P:$P,JRooms!$A:$A,$B4,JRooms!$M:$M,AP$2))</f>
        <v>0</v>
      </c>
      <c r="AQ4" s="6">
        <f>IF($B4="-","-",SUMIFS(JRooms!$P:$P,JRooms!$A:$A,$B4,JRooms!$M:$M,AQ$2))</f>
        <v>0</v>
      </c>
      <c r="AR4" s="6">
        <f>IF($B4="-","-",SUMIFS(JRooms!$P:$P,JRooms!$A:$A,$B4,JRooms!$M:$M,AR$2))</f>
        <v>0</v>
      </c>
      <c r="AS4" s="6">
        <f>IF($B4="-","-",SUMIFS(JRooms!$P:$P,JRooms!$A:$A,$B4,JRooms!$M:$M,AS$2))</f>
        <v>0</v>
      </c>
      <c r="AT4" s="6">
        <f>IF($B4="-","-",SUMIFS(JRooms!$P:$P,JRooms!$A:$A,$B4,JRooms!$M:$M,AT$2))</f>
        <v>306</v>
      </c>
      <c r="AU4" s="6">
        <f>IF($B4="-","-",SUMIFS(JRooms!$P:$P,JRooms!$A:$A,$B4,JRooms!$M:$M,AU$2))</f>
        <v>0</v>
      </c>
      <c r="AV4" s="6">
        <f>IF($B4="-","-",SUMIFS(JRooms!$P:$P,JRooms!$A:$A,$B4,JRooms!$M:$M,AV$2))</f>
        <v>0</v>
      </c>
      <c r="AW4" s="6">
        <f>IF($B4="-","-",SUMIFS(JRooms!$P:$P,JRooms!$A:$A,$B4,JRooms!$M:$M,AW$2))</f>
        <v>0</v>
      </c>
      <c r="AX4" s="6">
        <f>IF($B4="-","-",SUMIFS(JRooms!$P:$P,JRooms!$A:$A,$B4,JRooms!$M:$M,AX$2))</f>
        <v>0</v>
      </c>
      <c r="AY4" s="6">
        <f>IF($B4="-","-",SUMIFS(JRooms!$P:$P,JRooms!$A:$A,$B4,JRooms!$M:$M,AY$2))</f>
        <v>0</v>
      </c>
      <c r="AZ4" s="6">
        <f>IF($B4="-","-",SUMIFS(JRooms!$P:$P,JRooms!$A:$A,$B4,JRooms!$M:$M,AZ$2))</f>
        <v>0</v>
      </c>
      <c r="BA4" s="6">
        <f>IF($B4="-","-",SUMIFS(JRooms!$P:$P,JRooms!$A:$A,$B4,JRooms!$M:$M,BA$2))</f>
        <v>0</v>
      </c>
      <c r="BB4" s="6">
        <f>IF($B4="-","-",SUMIFS(JRooms!$P:$P,JRooms!$A:$A,$B4,JRooms!$M:$M,BB$2))</f>
        <v>0</v>
      </c>
      <c r="BC4" s="6">
        <f>IF($B4="-","-",SUMIFS(JRooms!$P:$P,JRooms!$A:$A,$B4,JRooms!$M:$M,BC$2))</f>
        <v>0</v>
      </c>
      <c r="BD4" s="6">
        <f>IF($B4="-","-",SUMIFS(JRooms!$P:$P,JRooms!$A:$A,$B4,JRooms!$M:$M,BD$2))</f>
        <v>0</v>
      </c>
      <c r="BE4" s="6">
        <f>IF($B4="-","-",SUMIFS(JRooms!$P:$P,JRooms!$A:$A,$B4,JRooms!$M:$M,BE$2))</f>
        <v>0</v>
      </c>
      <c r="BF4" s="6">
        <f>IF($B4="-","-",SUMIFS(JRooms!$P:$P,JRooms!$A:$A,$B4,JRooms!$M:$M,BF$2))</f>
        <v>0</v>
      </c>
      <c r="BG4" s="6">
        <f>IF($B4="-","-",SUMIFS(JRooms!$P:$P,JRooms!$A:$A,$B4,JRooms!$M:$M,BG$2))</f>
        <v>0</v>
      </c>
      <c r="BH4" s="6">
        <f>IF($B4="-","-",SUMIFS(JRooms!$P:$P,JRooms!$A:$A,$B4,JRooms!$M:$M,BH$2))</f>
        <v>0</v>
      </c>
      <c r="BI4" s="6">
        <f>IF($B4="-","-",SUMIFS(JRooms!$P:$P,JRooms!$A:$A,$B4,JRooms!$M:$M,BI$2))</f>
        <v>0</v>
      </c>
      <c r="BJ4" s="6">
        <f>IF($B4="-","-",SUMIFS(JRooms!$P:$P,JRooms!$A:$A,$B4,JRooms!$M:$M,BJ$2))</f>
        <v>888</v>
      </c>
      <c r="BK4" s="6">
        <f>IF($B4="-","-",SUMIFS(JRooms!$P:$P,JRooms!$A:$A,$B4,JRooms!$M:$M,BK$2))</f>
        <v>0</v>
      </c>
      <c r="BL4" s="6">
        <f>IF($B4="-","-",SUMIFS(JRooms!$P:$P,JRooms!$A:$A,$B4,JRooms!$M:$M,BL$2))</f>
        <v>0</v>
      </c>
    </row>
    <row r="5" spans="1:64" x14ac:dyDescent="0.2">
      <c r="A5" s="7">
        <v>103</v>
      </c>
      <c r="B5" s="7">
        <v>15</v>
      </c>
      <c r="C5" s="6" t="s">
        <v>4</v>
      </c>
      <c r="D5" s="6">
        <f>SUMIFS(SchoolList!H:H,SchoolList!F:F,A5)</f>
        <v>205.97</v>
      </c>
      <c r="E5" s="6">
        <f>SUM(Q5:Z5)</f>
        <v>0</v>
      </c>
      <c r="F5" s="6">
        <f>SUM(AA5:AF5)</f>
        <v>0</v>
      </c>
      <c r="G5" s="6">
        <f>SUM(AG5:AN5)</f>
        <v>693</v>
      </c>
      <c r="H5" s="6">
        <f>SUM(E5:G5)</f>
        <v>693</v>
      </c>
      <c r="I5" s="73">
        <f t="shared" si="0"/>
        <v>0</v>
      </c>
      <c r="J5" s="73">
        <f t="shared" si="0"/>
        <v>0</v>
      </c>
      <c r="K5" s="73">
        <f t="shared" si="0"/>
        <v>3.36</v>
      </c>
      <c r="L5" s="73">
        <f t="shared" si="0"/>
        <v>3.36</v>
      </c>
      <c r="M5" s="6">
        <f>SUM(AO5:AX5)</f>
        <v>0</v>
      </c>
      <c r="N5" s="6">
        <f>SUM(AY5:BD5)</f>
        <v>1155</v>
      </c>
      <c r="O5" s="6">
        <f>SUM(BE5:BL5)</f>
        <v>693</v>
      </c>
      <c r="P5" s="6">
        <f>SUM(M5:O5)</f>
        <v>1848</v>
      </c>
      <c r="Q5" s="6">
        <f>IF($B5="-","-",SUMIFS(JRooms!$P:$P,JRooms!$A:$A,$B5,JRooms!$M:$M,Q$2,JRooms!$R:$R,""))</f>
        <v>0</v>
      </c>
      <c r="R5" s="6">
        <f>IF($B5="-","-",SUMIFS(JRooms!$P:$P,JRooms!$A:$A,$B5,JRooms!$M:$M,R$2,JRooms!$R:$R,""))</f>
        <v>0</v>
      </c>
      <c r="S5" s="6">
        <f>IF($B5="-","-",SUMIFS(JRooms!$P:$P,JRooms!$A:$A,$B5,JRooms!$M:$M,S$2,JRooms!$R:$R,""))</f>
        <v>0</v>
      </c>
      <c r="T5" s="6">
        <f>IF($B5="-","-",SUMIFS(JRooms!$P:$P,JRooms!$A:$A,$B5,JRooms!$M:$M,T$2,JRooms!$R:$R,""))</f>
        <v>0</v>
      </c>
      <c r="U5" s="6">
        <f>IF($B5="-","-",SUMIFS(JRooms!$P:$P,JRooms!$A:$A,$B5,JRooms!$M:$M,U$2,JRooms!$R:$R,""))</f>
        <v>0</v>
      </c>
      <c r="V5" s="6">
        <f>IF($B5="-","-",SUMIFS(JRooms!$P:$P,JRooms!$A:$A,$B5,JRooms!$M:$M,V$2,JRooms!$R:$R,""))</f>
        <v>0</v>
      </c>
      <c r="W5" s="6">
        <f>IF($B5="-","-",SUMIFS(JRooms!$P:$P,JRooms!$A:$A,$B5,JRooms!$M:$M,W$2,JRooms!$R:$R,""))</f>
        <v>0</v>
      </c>
      <c r="X5" s="6">
        <f>IF($B5="-","-",SUMIFS(JRooms!$P:$P,JRooms!$A:$A,$B5,JRooms!$M:$M,X$2,JRooms!$R:$R,""))</f>
        <v>0</v>
      </c>
      <c r="Y5" s="6">
        <f>IF($B5="-","-",SUMIFS(JRooms!$P:$P,JRooms!$A:$A,$B5,JRooms!$M:$M,Y$2,JRooms!$R:$R,""))</f>
        <v>0</v>
      </c>
      <c r="Z5" s="6">
        <f>IF($B5="-","-",SUMIFS(JRooms!$P:$P,JRooms!$A:$A,$B5,JRooms!$M:$M,Z$2,JRooms!$R:$R,""))</f>
        <v>0</v>
      </c>
      <c r="AA5" s="6">
        <f>IF($B5="-","-",SUMIFS(JRooms!$P:$P,JRooms!$A:$A,$B5,JRooms!$M:$M,AA$2,JRooms!$R:$R,""))</f>
        <v>0</v>
      </c>
      <c r="AB5" s="6">
        <f>IF($B5="-","-",SUMIFS(JRooms!$P:$P,JRooms!$A:$A,$B5,JRooms!$M:$M,AB$2,JRooms!$R:$R,""))</f>
        <v>0</v>
      </c>
      <c r="AC5" s="6">
        <f>IF($B5="-","-",SUMIFS(JRooms!$P:$P,JRooms!$A:$A,$B5,JRooms!$M:$M,AC$2,JRooms!$R:$R,""))</f>
        <v>0</v>
      </c>
      <c r="AD5" s="6">
        <f>IF($B5="-","-",SUMIFS(JRooms!$P:$P,JRooms!$A:$A,$B5,JRooms!$M:$M,AD$2,JRooms!$R:$R,""))</f>
        <v>0</v>
      </c>
      <c r="AE5" s="6">
        <f>IF($B5="-","-",SUMIFS(JRooms!$P:$P,JRooms!$A:$A,$B5,JRooms!$M:$M,AE$2,JRooms!$R:$R,""))</f>
        <v>0</v>
      </c>
      <c r="AF5" s="6">
        <f>IF($B5="-","-",SUMIFS(JRooms!$P:$P,JRooms!$A:$A,$B5,JRooms!$M:$M,AF$2,JRooms!$R:$R,""))</f>
        <v>0</v>
      </c>
      <c r="AG5" s="6">
        <f>IF($B5="-","-",SUMIFS(JRooms!$P:$P,JRooms!$A:$A,$B5,JRooms!$M:$M,AG$2,JRooms!$R:$R,""))</f>
        <v>0</v>
      </c>
      <c r="AH5" s="6">
        <f>IF($B5="-","-",SUMIFS(JRooms!$P:$P,JRooms!$A:$A,$B5,JRooms!$M:$M,AH$2,JRooms!$R:$R,""))</f>
        <v>0</v>
      </c>
      <c r="AI5" s="6">
        <f>IF($B5="-","-",SUMIFS(JRooms!$P:$P,JRooms!$A:$A,$B5,JRooms!$M:$M,AI$2,JRooms!$R:$R,""))</f>
        <v>0</v>
      </c>
      <c r="AJ5" s="6">
        <f>IF($B5="-","-",SUMIFS(JRooms!$P:$P,JRooms!$A:$A,$B5,JRooms!$M:$M,AJ$2,JRooms!$R:$R,""))</f>
        <v>0</v>
      </c>
      <c r="AK5" s="6">
        <f>IF($B5="-","-",SUMIFS(JRooms!$P:$P,JRooms!$A:$A,$B5,JRooms!$M:$M,AK$2,JRooms!$R:$R,""))</f>
        <v>0</v>
      </c>
      <c r="AL5" s="6">
        <f>IF($B5="-","-",SUMIFS(JRooms!$P:$P,JRooms!$A:$A,$B5,JRooms!$M:$M,AL$2,JRooms!$R:$R,""))</f>
        <v>693</v>
      </c>
      <c r="AM5" s="6">
        <f>IF($B5="-","-",SUMIFS(JRooms!$P:$P,JRooms!$A:$A,$B5,JRooms!$M:$M,AM$2,JRooms!$R:$R,""))</f>
        <v>0</v>
      </c>
      <c r="AN5" s="6">
        <f>IF($B5="-","-",SUMIFS(JRooms!$P:$P,JRooms!$A:$A,$B5,JRooms!$M:$M,AN$2,JRooms!$R:$R,""))</f>
        <v>0</v>
      </c>
      <c r="AO5" s="6">
        <f>IF($B5="-","-",SUMIFS(JRooms!$P:$P,JRooms!$A:$A,$B5,JRooms!$M:$M,AO$2))</f>
        <v>0</v>
      </c>
      <c r="AP5" s="6">
        <f>IF($B5="-","-",SUMIFS(JRooms!$P:$P,JRooms!$A:$A,$B5,JRooms!$M:$M,AP$2))</f>
        <v>0</v>
      </c>
      <c r="AQ5" s="6">
        <f>IF($B5="-","-",SUMIFS(JRooms!$P:$P,JRooms!$A:$A,$B5,JRooms!$M:$M,AQ$2))</f>
        <v>0</v>
      </c>
      <c r="AR5" s="6">
        <f>IF($B5="-","-",SUMIFS(JRooms!$P:$P,JRooms!$A:$A,$B5,JRooms!$M:$M,AR$2))</f>
        <v>0</v>
      </c>
      <c r="AS5" s="6">
        <f>IF($B5="-","-",SUMIFS(JRooms!$P:$P,JRooms!$A:$A,$B5,JRooms!$M:$M,AS$2))</f>
        <v>0</v>
      </c>
      <c r="AT5" s="6">
        <f>IF($B5="-","-",SUMIFS(JRooms!$P:$P,JRooms!$A:$A,$B5,JRooms!$M:$M,AT$2))</f>
        <v>0</v>
      </c>
      <c r="AU5" s="6">
        <f>IF($B5="-","-",SUMIFS(JRooms!$P:$P,JRooms!$A:$A,$B5,JRooms!$M:$M,AU$2))</f>
        <v>0</v>
      </c>
      <c r="AV5" s="6">
        <f>IF($B5="-","-",SUMIFS(JRooms!$P:$P,JRooms!$A:$A,$B5,JRooms!$M:$M,AV$2))</f>
        <v>0</v>
      </c>
      <c r="AW5" s="6">
        <f>IF($B5="-","-",SUMIFS(JRooms!$P:$P,JRooms!$A:$A,$B5,JRooms!$M:$M,AW$2))</f>
        <v>0</v>
      </c>
      <c r="AX5" s="6">
        <f>IF($B5="-","-",SUMIFS(JRooms!$P:$P,JRooms!$A:$A,$B5,JRooms!$M:$M,AX$2))</f>
        <v>0</v>
      </c>
      <c r="AY5" s="6">
        <f>IF($B5="-","-",SUMIFS(JRooms!$P:$P,JRooms!$A:$A,$B5,JRooms!$M:$M,AY$2))</f>
        <v>1155</v>
      </c>
      <c r="AZ5" s="6">
        <f>IF($B5="-","-",SUMIFS(JRooms!$P:$P,JRooms!$A:$A,$B5,JRooms!$M:$M,AZ$2))</f>
        <v>0</v>
      </c>
      <c r="BA5" s="6">
        <f>IF($B5="-","-",SUMIFS(JRooms!$P:$P,JRooms!$A:$A,$B5,JRooms!$M:$M,BA$2))</f>
        <v>0</v>
      </c>
      <c r="BB5" s="6">
        <f>IF($B5="-","-",SUMIFS(JRooms!$P:$P,JRooms!$A:$A,$B5,JRooms!$M:$M,BB$2))</f>
        <v>0</v>
      </c>
      <c r="BC5" s="6">
        <f>IF($B5="-","-",SUMIFS(JRooms!$P:$P,JRooms!$A:$A,$B5,JRooms!$M:$M,BC$2))</f>
        <v>0</v>
      </c>
      <c r="BD5" s="6">
        <f>IF($B5="-","-",SUMIFS(JRooms!$P:$P,JRooms!$A:$A,$B5,JRooms!$M:$M,BD$2))</f>
        <v>0</v>
      </c>
      <c r="BE5" s="6">
        <f>IF($B5="-","-",SUMIFS(JRooms!$P:$P,JRooms!$A:$A,$B5,JRooms!$M:$M,BE$2))</f>
        <v>0</v>
      </c>
      <c r="BF5" s="6">
        <f>IF($B5="-","-",SUMIFS(JRooms!$P:$P,JRooms!$A:$A,$B5,JRooms!$M:$M,BF$2))</f>
        <v>0</v>
      </c>
      <c r="BG5" s="6">
        <f>IF($B5="-","-",SUMIFS(JRooms!$P:$P,JRooms!$A:$A,$B5,JRooms!$M:$M,BG$2))</f>
        <v>0</v>
      </c>
      <c r="BH5" s="6">
        <f>IF($B5="-","-",SUMIFS(JRooms!$P:$P,JRooms!$A:$A,$B5,JRooms!$M:$M,BH$2))</f>
        <v>0</v>
      </c>
      <c r="BI5" s="6">
        <f>IF($B5="-","-",SUMIFS(JRooms!$P:$P,JRooms!$A:$A,$B5,JRooms!$M:$M,BI$2))</f>
        <v>0</v>
      </c>
      <c r="BJ5" s="6">
        <f>IF($B5="-","-",SUMIFS(JRooms!$P:$P,JRooms!$A:$A,$B5,JRooms!$M:$M,BJ$2))</f>
        <v>693</v>
      </c>
      <c r="BK5" s="6">
        <f>IF($B5="-","-",SUMIFS(JRooms!$P:$P,JRooms!$A:$A,$B5,JRooms!$M:$M,BK$2))</f>
        <v>0</v>
      </c>
      <c r="BL5" s="6">
        <f>IF($B5="-","-",SUMIFS(JRooms!$P:$P,JRooms!$A:$A,$B5,JRooms!$M:$M,BL$2))</f>
        <v>0</v>
      </c>
    </row>
    <row r="6" spans="1:64" x14ac:dyDescent="0.2">
      <c r="A6" s="7">
        <v>104</v>
      </c>
      <c r="B6" s="7">
        <v>17</v>
      </c>
      <c r="C6" s="6" t="s">
        <v>5</v>
      </c>
      <c r="D6" s="6">
        <f>SUMIFS(SchoolList!H:H,SchoolList!F:F,A6)</f>
        <v>0</v>
      </c>
      <c r="E6" s="6">
        <f>SUM(Q6:Z6)</f>
        <v>0</v>
      </c>
      <c r="F6" s="6">
        <f>SUM(AA6:AF6)</f>
        <v>0</v>
      </c>
      <c r="G6" s="6">
        <f>SUM(AG6:AN6)</f>
        <v>0</v>
      </c>
      <c r="H6" s="6">
        <f>SUM(E6:G6)</f>
        <v>0</v>
      </c>
      <c r="I6" s="73" t="str">
        <f t="shared" si="0"/>
        <v>-</v>
      </c>
      <c r="J6" s="73" t="str">
        <f t="shared" si="0"/>
        <v>-</v>
      </c>
      <c r="K6" s="73" t="str">
        <f t="shared" si="0"/>
        <v>-</v>
      </c>
      <c r="L6" s="73" t="str">
        <f t="shared" si="0"/>
        <v>-</v>
      </c>
      <c r="M6" s="6">
        <f t="shared" ref="M6:M66" si="1">SUM(AO6:AX6)</f>
        <v>0</v>
      </c>
      <c r="N6" s="6">
        <f t="shared" ref="N6:N66" si="2">SUM(AY6:BD6)</f>
        <v>0</v>
      </c>
      <c r="O6" s="6">
        <f t="shared" ref="O6:O66" si="3">SUM(BE6:BL6)</f>
        <v>0</v>
      </c>
      <c r="P6" s="6">
        <f t="shared" ref="P6:P66" si="4">SUM(M6:O6)</f>
        <v>0</v>
      </c>
      <c r="Q6" s="6">
        <f>IF($B6="-","-",SUMIFS(JRooms!$P:$P,JRooms!$A:$A,$B6,JRooms!$M:$M,Q$2,JRooms!$R:$R,""))</f>
        <v>0</v>
      </c>
      <c r="R6" s="6">
        <f>IF($B6="-","-",SUMIFS(JRooms!$P:$P,JRooms!$A:$A,$B6,JRooms!$M:$M,R$2,JRooms!$R:$R,""))</f>
        <v>0</v>
      </c>
      <c r="S6" s="6">
        <f>IF($B6="-","-",SUMIFS(JRooms!$P:$P,JRooms!$A:$A,$B6,JRooms!$M:$M,S$2,JRooms!$R:$R,""))</f>
        <v>0</v>
      </c>
      <c r="T6" s="6">
        <f>IF($B6="-","-",SUMIFS(JRooms!$P:$P,JRooms!$A:$A,$B6,JRooms!$M:$M,T$2,JRooms!$R:$R,""))</f>
        <v>0</v>
      </c>
      <c r="U6" s="6">
        <f>IF($B6="-","-",SUMIFS(JRooms!$P:$P,JRooms!$A:$A,$B6,JRooms!$M:$M,U$2,JRooms!$R:$R,""))</f>
        <v>0</v>
      </c>
      <c r="V6" s="6">
        <f>IF($B6="-","-",SUMIFS(JRooms!$P:$P,JRooms!$A:$A,$B6,JRooms!$M:$M,V$2,JRooms!$R:$R,""))</f>
        <v>0</v>
      </c>
      <c r="W6" s="6">
        <f>IF($B6="-","-",SUMIFS(JRooms!$P:$P,JRooms!$A:$A,$B6,JRooms!$M:$M,W$2,JRooms!$R:$R,""))</f>
        <v>0</v>
      </c>
      <c r="X6" s="6">
        <f>IF($B6="-","-",SUMIFS(JRooms!$P:$P,JRooms!$A:$A,$B6,JRooms!$M:$M,X$2,JRooms!$R:$R,""))</f>
        <v>0</v>
      </c>
      <c r="Y6" s="6">
        <f>IF($B6="-","-",SUMIFS(JRooms!$P:$P,JRooms!$A:$A,$B6,JRooms!$M:$M,Y$2,JRooms!$R:$R,""))</f>
        <v>0</v>
      </c>
      <c r="Z6" s="6">
        <f>IF($B6="-","-",SUMIFS(JRooms!$P:$P,JRooms!$A:$A,$B6,JRooms!$M:$M,Z$2,JRooms!$R:$R,""))</f>
        <v>0</v>
      </c>
      <c r="AA6" s="6">
        <f>IF($B6="-","-",SUMIFS(JRooms!$P:$P,JRooms!$A:$A,$B6,JRooms!$M:$M,AA$2,JRooms!$R:$R,""))</f>
        <v>0</v>
      </c>
      <c r="AB6" s="6">
        <f>IF($B6="-","-",SUMIFS(JRooms!$P:$P,JRooms!$A:$A,$B6,JRooms!$M:$M,AB$2,JRooms!$R:$R,""))</f>
        <v>0</v>
      </c>
      <c r="AC6" s="6">
        <f>IF($B6="-","-",SUMIFS(JRooms!$P:$P,JRooms!$A:$A,$B6,JRooms!$M:$M,AC$2,JRooms!$R:$R,""))</f>
        <v>0</v>
      </c>
      <c r="AD6" s="6">
        <f>IF($B6="-","-",SUMIFS(JRooms!$P:$P,JRooms!$A:$A,$B6,JRooms!$M:$M,AD$2,JRooms!$R:$R,""))</f>
        <v>0</v>
      </c>
      <c r="AE6" s="6">
        <f>IF($B6="-","-",SUMIFS(JRooms!$P:$P,JRooms!$A:$A,$B6,JRooms!$M:$M,AE$2,JRooms!$R:$R,""))</f>
        <v>0</v>
      </c>
      <c r="AF6" s="6">
        <f>IF($B6="-","-",SUMIFS(JRooms!$P:$P,JRooms!$A:$A,$B6,JRooms!$M:$M,AF$2,JRooms!$R:$R,""))</f>
        <v>0</v>
      </c>
      <c r="AG6" s="6">
        <f>IF($B6="-","-",SUMIFS(JRooms!$P:$P,JRooms!$A:$A,$B6,JRooms!$M:$M,AG$2,JRooms!$R:$R,""))</f>
        <v>0</v>
      </c>
      <c r="AH6" s="6">
        <f>IF($B6="-","-",SUMIFS(JRooms!$P:$P,JRooms!$A:$A,$B6,JRooms!$M:$M,AH$2,JRooms!$R:$R,""))</f>
        <v>0</v>
      </c>
      <c r="AI6" s="6">
        <f>IF($B6="-","-",SUMIFS(JRooms!$P:$P,JRooms!$A:$A,$B6,JRooms!$M:$M,AI$2,JRooms!$R:$R,""))</f>
        <v>0</v>
      </c>
      <c r="AJ6" s="6">
        <f>IF($B6="-","-",SUMIFS(JRooms!$P:$P,JRooms!$A:$A,$B6,JRooms!$M:$M,AJ$2,JRooms!$R:$R,""))</f>
        <v>0</v>
      </c>
      <c r="AK6" s="6">
        <f>IF($B6="-","-",SUMIFS(JRooms!$P:$P,JRooms!$A:$A,$B6,JRooms!$M:$M,AK$2,JRooms!$R:$R,""))</f>
        <v>0</v>
      </c>
      <c r="AL6" s="6">
        <f>IF($B6="-","-",SUMIFS(JRooms!$P:$P,JRooms!$A:$A,$B6,JRooms!$M:$M,AL$2,JRooms!$R:$R,""))</f>
        <v>0</v>
      </c>
      <c r="AM6" s="6">
        <f>IF($B6="-","-",SUMIFS(JRooms!$P:$P,JRooms!$A:$A,$B6,JRooms!$M:$M,AM$2,JRooms!$R:$R,""))</f>
        <v>0</v>
      </c>
      <c r="AN6" s="6">
        <f>IF($B6="-","-",SUMIFS(JRooms!$P:$P,JRooms!$A:$A,$B6,JRooms!$M:$M,AN$2,JRooms!$R:$R,""))</f>
        <v>0</v>
      </c>
      <c r="AO6" s="6">
        <f>IF($B6="-","-",SUMIFS(JRooms!$P:$P,JRooms!$A:$A,$B6,JRooms!$M:$M,AO$2))</f>
        <v>0</v>
      </c>
      <c r="AP6" s="6">
        <f>IF($B6="-","-",SUMIFS(JRooms!$P:$P,JRooms!$A:$A,$B6,JRooms!$M:$M,AP$2))</f>
        <v>0</v>
      </c>
      <c r="AQ6" s="6">
        <f>IF($B6="-","-",SUMIFS(JRooms!$P:$P,JRooms!$A:$A,$B6,JRooms!$M:$M,AQ$2))</f>
        <v>0</v>
      </c>
      <c r="AR6" s="6">
        <f>IF($B6="-","-",SUMIFS(JRooms!$P:$P,JRooms!$A:$A,$B6,JRooms!$M:$M,AR$2))</f>
        <v>0</v>
      </c>
      <c r="AS6" s="6">
        <f>IF($B6="-","-",SUMIFS(JRooms!$P:$P,JRooms!$A:$A,$B6,JRooms!$M:$M,AS$2))</f>
        <v>0</v>
      </c>
      <c r="AT6" s="6">
        <f>IF($B6="-","-",SUMIFS(JRooms!$P:$P,JRooms!$A:$A,$B6,JRooms!$M:$M,AT$2))</f>
        <v>0</v>
      </c>
      <c r="AU6" s="6">
        <f>IF($B6="-","-",SUMIFS(JRooms!$P:$P,JRooms!$A:$A,$B6,JRooms!$M:$M,AU$2))</f>
        <v>0</v>
      </c>
      <c r="AV6" s="6">
        <f>IF($B6="-","-",SUMIFS(JRooms!$P:$P,JRooms!$A:$A,$B6,JRooms!$M:$M,AV$2))</f>
        <v>0</v>
      </c>
      <c r="AW6" s="6">
        <f>IF($B6="-","-",SUMIFS(JRooms!$P:$P,JRooms!$A:$A,$B6,JRooms!$M:$M,AW$2))</f>
        <v>0</v>
      </c>
      <c r="AX6" s="6">
        <f>IF($B6="-","-",SUMIFS(JRooms!$P:$P,JRooms!$A:$A,$B6,JRooms!$M:$M,AX$2))</f>
        <v>0</v>
      </c>
      <c r="AY6" s="6">
        <f>IF($B6="-","-",SUMIFS(JRooms!$P:$P,JRooms!$A:$A,$B6,JRooms!$M:$M,AY$2))</f>
        <v>0</v>
      </c>
      <c r="AZ6" s="6">
        <f>IF($B6="-","-",SUMIFS(JRooms!$P:$P,JRooms!$A:$A,$B6,JRooms!$M:$M,AZ$2))</f>
        <v>0</v>
      </c>
      <c r="BA6" s="6">
        <f>IF($B6="-","-",SUMIFS(JRooms!$P:$P,JRooms!$A:$A,$B6,JRooms!$M:$M,BA$2))</f>
        <v>0</v>
      </c>
      <c r="BB6" s="6">
        <f>IF($B6="-","-",SUMIFS(JRooms!$P:$P,JRooms!$A:$A,$B6,JRooms!$M:$M,BB$2))</f>
        <v>0</v>
      </c>
      <c r="BC6" s="6">
        <f>IF($B6="-","-",SUMIFS(JRooms!$P:$P,JRooms!$A:$A,$B6,JRooms!$M:$M,BC$2))</f>
        <v>0</v>
      </c>
      <c r="BD6" s="6">
        <f>IF($B6="-","-",SUMIFS(JRooms!$P:$P,JRooms!$A:$A,$B6,JRooms!$M:$M,BD$2))</f>
        <v>0</v>
      </c>
      <c r="BE6" s="6">
        <f>IF($B6="-","-",SUMIFS(JRooms!$P:$P,JRooms!$A:$A,$B6,JRooms!$M:$M,BE$2))</f>
        <v>0</v>
      </c>
      <c r="BF6" s="6">
        <f>IF($B6="-","-",SUMIFS(JRooms!$P:$P,JRooms!$A:$A,$B6,JRooms!$M:$M,BF$2))</f>
        <v>0</v>
      </c>
      <c r="BG6" s="6">
        <f>IF($B6="-","-",SUMIFS(JRooms!$P:$P,JRooms!$A:$A,$B6,JRooms!$M:$M,BG$2))</f>
        <v>0</v>
      </c>
      <c r="BH6" s="6">
        <f>IF($B6="-","-",SUMIFS(JRooms!$P:$P,JRooms!$A:$A,$B6,JRooms!$M:$M,BH$2))</f>
        <v>0</v>
      </c>
      <c r="BI6" s="6">
        <f>IF($B6="-","-",SUMIFS(JRooms!$P:$P,JRooms!$A:$A,$B6,JRooms!$M:$M,BI$2))</f>
        <v>0</v>
      </c>
      <c r="BJ6" s="6">
        <f>IF($B6="-","-",SUMIFS(JRooms!$P:$P,JRooms!$A:$A,$B6,JRooms!$M:$M,BJ$2))</f>
        <v>0</v>
      </c>
      <c r="BK6" s="6">
        <f>IF($B6="-","-",SUMIFS(JRooms!$P:$P,JRooms!$A:$A,$B6,JRooms!$M:$M,BK$2))</f>
        <v>0</v>
      </c>
      <c r="BL6" s="6">
        <f>IF($B6="-","-",SUMIFS(JRooms!$P:$P,JRooms!$A:$A,$B6,JRooms!$M:$M,BL$2))</f>
        <v>0</v>
      </c>
    </row>
    <row r="7" spans="1:64" x14ac:dyDescent="0.2">
      <c r="A7" s="7">
        <v>105</v>
      </c>
      <c r="B7" s="7">
        <v>19</v>
      </c>
      <c r="C7" s="6" t="s">
        <v>6</v>
      </c>
      <c r="D7" s="6">
        <f>SUMIFS(SchoolList!H:H,SchoolList!F:F,A7)</f>
        <v>228.17</v>
      </c>
      <c r="E7" s="6">
        <f>SUM(Q7:Z7)</f>
        <v>306</v>
      </c>
      <c r="F7" s="6">
        <f>SUM(AA7:AF7)</f>
        <v>0</v>
      </c>
      <c r="G7" s="6">
        <f>SUM(AG7:AN7)</f>
        <v>888</v>
      </c>
      <c r="H7" s="6">
        <f>SUM(E7:G7)</f>
        <v>1194</v>
      </c>
      <c r="I7" s="73">
        <f t="shared" si="0"/>
        <v>1.34</v>
      </c>
      <c r="J7" s="73">
        <f t="shared" si="0"/>
        <v>0</v>
      </c>
      <c r="K7" s="73">
        <f t="shared" si="0"/>
        <v>3.89</v>
      </c>
      <c r="L7" s="73">
        <f t="shared" si="0"/>
        <v>5.23</v>
      </c>
      <c r="M7" s="6">
        <f t="shared" si="1"/>
        <v>306</v>
      </c>
      <c r="N7" s="6">
        <f t="shared" si="2"/>
        <v>0</v>
      </c>
      <c r="O7" s="6">
        <f t="shared" si="3"/>
        <v>888</v>
      </c>
      <c r="P7" s="6">
        <f t="shared" si="4"/>
        <v>1194</v>
      </c>
      <c r="Q7" s="6">
        <f>IF($B7="-","-",SUMIFS(JRooms!$P:$P,JRooms!$A:$A,$B7,JRooms!$M:$M,Q$2,JRooms!$R:$R,""))</f>
        <v>0</v>
      </c>
      <c r="R7" s="6">
        <f>IF($B7="-","-",SUMIFS(JRooms!$P:$P,JRooms!$A:$A,$B7,JRooms!$M:$M,R$2,JRooms!$R:$R,""))</f>
        <v>0</v>
      </c>
      <c r="S7" s="6">
        <f>IF($B7="-","-",SUMIFS(JRooms!$P:$P,JRooms!$A:$A,$B7,JRooms!$M:$M,S$2,JRooms!$R:$R,""))</f>
        <v>0</v>
      </c>
      <c r="T7" s="6">
        <f>IF($B7="-","-",SUMIFS(JRooms!$P:$P,JRooms!$A:$A,$B7,JRooms!$M:$M,T$2,JRooms!$R:$R,""))</f>
        <v>0</v>
      </c>
      <c r="U7" s="6">
        <f>IF($B7="-","-",SUMIFS(JRooms!$P:$P,JRooms!$A:$A,$B7,JRooms!$M:$M,U$2,JRooms!$R:$R,""))</f>
        <v>0</v>
      </c>
      <c r="V7" s="6">
        <f>IF($B7="-","-",SUMIFS(JRooms!$P:$P,JRooms!$A:$A,$B7,JRooms!$M:$M,V$2,JRooms!$R:$R,""))</f>
        <v>306</v>
      </c>
      <c r="W7" s="6">
        <f>IF($B7="-","-",SUMIFS(JRooms!$P:$P,JRooms!$A:$A,$B7,JRooms!$M:$M,W$2,JRooms!$R:$R,""))</f>
        <v>0</v>
      </c>
      <c r="X7" s="6">
        <f>IF($B7="-","-",SUMIFS(JRooms!$P:$P,JRooms!$A:$A,$B7,JRooms!$M:$M,X$2,JRooms!$R:$R,""))</f>
        <v>0</v>
      </c>
      <c r="Y7" s="6">
        <f>IF($B7="-","-",SUMIFS(JRooms!$P:$P,JRooms!$A:$A,$B7,JRooms!$M:$M,Y$2,JRooms!$R:$R,""))</f>
        <v>0</v>
      </c>
      <c r="Z7" s="6">
        <f>IF($B7="-","-",SUMIFS(JRooms!$P:$P,JRooms!$A:$A,$B7,JRooms!$M:$M,Z$2,JRooms!$R:$R,""))</f>
        <v>0</v>
      </c>
      <c r="AA7" s="6">
        <f>IF($B7="-","-",SUMIFS(JRooms!$P:$P,JRooms!$A:$A,$B7,JRooms!$M:$M,AA$2,JRooms!$R:$R,""))</f>
        <v>0</v>
      </c>
      <c r="AB7" s="6">
        <f>IF($B7="-","-",SUMIFS(JRooms!$P:$P,JRooms!$A:$A,$B7,JRooms!$M:$M,AB$2,JRooms!$R:$R,""))</f>
        <v>0</v>
      </c>
      <c r="AC7" s="6">
        <f>IF($B7="-","-",SUMIFS(JRooms!$P:$P,JRooms!$A:$A,$B7,JRooms!$M:$M,AC$2,JRooms!$R:$R,""))</f>
        <v>0</v>
      </c>
      <c r="AD7" s="6">
        <f>IF($B7="-","-",SUMIFS(JRooms!$P:$P,JRooms!$A:$A,$B7,JRooms!$M:$M,AD$2,JRooms!$R:$R,""))</f>
        <v>0</v>
      </c>
      <c r="AE7" s="6">
        <f>IF($B7="-","-",SUMIFS(JRooms!$P:$P,JRooms!$A:$A,$B7,JRooms!$M:$M,AE$2,JRooms!$R:$R,""))</f>
        <v>0</v>
      </c>
      <c r="AF7" s="6">
        <f>IF($B7="-","-",SUMIFS(JRooms!$P:$P,JRooms!$A:$A,$B7,JRooms!$M:$M,AF$2,JRooms!$R:$R,""))</f>
        <v>0</v>
      </c>
      <c r="AG7" s="6">
        <f>IF($B7="-","-",SUMIFS(JRooms!$P:$P,JRooms!$A:$A,$B7,JRooms!$M:$M,AG$2,JRooms!$R:$R,""))</f>
        <v>0</v>
      </c>
      <c r="AH7" s="6">
        <f>IF($B7="-","-",SUMIFS(JRooms!$P:$P,JRooms!$A:$A,$B7,JRooms!$M:$M,AH$2,JRooms!$R:$R,""))</f>
        <v>0</v>
      </c>
      <c r="AI7" s="6">
        <f>IF($B7="-","-",SUMIFS(JRooms!$P:$P,JRooms!$A:$A,$B7,JRooms!$M:$M,AI$2,JRooms!$R:$R,""))</f>
        <v>0</v>
      </c>
      <c r="AJ7" s="6">
        <f>IF($B7="-","-",SUMIFS(JRooms!$P:$P,JRooms!$A:$A,$B7,JRooms!$M:$M,AJ$2,JRooms!$R:$R,""))</f>
        <v>0</v>
      </c>
      <c r="AK7" s="6">
        <f>IF($B7="-","-",SUMIFS(JRooms!$P:$P,JRooms!$A:$A,$B7,JRooms!$M:$M,AK$2,JRooms!$R:$R,""))</f>
        <v>0</v>
      </c>
      <c r="AL7" s="6">
        <f>IF($B7="-","-",SUMIFS(JRooms!$P:$P,JRooms!$A:$A,$B7,JRooms!$M:$M,AL$2,JRooms!$R:$R,""))</f>
        <v>888</v>
      </c>
      <c r="AM7" s="6">
        <f>IF($B7="-","-",SUMIFS(JRooms!$P:$P,JRooms!$A:$A,$B7,JRooms!$M:$M,AM$2,JRooms!$R:$R,""))</f>
        <v>0</v>
      </c>
      <c r="AN7" s="6">
        <f>IF($B7="-","-",SUMIFS(JRooms!$P:$P,JRooms!$A:$A,$B7,JRooms!$M:$M,AN$2,JRooms!$R:$R,""))</f>
        <v>0</v>
      </c>
      <c r="AO7" s="6">
        <f>IF($B7="-","-",SUMIFS(JRooms!$P:$P,JRooms!$A:$A,$B7,JRooms!$M:$M,AO$2))</f>
        <v>0</v>
      </c>
      <c r="AP7" s="6">
        <f>IF($B7="-","-",SUMIFS(JRooms!$P:$P,JRooms!$A:$A,$B7,JRooms!$M:$M,AP$2))</f>
        <v>0</v>
      </c>
      <c r="AQ7" s="6">
        <f>IF($B7="-","-",SUMIFS(JRooms!$P:$P,JRooms!$A:$A,$B7,JRooms!$M:$M,AQ$2))</f>
        <v>0</v>
      </c>
      <c r="AR7" s="6">
        <f>IF($B7="-","-",SUMIFS(JRooms!$P:$P,JRooms!$A:$A,$B7,JRooms!$M:$M,AR$2))</f>
        <v>0</v>
      </c>
      <c r="AS7" s="6">
        <f>IF($B7="-","-",SUMIFS(JRooms!$P:$P,JRooms!$A:$A,$B7,JRooms!$M:$M,AS$2))</f>
        <v>0</v>
      </c>
      <c r="AT7" s="6">
        <f>IF($B7="-","-",SUMIFS(JRooms!$P:$P,JRooms!$A:$A,$B7,JRooms!$M:$M,AT$2))</f>
        <v>306</v>
      </c>
      <c r="AU7" s="6">
        <f>IF($B7="-","-",SUMIFS(JRooms!$P:$P,JRooms!$A:$A,$B7,JRooms!$M:$M,AU$2))</f>
        <v>0</v>
      </c>
      <c r="AV7" s="6">
        <f>IF($B7="-","-",SUMIFS(JRooms!$P:$P,JRooms!$A:$A,$B7,JRooms!$M:$M,AV$2))</f>
        <v>0</v>
      </c>
      <c r="AW7" s="6">
        <f>IF($B7="-","-",SUMIFS(JRooms!$P:$P,JRooms!$A:$A,$B7,JRooms!$M:$M,AW$2))</f>
        <v>0</v>
      </c>
      <c r="AX7" s="6">
        <f>IF($B7="-","-",SUMIFS(JRooms!$P:$P,JRooms!$A:$A,$B7,JRooms!$M:$M,AX$2))</f>
        <v>0</v>
      </c>
      <c r="AY7" s="6">
        <f>IF($B7="-","-",SUMIFS(JRooms!$P:$P,JRooms!$A:$A,$B7,JRooms!$M:$M,AY$2))</f>
        <v>0</v>
      </c>
      <c r="AZ7" s="6">
        <f>IF($B7="-","-",SUMIFS(JRooms!$P:$P,JRooms!$A:$A,$B7,JRooms!$M:$M,AZ$2))</f>
        <v>0</v>
      </c>
      <c r="BA7" s="6">
        <f>IF($B7="-","-",SUMIFS(JRooms!$P:$P,JRooms!$A:$A,$B7,JRooms!$M:$M,BA$2))</f>
        <v>0</v>
      </c>
      <c r="BB7" s="6">
        <f>IF($B7="-","-",SUMIFS(JRooms!$P:$P,JRooms!$A:$A,$B7,JRooms!$M:$M,BB$2))</f>
        <v>0</v>
      </c>
      <c r="BC7" s="6">
        <f>IF($B7="-","-",SUMIFS(JRooms!$P:$P,JRooms!$A:$A,$B7,JRooms!$M:$M,BC$2))</f>
        <v>0</v>
      </c>
      <c r="BD7" s="6">
        <f>IF($B7="-","-",SUMIFS(JRooms!$P:$P,JRooms!$A:$A,$B7,JRooms!$M:$M,BD$2))</f>
        <v>0</v>
      </c>
      <c r="BE7" s="6">
        <f>IF($B7="-","-",SUMIFS(JRooms!$P:$P,JRooms!$A:$A,$B7,JRooms!$M:$M,BE$2))</f>
        <v>0</v>
      </c>
      <c r="BF7" s="6">
        <f>IF($B7="-","-",SUMIFS(JRooms!$P:$P,JRooms!$A:$A,$B7,JRooms!$M:$M,BF$2))</f>
        <v>0</v>
      </c>
      <c r="BG7" s="6">
        <f>IF($B7="-","-",SUMIFS(JRooms!$P:$P,JRooms!$A:$A,$B7,JRooms!$M:$M,BG$2))</f>
        <v>0</v>
      </c>
      <c r="BH7" s="6">
        <f>IF($B7="-","-",SUMIFS(JRooms!$P:$P,JRooms!$A:$A,$B7,JRooms!$M:$M,BH$2))</f>
        <v>0</v>
      </c>
      <c r="BI7" s="6">
        <f>IF($B7="-","-",SUMIFS(JRooms!$P:$P,JRooms!$A:$A,$B7,JRooms!$M:$M,BI$2))</f>
        <v>0</v>
      </c>
      <c r="BJ7" s="6">
        <f>IF($B7="-","-",SUMIFS(JRooms!$P:$P,JRooms!$A:$A,$B7,JRooms!$M:$M,BJ$2))</f>
        <v>888</v>
      </c>
      <c r="BK7" s="6">
        <f>IF($B7="-","-",SUMIFS(JRooms!$P:$P,JRooms!$A:$A,$B7,JRooms!$M:$M,BK$2))</f>
        <v>0</v>
      </c>
      <c r="BL7" s="6">
        <f>IF($B7="-","-",SUMIFS(JRooms!$P:$P,JRooms!$A:$A,$B7,JRooms!$M:$M,BL$2))</f>
        <v>0</v>
      </c>
    </row>
    <row r="8" spans="1:64" x14ac:dyDescent="0.2">
      <c r="A8" s="7">
        <v>106</v>
      </c>
      <c r="B8" s="7">
        <v>8</v>
      </c>
      <c r="C8" s="6" t="s">
        <v>7</v>
      </c>
      <c r="D8" s="6">
        <f>SUMIFS(SchoolList!H:H,SchoolList!F:F,A8)</f>
        <v>566.51</v>
      </c>
      <c r="E8" s="6">
        <f t="shared" ref="E8:E71" si="5">SUM(Q8:Z8)</f>
        <v>2708</v>
      </c>
      <c r="F8" s="6">
        <f t="shared" ref="F8:F71" si="6">SUM(AA8:AF8)</f>
        <v>825</v>
      </c>
      <c r="G8" s="6">
        <f t="shared" ref="G8:G71" si="7">SUM(AG8:AN8)</f>
        <v>864</v>
      </c>
      <c r="H8" s="6">
        <f t="shared" ref="H8:H71" si="8">SUM(E8:G8)</f>
        <v>4397</v>
      </c>
      <c r="I8" s="73">
        <f t="shared" ref="I8:I71" si="9">IFERROR(ROUND((E8/$D8),2),"-")</f>
        <v>4.78</v>
      </c>
      <c r="J8" s="73">
        <f t="shared" ref="J8:J71" si="10">IFERROR(ROUND((F8/$D8),2),"-")</f>
        <v>1.46</v>
      </c>
      <c r="K8" s="73">
        <f t="shared" ref="K8:K71" si="11">IFERROR(ROUND((G8/$D8),2),"-")</f>
        <v>1.53</v>
      </c>
      <c r="L8" s="73">
        <f t="shared" ref="L8:L71" si="12">IFERROR(ROUND((H8/$D8),2),"-")</f>
        <v>7.76</v>
      </c>
      <c r="M8" s="6">
        <f t="shared" si="1"/>
        <v>2708</v>
      </c>
      <c r="N8" s="6">
        <f t="shared" si="2"/>
        <v>825</v>
      </c>
      <c r="O8" s="6">
        <f t="shared" si="3"/>
        <v>864</v>
      </c>
      <c r="P8" s="6">
        <f t="shared" si="4"/>
        <v>4397</v>
      </c>
      <c r="Q8" s="6">
        <f>IF($B8="-","-",SUMIFS(JRooms!$P:$P,JRooms!$A:$A,$B8,JRooms!$M:$M,Q$2,JRooms!$R:$R,""))</f>
        <v>0</v>
      </c>
      <c r="R8" s="6">
        <f>IF($B8="-","-",SUMIFS(JRooms!$P:$P,JRooms!$A:$A,$B8,JRooms!$M:$M,R$2,JRooms!$R:$R,""))</f>
        <v>1682</v>
      </c>
      <c r="S8" s="6">
        <f>IF($B8="-","-",SUMIFS(JRooms!$P:$P,JRooms!$A:$A,$B8,JRooms!$M:$M,S$2,JRooms!$R:$R,""))</f>
        <v>0</v>
      </c>
      <c r="T8" s="6">
        <f>IF($B8="-","-",SUMIFS(JRooms!$P:$P,JRooms!$A:$A,$B8,JRooms!$M:$M,T$2,JRooms!$R:$R,""))</f>
        <v>0</v>
      </c>
      <c r="U8" s="6">
        <f>IF($B8="-","-",SUMIFS(JRooms!$P:$P,JRooms!$A:$A,$B8,JRooms!$M:$M,U$2,JRooms!$R:$R,""))</f>
        <v>0</v>
      </c>
      <c r="V8" s="6">
        <f>IF($B8="-","-",SUMIFS(JRooms!$P:$P,JRooms!$A:$A,$B8,JRooms!$M:$M,V$2,JRooms!$R:$R,""))</f>
        <v>1026</v>
      </c>
      <c r="W8" s="6">
        <f>IF($B8="-","-",SUMIFS(JRooms!$P:$P,JRooms!$A:$A,$B8,JRooms!$M:$M,W$2,JRooms!$R:$R,""))</f>
        <v>0</v>
      </c>
      <c r="X8" s="6">
        <f>IF($B8="-","-",SUMIFS(JRooms!$P:$P,JRooms!$A:$A,$B8,JRooms!$M:$M,X$2,JRooms!$R:$R,""))</f>
        <v>0</v>
      </c>
      <c r="Y8" s="6">
        <f>IF($B8="-","-",SUMIFS(JRooms!$P:$P,JRooms!$A:$A,$B8,JRooms!$M:$M,Y$2,JRooms!$R:$R,""))</f>
        <v>0</v>
      </c>
      <c r="Z8" s="6">
        <f>IF($B8="-","-",SUMIFS(JRooms!$P:$P,JRooms!$A:$A,$B8,JRooms!$M:$M,Z$2,JRooms!$R:$R,""))</f>
        <v>0</v>
      </c>
      <c r="AA8" s="6">
        <f>IF($B8="-","-",SUMIFS(JRooms!$P:$P,JRooms!$A:$A,$B8,JRooms!$M:$M,AA$2,JRooms!$R:$R,""))</f>
        <v>825</v>
      </c>
      <c r="AB8" s="6">
        <f>IF($B8="-","-",SUMIFS(JRooms!$P:$P,JRooms!$A:$A,$B8,JRooms!$M:$M,AB$2,JRooms!$R:$R,""))</f>
        <v>0</v>
      </c>
      <c r="AC8" s="6">
        <f>IF($B8="-","-",SUMIFS(JRooms!$P:$P,JRooms!$A:$A,$B8,JRooms!$M:$M,AC$2,JRooms!$R:$R,""))</f>
        <v>0</v>
      </c>
      <c r="AD8" s="6">
        <f>IF($B8="-","-",SUMIFS(JRooms!$P:$P,JRooms!$A:$A,$B8,JRooms!$M:$M,AD$2,JRooms!$R:$R,""))</f>
        <v>0</v>
      </c>
      <c r="AE8" s="6">
        <f>IF($B8="-","-",SUMIFS(JRooms!$P:$P,JRooms!$A:$A,$B8,JRooms!$M:$M,AE$2,JRooms!$R:$R,""))</f>
        <v>0</v>
      </c>
      <c r="AF8" s="6">
        <f>IF($B8="-","-",SUMIFS(JRooms!$P:$P,JRooms!$A:$A,$B8,JRooms!$M:$M,AF$2,JRooms!$R:$R,""))</f>
        <v>0</v>
      </c>
      <c r="AG8" s="6">
        <f>IF($B8="-","-",SUMIFS(JRooms!$P:$P,JRooms!$A:$A,$B8,JRooms!$M:$M,AG$2,JRooms!$R:$R,""))</f>
        <v>0</v>
      </c>
      <c r="AH8" s="6">
        <f>IF($B8="-","-",SUMIFS(JRooms!$P:$P,JRooms!$A:$A,$B8,JRooms!$M:$M,AH$2,JRooms!$R:$R,""))</f>
        <v>0</v>
      </c>
      <c r="AI8" s="6">
        <f>IF($B8="-","-",SUMIFS(JRooms!$P:$P,JRooms!$A:$A,$B8,JRooms!$M:$M,AI$2,JRooms!$R:$R,""))</f>
        <v>0</v>
      </c>
      <c r="AJ8" s="6">
        <f>IF($B8="-","-",SUMIFS(JRooms!$P:$P,JRooms!$A:$A,$B8,JRooms!$M:$M,AJ$2,JRooms!$R:$R,""))</f>
        <v>0</v>
      </c>
      <c r="AK8" s="6">
        <f>IF($B8="-","-",SUMIFS(JRooms!$P:$P,JRooms!$A:$A,$B8,JRooms!$M:$M,AK$2,JRooms!$R:$R,""))</f>
        <v>0</v>
      </c>
      <c r="AL8" s="6">
        <f>IF($B8="-","-",SUMIFS(JRooms!$P:$P,JRooms!$A:$A,$B8,JRooms!$M:$M,AL$2,JRooms!$R:$R,""))</f>
        <v>864</v>
      </c>
      <c r="AM8" s="6">
        <f>IF($B8="-","-",SUMIFS(JRooms!$P:$P,JRooms!$A:$A,$B8,JRooms!$M:$M,AM$2,JRooms!$R:$R,""))</f>
        <v>0</v>
      </c>
      <c r="AN8" s="6">
        <f>IF($B8="-","-",SUMIFS(JRooms!$P:$P,JRooms!$A:$A,$B8,JRooms!$M:$M,AN$2,JRooms!$R:$R,""))</f>
        <v>0</v>
      </c>
      <c r="AO8" s="6">
        <f>IF($B8="-","-",SUMIFS(JRooms!$P:$P,JRooms!$A:$A,$B8,JRooms!$M:$M,AO$2))</f>
        <v>0</v>
      </c>
      <c r="AP8" s="6">
        <f>IF($B8="-","-",SUMIFS(JRooms!$P:$P,JRooms!$A:$A,$B8,JRooms!$M:$M,AP$2))</f>
        <v>1682</v>
      </c>
      <c r="AQ8" s="6">
        <f>IF($B8="-","-",SUMIFS(JRooms!$P:$P,JRooms!$A:$A,$B8,JRooms!$M:$M,AQ$2))</f>
        <v>0</v>
      </c>
      <c r="AR8" s="6">
        <f>IF($B8="-","-",SUMIFS(JRooms!$P:$P,JRooms!$A:$A,$B8,JRooms!$M:$M,AR$2))</f>
        <v>0</v>
      </c>
      <c r="AS8" s="6">
        <f>IF($B8="-","-",SUMIFS(JRooms!$P:$P,JRooms!$A:$A,$B8,JRooms!$M:$M,AS$2))</f>
        <v>0</v>
      </c>
      <c r="AT8" s="6">
        <f>IF($B8="-","-",SUMIFS(JRooms!$P:$P,JRooms!$A:$A,$B8,JRooms!$M:$M,AT$2))</f>
        <v>1026</v>
      </c>
      <c r="AU8" s="6">
        <f>IF($B8="-","-",SUMIFS(JRooms!$P:$P,JRooms!$A:$A,$B8,JRooms!$M:$M,AU$2))</f>
        <v>0</v>
      </c>
      <c r="AV8" s="6">
        <f>IF($B8="-","-",SUMIFS(JRooms!$P:$P,JRooms!$A:$A,$B8,JRooms!$M:$M,AV$2))</f>
        <v>0</v>
      </c>
      <c r="AW8" s="6">
        <f>IF($B8="-","-",SUMIFS(JRooms!$P:$P,JRooms!$A:$A,$B8,JRooms!$M:$M,AW$2))</f>
        <v>0</v>
      </c>
      <c r="AX8" s="6">
        <f>IF($B8="-","-",SUMIFS(JRooms!$P:$P,JRooms!$A:$A,$B8,JRooms!$M:$M,AX$2))</f>
        <v>0</v>
      </c>
      <c r="AY8" s="6">
        <f>IF($B8="-","-",SUMIFS(JRooms!$P:$P,JRooms!$A:$A,$B8,JRooms!$M:$M,AY$2))</f>
        <v>825</v>
      </c>
      <c r="AZ8" s="6">
        <f>IF($B8="-","-",SUMIFS(JRooms!$P:$P,JRooms!$A:$A,$B8,JRooms!$M:$M,AZ$2))</f>
        <v>0</v>
      </c>
      <c r="BA8" s="6">
        <f>IF($B8="-","-",SUMIFS(JRooms!$P:$P,JRooms!$A:$A,$B8,JRooms!$M:$M,BA$2))</f>
        <v>0</v>
      </c>
      <c r="BB8" s="6">
        <f>IF($B8="-","-",SUMIFS(JRooms!$P:$P,JRooms!$A:$A,$B8,JRooms!$M:$M,BB$2))</f>
        <v>0</v>
      </c>
      <c r="BC8" s="6">
        <f>IF($B8="-","-",SUMIFS(JRooms!$P:$P,JRooms!$A:$A,$B8,JRooms!$M:$M,BC$2))</f>
        <v>0</v>
      </c>
      <c r="BD8" s="6">
        <f>IF($B8="-","-",SUMIFS(JRooms!$P:$P,JRooms!$A:$A,$B8,JRooms!$M:$M,BD$2))</f>
        <v>0</v>
      </c>
      <c r="BE8" s="6">
        <f>IF($B8="-","-",SUMIFS(JRooms!$P:$P,JRooms!$A:$A,$B8,JRooms!$M:$M,BE$2))</f>
        <v>0</v>
      </c>
      <c r="BF8" s="6">
        <f>IF($B8="-","-",SUMIFS(JRooms!$P:$P,JRooms!$A:$A,$B8,JRooms!$M:$M,BF$2))</f>
        <v>0</v>
      </c>
      <c r="BG8" s="6">
        <f>IF($B8="-","-",SUMIFS(JRooms!$P:$P,JRooms!$A:$A,$B8,JRooms!$M:$M,BG$2))</f>
        <v>0</v>
      </c>
      <c r="BH8" s="6">
        <f>IF($B8="-","-",SUMIFS(JRooms!$P:$P,JRooms!$A:$A,$B8,JRooms!$M:$M,BH$2))</f>
        <v>0</v>
      </c>
      <c r="BI8" s="6">
        <f>IF($B8="-","-",SUMIFS(JRooms!$P:$P,JRooms!$A:$A,$B8,JRooms!$M:$M,BI$2))</f>
        <v>0</v>
      </c>
      <c r="BJ8" s="6">
        <f>IF($B8="-","-",SUMIFS(JRooms!$P:$P,JRooms!$A:$A,$B8,JRooms!$M:$M,BJ$2))</f>
        <v>864</v>
      </c>
      <c r="BK8" s="6">
        <f>IF($B8="-","-",SUMIFS(JRooms!$P:$P,JRooms!$A:$A,$B8,JRooms!$M:$M,BK$2))</f>
        <v>0</v>
      </c>
      <c r="BL8" s="6">
        <f>IF($B8="-","-",SUMIFS(JRooms!$P:$P,JRooms!$A:$A,$B8,JRooms!$M:$M,BL$2))</f>
        <v>0</v>
      </c>
    </row>
    <row r="9" spans="1:64" x14ac:dyDescent="0.2">
      <c r="A9" s="7">
        <v>108</v>
      </c>
      <c r="B9" s="7">
        <v>30</v>
      </c>
      <c r="C9" s="6" t="s">
        <v>8</v>
      </c>
      <c r="D9" s="6">
        <f>SUMIFS(SchoolList!H:H,SchoolList!F:F,A9)</f>
        <v>381.61</v>
      </c>
      <c r="E9" s="6">
        <f t="shared" si="5"/>
        <v>0</v>
      </c>
      <c r="F9" s="6">
        <f t="shared" si="6"/>
        <v>0</v>
      </c>
      <c r="G9" s="6">
        <f t="shared" si="7"/>
        <v>0</v>
      </c>
      <c r="H9" s="6">
        <f t="shared" si="8"/>
        <v>0</v>
      </c>
      <c r="I9" s="73">
        <f t="shared" si="9"/>
        <v>0</v>
      </c>
      <c r="J9" s="73">
        <f t="shared" si="10"/>
        <v>0</v>
      </c>
      <c r="K9" s="73">
        <f t="shared" si="11"/>
        <v>0</v>
      </c>
      <c r="L9" s="73">
        <f t="shared" si="12"/>
        <v>0</v>
      </c>
      <c r="M9" s="6">
        <f t="shared" si="1"/>
        <v>0</v>
      </c>
      <c r="N9" s="6">
        <f t="shared" si="2"/>
        <v>0</v>
      </c>
      <c r="O9" s="6">
        <f t="shared" si="3"/>
        <v>0</v>
      </c>
      <c r="P9" s="6">
        <f t="shared" si="4"/>
        <v>0</v>
      </c>
      <c r="Q9" s="6">
        <f>IF($B9="-","-",SUMIFS(JRooms!$P:$P,JRooms!$A:$A,$B9,JRooms!$M:$M,Q$2,JRooms!$R:$R,""))</f>
        <v>0</v>
      </c>
      <c r="R9" s="6">
        <f>IF($B9="-","-",SUMIFS(JRooms!$P:$P,JRooms!$A:$A,$B9,JRooms!$M:$M,R$2,JRooms!$R:$R,""))</f>
        <v>0</v>
      </c>
      <c r="S9" s="6">
        <f>IF($B9="-","-",SUMIFS(JRooms!$P:$P,JRooms!$A:$A,$B9,JRooms!$M:$M,S$2,JRooms!$R:$R,""))</f>
        <v>0</v>
      </c>
      <c r="T9" s="6">
        <f>IF($B9="-","-",SUMIFS(JRooms!$P:$P,JRooms!$A:$A,$B9,JRooms!$M:$M,T$2,JRooms!$R:$R,""))</f>
        <v>0</v>
      </c>
      <c r="U9" s="6">
        <f>IF($B9="-","-",SUMIFS(JRooms!$P:$P,JRooms!$A:$A,$B9,JRooms!$M:$M,U$2,JRooms!$R:$R,""))</f>
        <v>0</v>
      </c>
      <c r="V9" s="6">
        <f>IF($B9="-","-",SUMIFS(JRooms!$P:$P,JRooms!$A:$A,$B9,JRooms!$M:$M,V$2,JRooms!$R:$R,""))</f>
        <v>0</v>
      </c>
      <c r="W9" s="6">
        <f>IF($B9="-","-",SUMIFS(JRooms!$P:$P,JRooms!$A:$A,$B9,JRooms!$M:$M,W$2,JRooms!$R:$R,""))</f>
        <v>0</v>
      </c>
      <c r="X9" s="6">
        <f>IF($B9="-","-",SUMIFS(JRooms!$P:$P,JRooms!$A:$A,$B9,JRooms!$M:$M,X$2,JRooms!$R:$R,""))</f>
        <v>0</v>
      </c>
      <c r="Y9" s="6">
        <f>IF($B9="-","-",SUMIFS(JRooms!$P:$P,JRooms!$A:$A,$B9,JRooms!$M:$M,Y$2,JRooms!$R:$R,""))</f>
        <v>0</v>
      </c>
      <c r="Z9" s="6">
        <f>IF($B9="-","-",SUMIFS(JRooms!$P:$P,JRooms!$A:$A,$B9,JRooms!$M:$M,Z$2,JRooms!$R:$R,""))</f>
        <v>0</v>
      </c>
      <c r="AA9" s="6">
        <f>IF($B9="-","-",SUMIFS(JRooms!$P:$P,JRooms!$A:$A,$B9,JRooms!$M:$M,AA$2,JRooms!$R:$R,""))</f>
        <v>0</v>
      </c>
      <c r="AB9" s="6">
        <f>IF($B9="-","-",SUMIFS(JRooms!$P:$P,JRooms!$A:$A,$B9,JRooms!$M:$M,AB$2,JRooms!$R:$R,""))</f>
        <v>0</v>
      </c>
      <c r="AC9" s="6">
        <f>IF($B9="-","-",SUMIFS(JRooms!$P:$P,JRooms!$A:$A,$B9,JRooms!$M:$M,AC$2,JRooms!$R:$R,""))</f>
        <v>0</v>
      </c>
      <c r="AD9" s="6">
        <f>IF($B9="-","-",SUMIFS(JRooms!$P:$P,JRooms!$A:$A,$B9,JRooms!$M:$M,AD$2,JRooms!$R:$R,""))</f>
        <v>0</v>
      </c>
      <c r="AE9" s="6">
        <f>IF($B9="-","-",SUMIFS(JRooms!$P:$P,JRooms!$A:$A,$B9,JRooms!$M:$M,AE$2,JRooms!$R:$R,""))</f>
        <v>0</v>
      </c>
      <c r="AF9" s="6">
        <f>IF($B9="-","-",SUMIFS(JRooms!$P:$P,JRooms!$A:$A,$B9,JRooms!$M:$M,AF$2,JRooms!$R:$R,""))</f>
        <v>0</v>
      </c>
      <c r="AG9" s="6">
        <f>IF($B9="-","-",SUMIFS(JRooms!$P:$P,JRooms!$A:$A,$B9,JRooms!$M:$M,AG$2,JRooms!$R:$R,""))</f>
        <v>0</v>
      </c>
      <c r="AH9" s="6">
        <f>IF($B9="-","-",SUMIFS(JRooms!$P:$P,JRooms!$A:$A,$B9,JRooms!$M:$M,AH$2,JRooms!$R:$R,""))</f>
        <v>0</v>
      </c>
      <c r="AI9" s="6">
        <f>IF($B9="-","-",SUMIFS(JRooms!$P:$P,JRooms!$A:$A,$B9,JRooms!$M:$M,AI$2,JRooms!$R:$R,""))</f>
        <v>0</v>
      </c>
      <c r="AJ9" s="6">
        <f>IF($B9="-","-",SUMIFS(JRooms!$P:$P,JRooms!$A:$A,$B9,JRooms!$M:$M,AJ$2,JRooms!$R:$R,""))</f>
        <v>0</v>
      </c>
      <c r="AK9" s="6">
        <f>IF($B9="-","-",SUMIFS(JRooms!$P:$P,JRooms!$A:$A,$B9,JRooms!$M:$M,AK$2,JRooms!$R:$R,""))</f>
        <v>0</v>
      </c>
      <c r="AL9" s="6">
        <f>IF($B9="-","-",SUMIFS(JRooms!$P:$P,JRooms!$A:$A,$B9,JRooms!$M:$M,AL$2,JRooms!$R:$R,""))</f>
        <v>0</v>
      </c>
      <c r="AM9" s="6">
        <f>IF($B9="-","-",SUMIFS(JRooms!$P:$P,JRooms!$A:$A,$B9,JRooms!$M:$M,AM$2,JRooms!$R:$R,""))</f>
        <v>0</v>
      </c>
      <c r="AN9" s="6">
        <f>IF($B9="-","-",SUMIFS(JRooms!$P:$P,JRooms!$A:$A,$B9,JRooms!$M:$M,AN$2,JRooms!$R:$R,""))</f>
        <v>0</v>
      </c>
      <c r="AO9" s="6">
        <f>IF($B9="-","-",SUMIFS(JRooms!$P:$P,JRooms!$A:$A,$B9,JRooms!$M:$M,AO$2))</f>
        <v>0</v>
      </c>
      <c r="AP9" s="6">
        <f>IF($B9="-","-",SUMIFS(JRooms!$P:$P,JRooms!$A:$A,$B9,JRooms!$M:$M,AP$2))</f>
        <v>0</v>
      </c>
      <c r="AQ9" s="6">
        <f>IF($B9="-","-",SUMIFS(JRooms!$P:$P,JRooms!$A:$A,$B9,JRooms!$M:$M,AQ$2))</f>
        <v>0</v>
      </c>
      <c r="AR9" s="6">
        <f>IF($B9="-","-",SUMIFS(JRooms!$P:$P,JRooms!$A:$A,$B9,JRooms!$M:$M,AR$2))</f>
        <v>0</v>
      </c>
      <c r="AS9" s="6">
        <f>IF($B9="-","-",SUMIFS(JRooms!$P:$P,JRooms!$A:$A,$B9,JRooms!$M:$M,AS$2))</f>
        <v>0</v>
      </c>
      <c r="AT9" s="6">
        <f>IF($B9="-","-",SUMIFS(JRooms!$P:$P,JRooms!$A:$A,$B9,JRooms!$M:$M,AT$2))</f>
        <v>0</v>
      </c>
      <c r="AU9" s="6">
        <f>IF($B9="-","-",SUMIFS(JRooms!$P:$P,JRooms!$A:$A,$B9,JRooms!$M:$M,AU$2))</f>
        <v>0</v>
      </c>
      <c r="AV9" s="6">
        <f>IF($B9="-","-",SUMIFS(JRooms!$P:$P,JRooms!$A:$A,$B9,JRooms!$M:$M,AV$2))</f>
        <v>0</v>
      </c>
      <c r="AW9" s="6">
        <f>IF($B9="-","-",SUMIFS(JRooms!$P:$P,JRooms!$A:$A,$B9,JRooms!$M:$M,AW$2))</f>
        <v>0</v>
      </c>
      <c r="AX9" s="6">
        <f>IF($B9="-","-",SUMIFS(JRooms!$P:$P,JRooms!$A:$A,$B9,JRooms!$M:$M,AX$2))</f>
        <v>0</v>
      </c>
      <c r="AY9" s="6">
        <f>IF($B9="-","-",SUMIFS(JRooms!$P:$P,JRooms!$A:$A,$B9,JRooms!$M:$M,AY$2))</f>
        <v>0</v>
      </c>
      <c r="AZ9" s="6">
        <f>IF($B9="-","-",SUMIFS(JRooms!$P:$P,JRooms!$A:$A,$B9,JRooms!$M:$M,AZ$2))</f>
        <v>0</v>
      </c>
      <c r="BA9" s="6">
        <f>IF($B9="-","-",SUMIFS(JRooms!$P:$P,JRooms!$A:$A,$B9,JRooms!$M:$M,BA$2))</f>
        <v>0</v>
      </c>
      <c r="BB9" s="6">
        <f>IF($B9="-","-",SUMIFS(JRooms!$P:$P,JRooms!$A:$A,$B9,JRooms!$M:$M,BB$2))</f>
        <v>0</v>
      </c>
      <c r="BC9" s="6">
        <f>IF($B9="-","-",SUMIFS(JRooms!$P:$P,JRooms!$A:$A,$B9,JRooms!$M:$M,BC$2))</f>
        <v>0</v>
      </c>
      <c r="BD9" s="6">
        <f>IF($B9="-","-",SUMIFS(JRooms!$P:$P,JRooms!$A:$A,$B9,JRooms!$M:$M,BD$2))</f>
        <v>0</v>
      </c>
      <c r="BE9" s="6">
        <f>IF($B9="-","-",SUMIFS(JRooms!$P:$P,JRooms!$A:$A,$B9,JRooms!$M:$M,BE$2))</f>
        <v>0</v>
      </c>
      <c r="BF9" s="6">
        <f>IF($B9="-","-",SUMIFS(JRooms!$P:$P,JRooms!$A:$A,$B9,JRooms!$M:$M,BF$2))</f>
        <v>0</v>
      </c>
      <c r="BG9" s="6">
        <f>IF($B9="-","-",SUMIFS(JRooms!$P:$P,JRooms!$A:$A,$B9,JRooms!$M:$M,BG$2))</f>
        <v>0</v>
      </c>
      <c r="BH9" s="6">
        <f>IF($B9="-","-",SUMIFS(JRooms!$P:$P,JRooms!$A:$A,$B9,JRooms!$M:$M,BH$2))</f>
        <v>0</v>
      </c>
      <c r="BI9" s="6">
        <f>IF($B9="-","-",SUMIFS(JRooms!$P:$P,JRooms!$A:$A,$B9,JRooms!$M:$M,BI$2))</f>
        <v>0</v>
      </c>
      <c r="BJ9" s="6">
        <f>IF($B9="-","-",SUMIFS(JRooms!$P:$P,JRooms!$A:$A,$B9,JRooms!$M:$M,BJ$2))</f>
        <v>0</v>
      </c>
      <c r="BK9" s="6">
        <f>IF($B9="-","-",SUMIFS(JRooms!$P:$P,JRooms!$A:$A,$B9,JRooms!$M:$M,BK$2))</f>
        <v>0</v>
      </c>
      <c r="BL9" s="6">
        <f>IF($B9="-","-",SUMIFS(JRooms!$P:$P,JRooms!$A:$A,$B9,JRooms!$M:$M,BL$2))</f>
        <v>0</v>
      </c>
    </row>
    <row r="10" spans="1:64" x14ac:dyDescent="0.2">
      <c r="A10" s="7">
        <v>109</v>
      </c>
      <c r="B10" s="7">
        <v>31</v>
      </c>
      <c r="C10" s="6" t="s">
        <v>9</v>
      </c>
      <c r="D10" s="6">
        <f>SUMIFS(SchoolList!H:H,SchoolList!F:F,A10)</f>
        <v>0</v>
      </c>
      <c r="E10" s="6">
        <f t="shared" si="5"/>
        <v>0</v>
      </c>
      <c r="F10" s="6">
        <f t="shared" si="6"/>
        <v>0</v>
      </c>
      <c r="G10" s="6">
        <f t="shared" si="7"/>
        <v>0</v>
      </c>
      <c r="H10" s="6">
        <f t="shared" si="8"/>
        <v>0</v>
      </c>
      <c r="I10" s="73" t="str">
        <f t="shared" si="9"/>
        <v>-</v>
      </c>
      <c r="J10" s="73" t="str">
        <f t="shared" si="10"/>
        <v>-</v>
      </c>
      <c r="K10" s="73" t="str">
        <f t="shared" si="11"/>
        <v>-</v>
      </c>
      <c r="L10" s="73" t="str">
        <f t="shared" si="12"/>
        <v>-</v>
      </c>
      <c r="M10" s="6">
        <f t="shared" si="1"/>
        <v>0</v>
      </c>
      <c r="N10" s="6">
        <f t="shared" si="2"/>
        <v>0</v>
      </c>
      <c r="O10" s="6">
        <f t="shared" si="3"/>
        <v>0</v>
      </c>
      <c r="P10" s="6">
        <f t="shared" si="4"/>
        <v>0</v>
      </c>
      <c r="Q10" s="6">
        <f>IF($B10="-","-",SUMIFS(JRooms!$P:$P,JRooms!$A:$A,$B10,JRooms!$M:$M,Q$2,JRooms!$R:$R,""))</f>
        <v>0</v>
      </c>
      <c r="R10" s="6">
        <f>IF($B10="-","-",SUMIFS(JRooms!$P:$P,JRooms!$A:$A,$B10,JRooms!$M:$M,R$2,JRooms!$R:$R,""))</f>
        <v>0</v>
      </c>
      <c r="S10" s="6">
        <f>IF($B10="-","-",SUMIFS(JRooms!$P:$P,JRooms!$A:$A,$B10,JRooms!$M:$M,S$2,JRooms!$R:$R,""))</f>
        <v>0</v>
      </c>
      <c r="T10" s="6">
        <f>IF($B10="-","-",SUMIFS(JRooms!$P:$P,JRooms!$A:$A,$B10,JRooms!$M:$M,T$2,JRooms!$R:$R,""))</f>
        <v>0</v>
      </c>
      <c r="U10" s="6">
        <f>IF($B10="-","-",SUMIFS(JRooms!$P:$P,JRooms!$A:$A,$B10,JRooms!$M:$M,U$2,JRooms!$R:$R,""))</f>
        <v>0</v>
      </c>
      <c r="V10" s="6">
        <f>IF($B10="-","-",SUMIFS(JRooms!$P:$P,JRooms!$A:$A,$B10,JRooms!$M:$M,V$2,JRooms!$R:$R,""))</f>
        <v>0</v>
      </c>
      <c r="W10" s="6">
        <f>IF($B10="-","-",SUMIFS(JRooms!$P:$P,JRooms!$A:$A,$B10,JRooms!$M:$M,W$2,JRooms!$R:$R,""))</f>
        <v>0</v>
      </c>
      <c r="X10" s="6">
        <f>IF($B10="-","-",SUMIFS(JRooms!$P:$P,JRooms!$A:$A,$B10,JRooms!$M:$M,X$2,JRooms!$R:$R,""))</f>
        <v>0</v>
      </c>
      <c r="Y10" s="6">
        <f>IF($B10="-","-",SUMIFS(JRooms!$P:$P,JRooms!$A:$A,$B10,JRooms!$M:$M,Y$2,JRooms!$R:$R,""))</f>
        <v>0</v>
      </c>
      <c r="Z10" s="6">
        <f>IF($B10="-","-",SUMIFS(JRooms!$P:$P,JRooms!$A:$A,$B10,JRooms!$M:$M,Z$2,JRooms!$R:$R,""))</f>
        <v>0</v>
      </c>
      <c r="AA10" s="6">
        <f>IF($B10="-","-",SUMIFS(JRooms!$P:$P,JRooms!$A:$A,$B10,JRooms!$M:$M,AA$2,JRooms!$R:$R,""))</f>
        <v>0</v>
      </c>
      <c r="AB10" s="6">
        <f>IF($B10="-","-",SUMIFS(JRooms!$P:$P,JRooms!$A:$A,$B10,JRooms!$M:$M,AB$2,JRooms!$R:$R,""))</f>
        <v>0</v>
      </c>
      <c r="AC10" s="6">
        <f>IF($B10="-","-",SUMIFS(JRooms!$P:$P,JRooms!$A:$A,$B10,JRooms!$M:$M,AC$2,JRooms!$R:$R,""))</f>
        <v>0</v>
      </c>
      <c r="AD10" s="6">
        <f>IF($B10="-","-",SUMIFS(JRooms!$P:$P,JRooms!$A:$A,$B10,JRooms!$M:$M,AD$2,JRooms!$R:$R,""))</f>
        <v>0</v>
      </c>
      <c r="AE10" s="6">
        <f>IF($B10="-","-",SUMIFS(JRooms!$P:$P,JRooms!$A:$A,$B10,JRooms!$M:$M,AE$2,JRooms!$R:$R,""))</f>
        <v>0</v>
      </c>
      <c r="AF10" s="6">
        <f>IF($B10="-","-",SUMIFS(JRooms!$P:$P,JRooms!$A:$A,$B10,JRooms!$M:$M,AF$2,JRooms!$R:$R,""))</f>
        <v>0</v>
      </c>
      <c r="AG10" s="6">
        <f>IF($B10="-","-",SUMIFS(JRooms!$P:$P,JRooms!$A:$A,$B10,JRooms!$M:$M,AG$2,JRooms!$R:$R,""))</f>
        <v>0</v>
      </c>
      <c r="AH10" s="6">
        <f>IF($B10="-","-",SUMIFS(JRooms!$P:$P,JRooms!$A:$A,$B10,JRooms!$M:$M,AH$2,JRooms!$R:$R,""))</f>
        <v>0</v>
      </c>
      <c r="AI10" s="6">
        <f>IF($B10="-","-",SUMIFS(JRooms!$P:$P,JRooms!$A:$A,$B10,JRooms!$M:$M,AI$2,JRooms!$R:$R,""))</f>
        <v>0</v>
      </c>
      <c r="AJ10" s="6">
        <f>IF($B10="-","-",SUMIFS(JRooms!$P:$P,JRooms!$A:$A,$B10,JRooms!$M:$M,AJ$2,JRooms!$R:$R,""))</f>
        <v>0</v>
      </c>
      <c r="AK10" s="6">
        <f>IF($B10="-","-",SUMIFS(JRooms!$P:$P,JRooms!$A:$A,$B10,JRooms!$M:$M,AK$2,JRooms!$R:$R,""))</f>
        <v>0</v>
      </c>
      <c r="AL10" s="6">
        <f>IF($B10="-","-",SUMIFS(JRooms!$P:$P,JRooms!$A:$A,$B10,JRooms!$M:$M,AL$2,JRooms!$R:$R,""))</f>
        <v>0</v>
      </c>
      <c r="AM10" s="6">
        <f>IF($B10="-","-",SUMIFS(JRooms!$P:$P,JRooms!$A:$A,$B10,JRooms!$M:$M,AM$2,JRooms!$R:$R,""))</f>
        <v>0</v>
      </c>
      <c r="AN10" s="6">
        <f>IF($B10="-","-",SUMIFS(JRooms!$P:$P,JRooms!$A:$A,$B10,JRooms!$M:$M,AN$2,JRooms!$R:$R,""))</f>
        <v>0</v>
      </c>
      <c r="AO10" s="6">
        <f>IF($B10="-","-",SUMIFS(JRooms!$P:$P,JRooms!$A:$A,$B10,JRooms!$M:$M,AO$2))</f>
        <v>0</v>
      </c>
      <c r="AP10" s="6">
        <f>IF($B10="-","-",SUMIFS(JRooms!$P:$P,JRooms!$A:$A,$B10,JRooms!$M:$M,AP$2))</f>
        <v>0</v>
      </c>
      <c r="AQ10" s="6">
        <f>IF($B10="-","-",SUMIFS(JRooms!$P:$P,JRooms!$A:$A,$B10,JRooms!$M:$M,AQ$2))</f>
        <v>0</v>
      </c>
      <c r="AR10" s="6">
        <f>IF($B10="-","-",SUMIFS(JRooms!$P:$P,JRooms!$A:$A,$B10,JRooms!$M:$M,AR$2))</f>
        <v>0</v>
      </c>
      <c r="AS10" s="6">
        <f>IF($B10="-","-",SUMIFS(JRooms!$P:$P,JRooms!$A:$A,$B10,JRooms!$M:$M,AS$2))</f>
        <v>0</v>
      </c>
      <c r="AT10" s="6">
        <f>IF($B10="-","-",SUMIFS(JRooms!$P:$P,JRooms!$A:$A,$B10,JRooms!$M:$M,AT$2))</f>
        <v>0</v>
      </c>
      <c r="AU10" s="6">
        <f>IF($B10="-","-",SUMIFS(JRooms!$P:$P,JRooms!$A:$A,$B10,JRooms!$M:$M,AU$2))</f>
        <v>0</v>
      </c>
      <c r="AV10" s="6">
        <f>IF($B10="-","-",SUMIFS(JRooms!$P:$P,JRooms!$A:$A,$B10,JRooms!$M:$M,AV$2))</f>
        <v>0</v>
      </c>
      <c r="AW10" s="6">
        <f>IF($B10="-","-",SUMIFS(JRooms!$P:$P,JRooms!$A:$A,$B10,JRooms!$M:$M,AW$2))</f>
        <v>0</v>
      </c>
      <c r="AX10" s="6">
        <f>IF($B10="-","-",SUMIFS(JRooms!$P:$P,JRooms!$A:$A,$B10,JRooms!$M:$M,AX$2))</f>
        <v>0</v>
      </c>
      <c r="AY10" s="6">
        <f>IF($B10="-","-",SUMIFS(JRooms!$P:$P,JRooms!$A:$A,$B10,JRooms!$M:$M,AY$2))</f>
        <v>0</v>
      </c>
      <c r="AZ10" s="6">
        <f>IF($B10="-","-",SUMIFS(JRooms!$P:$P,JRooms!$A:$A,$B10,JRooms!$M:$M,AZ$2))</f>
        <v>0</v>
      </c>
      <c r="BA10" s="6">
        <f>IF($B10="-","-",SUMIFS(JRooms!$P:$P,JRooms!$A:$A,$B10,JRooms!$M:$M,BA$2))</f>
        <v>0</v>
      </c>
      <c r="BB10" s="6">
        <f>IF($B10="-","-",SUMIFS(JRooms!$P:$P,JRooms!$A:$A,$B10,JRooms!$M:$M,BB$2))</f>
        <v>0</v>
      </c>
      <c r="BC10" s="6">
        <f>IF($B10="-","-",SUMIFS(JRooms!$P:$P,JRooms!$A:$A,$B10,JRooms!$M:$M,BC$2))</f>
        <v>0</v>
      </c>
      <c r="BD10" s="6">
        <f>IF($B10="-","-",SUMIFS(JRooms!$P:$P,JRooms!$A:$A,$B10,JRooms!$M:$M,BD$2))</f>
        <v>0</v>
      </c>
      <c r="BE10" s="6">
        <f>IF($B10="-","-",SUMIFS(JRooms!$P:$P,JRooms!$A:$A,$B10,JRooms!$M:$M,BE$2))</f>
        <v>0</v>
      </c>
      <c r="BF10" s="6">
        <f>IF($B10="-","-",SUMIFS(JRooms!$P:$P,JRooms!$A:$A,$B10,JRooms!$M:$M,BF$2))</f>
        <v>0</v>
      </c>
      <c r="BG10" s="6">
        <f>IF($B10="-","-",SUMIFS(JRooms!$P:$P,JRooms!$A:$A,$B10,JRooms!$M:$M,BG$2))</f>
        <v>0</v>
      </c>
      <c r="BH10" s="6">
        <f>IF($B10="-","-",SUMIFS(JRooms!$P:$P,JRooms!$A:$A,$B10,JRooms!$M:$M,BH$2))</f>
        <v>0</v>
      </c>
      <c r="BI10" s="6">
        <f>IF($B10="-","-",SUMIFS(JRooms!$P:$P,JRooms!$A:$A,$B10,JRooms!$M:$M,BI$2))</f>
        <v>0</v>
      </c>
      <c r="BJ10" s="6">
        <f>IF($B10="-","-",SUMIFS(JRooms!$P:$P,JRooms!$A:$A,$B10,JRooms!$M:$M,BJ$2))</f>
        <v>0</v>
      </c>
      <c r="BK10" s="6">
        <f>IF($B10="-","-",SUMIFS(JRooms!$P:$P,JRooms!$A:$A,$B10,JRooms!$M:$M,BK$2))</f>
        <v>0</v>
      </c>
      <c r="BL10" s="6">
        <f>IF($B10="-","-",SUMIFS(JRooms!$P:$P,JRooms!$A:$A,$B10,JRooms!$M:$M,BL$2))</f>
        <v>0</v>
      </c>
    </row>
    <row r="11" spans="1:64" x14ac:dyDescent="0.2">
      <c r="A11" s="7">
        <v>110</v>
      </c>
      <c r="B11" s="7">
        <v>37</v>
      </c>
      <c r="C11" s="6" t="s">
        <v>10</v>
      </c>
      <c r="D11" s="6">
        <f>SUMIFS(SchoolList!H:H,SchoolList!F:F,A11)</f>
        <v>358.95</v>
      </c>
      <c r="E11" s="6">
        <f>SUM(Q11:Z11)</f>
        <v>0</v>
      </c>
      <c r="F11" s="6">
        <f t="shared" si="6"/>
        <v>837</v>
      </c>
      <c r="G11" s="6">
        <f t="shared" si="7"/>
        <v>928</v>
      </c>
      <c r="H11" s="6">
        <f t="shared" si="8"/>
        <v>1765</v>
      </c>
      <c r="I11" s="73">
        <f t="shared" si="9"/>
        <v>0</v>
      </c>
      <c r="J11" s="73">
        <f t="shared" si="10"/>
        <v>2.33</v>
      </c>
      <c r="K11" s="73">
        <f t="shared" si="11"/>
        <v>2.59</v>
      </c>
      <c r="L11" s="73">
        <f t="shared" si="12"/>
        <v>4.92</v>
      </c>
      <c r="M11" s="6">
        <f t="shared" si="1"/>
        <v>1702</v>
      </c>
      <c r="N11" s="6">
        <f t="shared" si="2"/>
        <v>1688</v>
      </c>
      <c r="O11" s="6">
        <f t="shared" si="3"/>
        <v>928</v>
      </c>
      <c r="P11" s="6">
        <f t="shared" si="4"/>
        <v>4318</v>
      </c>
      <c r="Q11" s="6">
        <f>IF($B11="-","-",SUMIFS(JRooms!$P:$P,JRooms!$A:$A,$B11,JRooms!$M:$M,Q$2,JRooms!$R:$R,""))</f>
        <v>0</v>
      </c>
      <c r="R11" s="6">
        <f>IF($B11="-","-",SUMIFS(JRooms!$P:$P,JRooms!$A:$A,$B11,JRooms!$M:$M,R$2,JRooms!$R:$R,""))</f>
        <v>0</v>
      </c>
      <c r="S11" s="6">
        <f>IF($B11="-","-",SUMIFS(JRooms!$P:$P,JRooms!$A:$A,$B11,JRooms!$M:$M,S$2,JRooms!$R:$R,""))</f>
        <v>0</v>
      </c>
      <c r="T11" s="6">
        <f>IF($B11="-","-",SUMIFS(JRooms!$P:$P,JRooms!$A:$A,$B11,JRooms!$M:$M,T$2,JRooms!$R:$R,""))</f>
        <v>0</v>
      </c>
      <c r="U11" s="6">
        <f>IF($B11="-","-",SUMIFS(JRooms!$P:$P,JRooms!$A:$A,$B11,JRooms!$M:$M,U$2,JRooms!$R:$R,""))</f>
        <v>0</v>
      </c>
      <c r="V11" s="6">
        <f>IF($B11="-","-",SUMIFS(JRooms!$P:$P,JRooms!$A:$A,$B11,JRooms!$M:$M,V$2,JRooms!$R:$R,""))</f>
        <v>0</v>
      </c>
      <c r="W11" s="6">
        <f>IF($B11="-","-",SUMIFS(JRooms!$P:$P,JRooms!$A:$A,$B11,JRooms!$M:$M,W$2,JRooms!$R:$R,""))</f>
        <v>0</v>
      </c>
      <c r="X11" s="6">
        <f>IF($B11="-","-",SUMIFS(JRooms!$P:$P,JRooms!$A:$A,$B11,JRooms!$M:$M,X$2,JRooms!$R:$R,""))</f>
        <v>0</v>
      </c>
      <c r="Y11" s="6">
        <f>IF($B11="-","-",SUMIFS(JRooms!$P:$P,JRooms!$A:$A,$B11,JRooms!$M:$M,Y$2,JRooms!$R:$R,""))</f>
        <v>0</v>
      </c>
      <c r="Z11" s="6">
        <f>IF($B11="-","-",SUMIFS(JRooms!$P:$P,JRooms!$A:$A,$B11,JRooms!$M:$M,Z$2,JRooms!$R:$R,""))</f>
        <v>0</v>
      </c>
      <c r="AA11" s="6">
        <f>IF($B11="-","-",SUMIFS(JRooms!$P:$P,JRooms!$A:$A,$B11,JRooms!$M:$M,AA$2,JRooms!$R:$R,""))</f>
        <v>837</v>
      </c>
      <c r="AB11" s="6">
        <f>IF($B11="-","-",SUMIFS(JRooms!$P:$P,JRooms!$A:$A,$B11,JRooms!$M:$M,AB$2,JRooms!$R:$R,""))</f>
        <v>0</v>
      </c>
      <c r="AC11" s="6">
        <f>IF($B11="-","-",SUMIFS(JRooms!$P:$P,JRooms!$A:$A,$B11,JRooms!$M:$M,AC$2,JRooms!$R:$R,""))</f>
        <v>0</v>
      </c>
      <c r="AD11" s="6">
        <f>IF($B11="-","-",SUMIFS(JRooms!$P:$P,JRooms!$A:$A,$B11,JRooms!$M:$M,AD$2,JRooms!$R:$R,""))</f>
        <v>0</v>
      </c>
      <c r="AE11" s="6">
        <f>IF($B11="-","-",SUMIFS(JRooms!$P:$P,JRooms!$A:$A,$B11,JRooms!$M:$M,AE$2,JRooms!$R:$R,""))</f>
        <v>0</v>
      </c>
      <c r="AF11" s="6">
        <f>IF($B11="-","-",SUMIFS(JRooms!$P:$P,JRooms!$A:$A,$B11,JRooms!$M:$M,AF$2,JRooms!$R:$R,""))</f>
        <v>0</v>
      </c>
      <c r="AG11" s="6">
        <f>IF($B11="-","-",SUMIFS(JRooms!$P:$P,JRooms!$A:$A,$B11,JRooms!$M:$M,AG$2,JRooms!$R:$R,""))</f>
        <v>0</v>
      </c>
      <c r="AH11" s="6">
        <f>IF($B11="-","-",SUMIFS(JRooms!$P:$P,JRooms!$A:$A,$B11,JRooms!$M:$M,AH$2,JRooms!$R:$R,""))</f>
        <v>0</v>
      </c>
      <c r="AI11" s="6">
        <f>IF($B11="-","-",SUMIFS(JRooms!$P:$P,JRooms!$A:$A,$B11,JRooms!$M:$M,AI$2,JRooms!$R:$R,""))</f>
        <v>0</v>
      </c>
      <c r="AJ11" s="6">
        <f>IF($B11="-","-",SUMIFS(JRooms!$P:$P,JRooms!$A:$A,$B11,JRooms!$M:$M,AJ$2,JRooms!$R:$R,""))</f>
        <v>0</v>
      </c>
      <c r="AK11" s="6">
        <f>IF($B11="-","-",SUMIFS(JRooms!$P:$P,JRooms!$A:$A,$B11,JRooms!$M:$M,AK$2,JRooms!$R:$R,""))</f>
        <v>0</v>
      </c>
      <c r="AL11" s="6">
        <f>IF($B11="-","-",SUMIFS(JRooms!$P:$P,JRooms!$A:$A,$B11,JRooms!$M:$M,AL$2,JRooms!$R:$R,""))</f>
        <v>928</v>
      </c>
      <c r="AM11" s="6">
        <f>IF($B11="-","-",SUMIFS(JRooms!$P:$P,JRooms!$A:$A,$B11,JRooms!$M:$M,AM$2,JRooms!$R:$R,""))</f>
        <v>0</v>
      </c>
      <c r="AN11" s="6">
        <f>IF($B11="-","-",SUMIFS(JRooms!$P:$P,JRooms!$A:$A,$B11,JRooms!$M:$M,AN$2,JRooms!$R:$R,""))</f>
        <v>0</v>
      </c>
      <c r="AO11" s="6">
        <f>IF($B11="-","-",SUMIFS(JRooms!$P:$P,JRooms!$A:$A,$B11,JRooms!$M:$M,AO$2))</f>
        <v>0</v>
      </c>
      <c r="AP11" s="6">
        <f>IF($B11="-","-",SUMIFS(JRooms!$P:$P,JRooms!$A:$A,$B11,JRooms!$M:$M,AP$2))</f>
        <v>851</v>
      </c>
      <c r="AQ11" s="6">
        <f>IF($B11="-","-",SUMIFS(JRooms!$P:$P,JRooms!$A:$A,$B11,JRooms!$M:$M,AQ$2))</f>
        <v>0</v>
      </c>
      <c r="AR11" s="6">
        <f>IF($B11="-","-",SUMIFS(JRooms!$P:$P,JRooms!$A:$A,$B11,JRooms!$M:$M,AR$2))</f>
        <v>0</v>
      </c>
      <c r="AS11" s="6">
        <f>IF($B11="-","-",SUMIFS(JRooms!$P:$P,JRooms!$A:$A,$B11,JRooms!$M:$M,AS$2))</f>
        <v>0</v>
      </c>
      <c r="AT11" s="6">
        <f>IF($B11="-","-",SUMIFS(JRooms!$P:$P,JRooms!$A:$A,$B11,JRooms!$M:$M,AT$2))</f>
        <v>851</v>
      </c>
      <c r="AU11" s="6">
        <f>IF($B11="-","-",SUMIFS(JRooms!$P:$P,JRooms!$A:$A,$B11,JRooms!$M:$M,AU$2))</f>
        <v>0</v>
      </c>
      <c r="AV11" s="6">
        <f>IF($B11="-","-",SUMIFS(JRooms!$P:$P,JRooms!$A:$A,$B11,JRooms!$M:$M,AV$2))</f>
        <v>0</v>
      </c>
      <c r="AW11" s="6">
        <f>IF($B11="-","-",SUMIFS(JRooms!$P:$P,JRooms!$A:$A,$B11,JRooms!$M:$M,AW$2))</f>
        <v>0</v>
      </c>
      <c r="AX11" s="6">
        <f>IF($B11="-","-",SUMIFS(JRooms!$P:$P,JRooms!$A:$A,$B11,JRooms!$M:$M,AX$2))</f>
        <v>0</v>
      </c>
      <c r="AY11" s="6">
        <f>IF($B11="-","-",SUMIFS(JRooms!$P:$P,JRooms!$A:$A,$B11,JRooms!$M:$M,AY$2))</f>
        <v>1688</v>
      </c>
      <c r="AZ11" s="6">
        <f>IF($B11="-","-",SUMIFS(JRooms!$P:$P,JRooms!$A:$A,$B11,JRooms!$M:$M,AZ$2))</f>
        <v>0</v>
      </c>
      <c r="BA11" s="6">
        <f>IF($B11="-","-",SUMIFS(JRooms!$P:$P,JRooms!$A:$A,$B11,JRooms!$M:$M,BA$2))</f>
        <v>0</v>
      </c>
      <c r="BB11" s="6">
        <f>IF($B11="-","-",SUMIFS(JRooms!$P:$P,JRooms!$A:$A,$B11,JRooms!$M:$M,BB$2))</f>
        <v>0</v>
      </c>
      <c r="BC11" s="6">
        <f>IF($B11="-","-",SUMIFS(JRooms!$P:$P,JRooms!$A:$A,$B11,JRooms!$M:$M,BC$2))</f>
        <v>0</v>
      </c>
      <c r="BD11" s="6">
        <f>IF($B11="-","-",SUMIFS(JRooms!$P:$P,JRooms!$A:$A,$B11,JRooms!$M:$M,BD$2))</f>
        <v>0</v>
      </c>
      <c r="BE11" s="6">
        <f>IF($B11="-","-",SUMIFS(JRooms!$P:$P,JRooms!$A:$A,$B11,JRooms!$M:$M,BE$2))</f>
        <v>0</v>
      </c>
      <c r="BF11" s="6">
        <f>IF($B11="-","-",SUMIFS(JRooms!$P:$P,JRooms!$A:$A,$B11,JRooms!$M:$M,BF$2))</f>
        <v>0</v>
      </c>
      <c r="BG11" s="6">
        <f>IF($B11="-","-",SUMIFS(JRooms!$P:$P,JRooms!$A:$A,$B11,JRooms!$M:$M,BG$2))</f>
        <v>0</v>
      </c>
      <c r="BH11" s="6">
        <f>IF($B11="-","-",SUMIFS(JRooms!$P:$P,JRooms!$A:$A,$B11,JRooms!$M:$M,BH$2))</f>
        <v>0</v>
      </c>
      <c r="BI11" s="6">
        <f>IF($B11="-","-",SUMIFS(JRooms!$P:$P,JRooms!$A:$A,$B11,JRooms!$M:$M,BI$2))</f>
        <v>0</v>
      </c>
      <c r="BJ11" s="6">
        <f>IF($B11="-","-",SUMIFS(JRooms!$P:$P,JRooms!$A:$A,$B11,JRooms!$M:$M,BJ$2))</f>
        <v>928</v>
      </c>
      <c r="BK11" s="6">
        <f>IF($B11="-","-",SUMIFS(JRooms!$P:$P,JRooms!$A:$A,$B11,JRooms!$M:$M,BK$2))</f>
        <v>0</v>
      </c>
      <c r="BL11" s="6">
        <f>IF($B11="-","-",SUMIFS(JRooms!$P:$P,JRooms!$A:$A,$B11,JRooms!$M:$M,BL$2))</f>
        <v>0</v>
      </c>
    </row>
    <row r="12" spans="1:64" x14ac:dyDescent="0.2">
      <c r="A12" s="7">
        <v>111</v>
      </c>
      <c r="B12" s="7">
        <v>35</v>
      </c>
      <c r="C12" s="6" t="s">
        <v>11</v>
      </c>
      <c r="D12" s="6">
        <f>SUMIFS(SchoolList!H:H,SchoolList!F:F,A12)</f>
        <v>443.42</v>
      </c>
      <c r="E12" s="6">
        <f t="shared" si="5"/>
        <v>0</v>
      </c>
      <c r="F12" s="6">
        <f t="shared" si="6"/>
        <v>0</v>
      </c>
      <c r="G12" s="6">
        <f t="shared" si="7"/>
        <v>0</v>
      </c>
      <c r="H12" s="6">
        <f t="shared" si="8"/>
        <v>0</v>
      </c>
      <c r="I12" s="73">
        <f t="shared" si="9"/>
        <v>0</v>
      </c>
      <c r="J12" s="73">
        <f t="shared" si="10"/>
        <v>0</v>
      </c>
      <c r="K12" s="73">
        <f t="shared" si="11"/>
        <v>0</v>
      </c>
      <c r="L12" s="73">
        <f t="shared" si="12"/>
        <v>0</v>
      </c>
      <c r="M12" s="6">
        <f t="shared" si="1"/>
        <v>0</v>
      </c>
      <c r="N12" s="6">
        <f t="shared" si="2"/>
        <v>0</v>
      </c>
      <c r="O12" s="6">
        <f t="shared" si="3"/>
        <v>0</v>
      </c>
      <c r="P12" s="6">
        <f t="shared" si="4"/>
        <v>0</v>
      </c>
      <c r="Q12" s="6">
        <f>IF($B12="-","-",SUMIFS(JRooms!$P:$P,JRooms!$A:$A,$B12,JRooms!$M:$M,Q$2,JRooms!$R:$R,""))</f>
        <v>0</v>
      </c>
      <c r="R12" s="6">
        <f>IF($B12="-","-",SUMIFS(JRooms!$P:$P,JRooms!$A:$A,$B12,JRooms!$M:$M,R$2,JRooms!$R:$R,""))</f>
        <v>0</v>
      </c>
      <c r="S12" s="6">
        <f>IF($B12="-","-",SUMIFS(JRooms!$P:$P,JRooms!$A:$A,$B12,JRooms!$M:$M,S$2,JRooms!$R:$R,""))</f>
        <v>0</v>
      </c>
      <c r="T12" s="6">
        <f>IF($B12="-","-",SUMIFS(JRooms!$P:$P,JRooms!$A:$A,$B12,JRooms!$M:$M,T$2,JRooms!$R:$R,""))</f>
        <v>0</v>
      </c>
      <c r="U12" s="6">
        <f>IF($B12="-","-",SUMIFS(JRooms!$P:$P,JRooms!$A:$A,$B12,JRooms!$M:$M,U$2,JRooms!$R:$R,""))</f>
        <v>0</v>
      </c>
      <c r="V12" s="6">
        <f>IF($B12="-","-",SUMIFS(JRooms!$P:$P,JRooms!$A:$A,$B12,JRooms!$M:$M,V$2,JRooms!$R:$R,""))</f>
        <v>0</v>
      </c>
      <c r="W12" s="6">
        <f>IF($B12="-","-",SUMIFS(JRooms!$P:$P,JRooms!$A:$A,$B12,JRooms!$M:$M,W$2,JRooms!$R:$R,""))</f>
        <v>0</v>
      </c>
      <c r="X12" s="6">
        <f>IF($B12="-","-",SUMIFS(JRooms!$P:$P,JRooms!$A:$A,$B12,JRooms!$M:$M,X$2,JRooms!$R:$R,""))</f>
        <v>0</v>
      </c>
      <c r="Y12" s="6">
        <f>IF($B12="-","-",SUMIFS(JRooms!$P:$P,JRooms!$A:$A,$B12,JRooms!$M:$M,Y$2,JRooms!$R:$R,""))</f>
        <v>0</v>
      </c>
      <c r="Z12" s="6">
        <f>IF($B12="-","-",SUMIFS(JRooms!$P:$P,JRooms!$A:$A,$B12,JRooms!$M:$M,Z$2,JRooms!$R:$R,""))</f>
        <v>0</v>
      </c>
      <c r="AA12" s="6">
        <f>IF($B12="-","-",SUMIFS(JRooms!$P:$P,JRooms!$A:$A,$B12,JRooms!$M:$M,AA$2,JRooms!$R:$R,""))</f>
        <v>0</v>
      </c>
      <c r="AB12" s="6">
        <f>IF($B12="-","-",SUMIFS(JRooms!$P:$P,JRooms!$A:$A,$B12,JRooms!$M:$M,AB$2,JRooms!$R:$R,""))</f>
        <v>0</v>
      </c>
      <c r="AC12" s="6">
        <f>IF($B12="-","-",SUMIFS(JRooms!$P:$P,JRooms!$A:$A,$B12,JRooms!$M:$M,AC$2,JRooms!$R:$R,""))</f>
        <v>0</v>
      </c>
      <c r="AD12" s="6">
        <f>IF($B12="-","-",SUMIFS(JRooms!$P:$P,JRooms!$A:$A,$B12,JRooms!$M:$M,AD$2,JRooms!$R:$R,""))</f>
        <v>0</v>
      </c>
      <c r="AE12" s="6">
        <f>IF($B12="-","-",SUMIFS(JRooms!$P:$P,JRooms!$A:$A,$B12,JRooms!$M:$M,AE$2,JRooms!$R:$R,""))</f>
        <v>0</v>
      </c>
      <c r="AF12" s="6">
        <f>IF($B12="-","-",SUMIFS(JRooms!$P:$P,JRooms!$A:$A,$B12,JRooms!$M:$M,AF$2,JRooms!$R:$R,""))</f>
        <v>0</v>
      </c>
      <c r="AG12" s="6">
        <f>IF($B12="-","-",SUMIFS(JRooms!$P:$P,JRooms!$A:$A,$B12,JRooms!$M:$M,AG$2,JRooms!$R:$R,""))</f>
        <v>0</v>
      </c>
      <c r="AH12" s="6">
        <f>IF($B12="-","-",SUMIFS(JRooms!$P:$P,JRooms!$A:$A,$B12,JRooms!$M:$M,AH$2,JRooms!$R:$R,""))</f>
        <v>0</v>
      </c>
      <c r="AI12" s="6">
        <f>IF($B12="-","-",SUMIFS(JRooms!$P:$P,JRooms!$A:$A,$B12,JRooms!$M:$M,AI$2,JRooms!$R:$R,""))</f>
        <v>0</v>
      </c>
      <c r="AJ12" s="6">
        <f>IF($B12="-","-",SUMIFS(JRooms!$P:$P,JRooms!$A:$A,$B12,JRooms!$M:$M,AJ$2,JRooms!$R:$R,""))</f>
        <v>0</v>
      </c>
      <c r="AK12" s="6">
        <f>IF($B12="-","-",SUMIFS(JRooms!$P:$P,JRooms!$A:$A,$B12,JRooms!$M:$M,AK$2,JRooms!$R:$R,""))</f>
        <v>0</v>
      </c>
      <c r="AL12" s="6">
        <f>IF($B12="-","-",SUMIFS(JRooms!$P:$P,JRooms!$A:$A,$B12,JRooms!$M:$M,AL$2,JRooms!$R:$R,""))</f>
        <v>0</v>
      </c>
      <c r="AM12" s="6">
        <f>IF($B12="-","-",SUMIFS(JRooms!$P:$P,JRooms!$A:$A,$B12,JRooms!$M:$M,AM$2,JRooms!$R:$R,""))</f>
        <v>0</v>
      </c>
      <c r="AN12" s="6">
        <f>IF($B12="-","-",SUMIFS(JRooms!$P:$P,JRooms!$A:$A,$B12,JRooms!$M:$M,AN$2,JRooms!$R:$R,""))</f>
        <v>0</v>
      </c>
      <c r="AO12" s="6">
        <f>IF($B12="-","-",SUMIFS(JRooms!$P:$P,JRooms!$A:$A,$B12,JRooms!$M:$M,AO$2))</f>
        <v>0</v>
      </c>
      <c r="AP12" s="6">
        <f>IF($B12="-","-",SUMIFS(JRooms!$P:$P,JRooms!$A:$A,$B12,JRooms!$M:$M,AP$2))</f>
        <v>0</v>
      </c>
      <c r="AQ12" s="6">
        <f>IF($B12="-","-",SUMIFS(JRooms!$P:$P,JRooms!$A:$A,$B12,JRooms!$M:$M,AQ$2))</f>
        <v>0</v>
      </c>
      <c r="AR12" s="6">
        <f>IF($B12="-","-",SUMIFS(JRooms!$P:$P,JRooms!$A:$A,$B12,JRooms!$M:$M,AR$2))</f>
        <v>0</v>
      </c>
      <c r="AS12" s="6">
        <f>IF($B12="-","-",SUMIFS(JRooms!$P:$P,JRooms!$A:$A,$B12,JRooms!$M:$M,AS$2))</f>
        <v>0</v>
      </c>
      <c r="AT12" s="6">
        <f>IF($B12="-","-",SUMIFS(JRooms!$P:$P,JRooms!$A:$A,$B12,JRooms!$M:$M,AT$2))</f>
        <v>0</v>
      </c>
      <c r="AU12" s="6">
        <f>IF($B12="-","-",SUMIFS(JRooms!$P:$P,JRooms!$A:$A,$B12,JRooms!$M:$M,AU$2))</f>
        <v>0</v>
      </c>
      <c r="AV12" s="6">
        <f>IF($B12="-","-",SUMIFS(JRooms!$P:$P,JRooms!$A:$A,$B12,JRooms!$M:$M,AV$2))</f>
        <v>0</v>
      </c>
      <c r="AW12" s="6">
        <f>IF($B12="-","-",SUMIFS(JRooms!$P:$P,JRooms!$A:$A,$B12,JRooms!$M:$M,AW$2))</f>
        <v>0</v>
      </c>
      <c r="AX12" s="6">
        <f>IF($B12="-","-",SUMIFS(JRooms!$P:$P,JRooms!$A:$A,$B12,JRooms!$M:$M,AX$2))</f>
        <v>0</v>
      </c>
      <c r="AY12" s="6">
        <f>IF($B12="-","-",SUMIFS(JRooms!$P:$P,JRooms!$A:$A,$B12,JRooms!$M:$M,AY$2))</f>
        <v>0</v>
      </c>
      <c r="AZ12" s="6">
        <f>IF($B12="-","-",SUMIFS(JRooms!$P:$P,JRooms!$A:$A,$B12,JRooms!$M:$M,AZ$2))</f>
        <v>0</v>
      </c>
      <c r="BA12" s="6">
        <f>IF($B12="-","-",SUMIFS(JRooms!$P:$P,JRooms!$A:$A,$B12,JRooms!$M:$M,BA$2))</f>
        <v>0</v>
      </c>
      <c r="BB12" s="6">
        <f>IF($B12="-","-",SUMIFS(JRooms!$P:$P,JRooms!$A:$A,$B12,JRooms!$M:$M,BB$2))</f>
        <v>0</v>
      </c>
      <c r="BC12" s="6">
        <f>IF($B12="-","-",SUMIFS(JRooms!$P:$P,JRooms!$A:$A,$B12,JRooms!$M:$M,BC$2))</f>
        <v>0</v>
      </c>
      <c r="BD12" s="6">
        <f>IF($B12="-","-",SUMIFS(JRooms!$P:$P,JRooms!$A:$A,$B12,JRooms!$M:$M,BD$2))</f>
        <v>0</v>
      </c>
      <c r="BE12" s="6">
        <f>IF($B12="-","-",SUMIFS(JRooms!$P:$P,JRooms!$A:$A,$B12,JRooms!$M:$M,BE$2))</f>
        <v>0</v>
      </c>
      <c r="BF12" s="6">
        <f>IF($B12="-","-",SUMIFS(JRooms!$P:$P,JRooms!$A:$A,$B12,JRooms!$M:$M,BF$2))</f>
        <v>0</v>
      </c>
      <c r="BG12" s="6">
        <f>IF($B12="-","-",SUMIFS(JRooms!$P:$P,JRooms!$A:$A,$B12,JRooms!$M:$M,BG$2))</f>
        <v>0</v>
      </c>
      <c r="BH12" s="6">
        <f>IF($B12="-","-",SUMIFS(JRooms!$P:$P,JRooms!$A:$A,$B12,JRooms!$M:$M,BH$2))</f>
        <v>0</v>
      </c>
      <c r="BI12" s="6">
        <f>IF($B12="-","-",SUMIFS(JRooms!$P:$P,JRooms!$A:$A,$B12,JRooms!$M:$M,BI$2))</f>
        <v>0</v>
      </c>
      <c r="BJ12" s="6">
        <f>IF($B12="-","-",SUMIFS(JRooms!$P:$P,JRooms!$A:$A,$B12,JRooms!$M:$M,BJ$2))</f>
        <v>0</v>
      </c>
      <c r="BK12" s="6">
        <f>IF($B12="-","-",SUMIFS(JRooms!$P:$P,JRooms!$A:$A,$B12,JRooms!$M:$M,BK$2))</f>
        <v>0</v>
      </c>
      <c r="BL12" s="6">
        <f>IF($B12="-","-",SUMIFS(JRooms!$P:$P,JRooms!$A:$A,$B12,JRooms!$M:$M,BL$2))</f>
        <v>0</v>
      </c>
    </row>
    <row r="13" spans="1:64" x14ac:dyDescent="0.2">
      <c r="A13" s="7">
        <v>115</v>
      </c>
      <c r="B13" s="7">
        <v>44</v>
      </c>
      <c r="C13" s="6" t="s">
        <v>12</v>
      </c>
      <c r="D13" s="6">
        <f>SUMIFS(SchoolList!H:H,SchoolList!F:F,A13)</f>
        <v>277.58999999999997</v>
      </c>
      <c r="E13" s="6">
        <f t="shared" si="5"/>
        <v>0</v>
      </c>
      <c r="F13" s="6">
        <f t="shared" si="6"/>
        <v>0</v>
      </c>
      <c r="G13" s="6">
        <f t="shared" si="7"/>
        <v>0</v>
      </c>
      <c r="H13" s="6">
        <f t="shared" si="8"/>
        <v>0</v>
      </c>
      <c r="I13" s="73">
        <f t="shared" si="9"/>
        <v>0</v>
      </c>
      <c r="J13" s="73">
        <f t="shared" si="10"/>
        <v>0</v>
      </c>
      <c r="K13" s="73">
        <f t="shared" si="11"/>
        <v>0</v>
      </c>
      <c r="L13" s="73">
        <f t="shared" si="12"/>
        <v>0</v>
      </c>
      <c r="M13" s="6">
        <f t="shared" si="1"/>
        <v>0</v>
      </c>
      <c r="N13" s="6">
        <f t="shared" si="2"/>
        <v>0</v>
      </c>
      <c r="O13" s="6">
        <f t="shared" si="3"/>
        <v>0</v>
      </c>
      <c r="P13" s="6">
        <f t="shared" si="4"/>
        <v>0</v>
      </c>
      <c r="Q13" s="6">
        <f>IF($B13="-","-",SUMIFS(JRooms!$P:$P,JRooms!$A:$A,$B13,JRooms!$M:$M,Q$2,JRooms!$R:$R,""))</f>
        <v>0</v>
      </c>
      <c r="R13" s="6">
        <f>IF($B13="-","-",SUMIFS(JRooms!$P:$P,JRooms!$A:$A,$B13,JRooms!$M:$M,R$2,JRooms!$R:$R,""))</f>
        <v>0</v>
      </c>
      <c r="S13" s="6">
        <f>IF($B13="-","-",SUMIFS(JRooms!$P:$P,JRooms!$A:$A,$B13,JRooms!$M:$M,S$2,JRooms!$R:$R,""))</f>
        <v>0</v>
      </c>
      <c r="T13" s="6">
        <f>IF($B13="-","-",SUMIFS(JRooms!$P:$P,JRooms!$A:$A,$B13,JRooms!$M:$M,T$2,JRooms!$R:$R,""))</f>
        <v>0</v>
      </c>
      <c r="U13" s="6">
        <f>IF($B13="-","-",SUMIFS(JRooms!$P:$P,JRooms!$A:$A,$B13,JRooms!$M:$M,U$2,JRooms!$R:$R,""))</f>
        <v>0</v>
      </c>
      <c r="V13" s="6">
        <f>IF($B13="-","-",SUMIFS(JRooms!$P:$P,JRooms!$A:$A,$B13,JRooms!$M:$M,V$2,JRooms!$R:$R,""))</f>
        <v>0</v>
      </c>
      <c r="W13" s="6">
        <f>IF($B13="-","-",SUMIFS(JRooms!$P:$P,JRooms!$A:$A,$B13,JRooms!$M:$M,W$2,JRooms!$R:$R,""))</f>
        <v>0</v>
      </c>
      <c r="X13" s="6">
        <f>IF($B13="-","-",SUMIFS(JRooms!$P:$P,JRooms!$A:$A,$B13,JRooms!$M:$M,X$2,JRooms!$R:$R,""))</f>
        <v>0</v>
      </c>
      <c r="Y13" s="6">
        <f>IF($B13="-","-",SUMIFS(JRooms!$P:$P,JRooms!$A:$A,$B13,JRooms!$M:$M,Y$2,JRooms!$R:$R,""))</f>
        <v>0</v>
      </c>
      <c r="Z13" s="6">
        <f>IF($B13="-","-",SUMIFS(JRooms!$P:$P,JRooms!$A:$A,$B13,JRooms!$M:$M,Z$2,JRooms!$R:$R,""))</f>
        <v>0</v>
      </c>
      <c r="AA13" s="6">
        <f>IF($B13="-","-",SUMIFS(JRooms!$P:$P,JRooms!$A:$A,$B13,JRooms!$M:$M,AA$2,JRooms!$R:$R,""))</f>
        <v>0</v>
      </c>
      <c r="AB13" s="6">
        <f>IF($B13="-","-",SUMIFS(JRooms!$P:$P,JRooms!$A:$A,$B13,JRooms!$M:$M,AB$2,JRooms!$R:$R,""))</f>
        <v>0</v>
      </c>
      <c r="AC13" s="6">
        <f>IF($B13="-","-",SUMIFS(JRooms!$P:$P,JRooms!$A:$A,$B13,JRooms!$M:$M,AC$2,JRooms!$R:$R,""))</f>
        <v>0</v>
      </c>
      <c r="AD13" s="6">
        <f>IF($B13="-","-",SUMIFS(JRooms!$P:$P,JRooms!$A:$A,$B13,JRooms!$M:$M,AD$2,JRooms!$R:$R,""))</f>
        <v>0</v>
      </c>
      <c r="AE13" s="6">
        <f>IF($B13="-","-",SUMIFS(JRooms!$P:$P,JRooms!$A:$A,$B13,JRooms!$M:$M,AE$2,JRooms!$R:$R,""))</f>
        <v>0</v>
      </c>
      <c r="AF13" s="6">
        <f>IF($B13="-","-",SUMIFS(JRooms!$P:$P,JRooms!$A:$A,$B13,JRooms!$M:$M,AF$2,JRooms!$R:$R,""))</f>
        <v>0</v>
      </c>
      <c r="AG13" s="6">
        <f>IF($B13="-","-",SUMIFS(JRooms!$P:$P,JRooms!$A:$A,$B13,JRooms!$M:$M,AG$2,JRooms!$R:$R,""))</f>
        <v>0</v>
      </c>
      <c r="AH13" s="6">
        <f>IF($B13="-","-",SUMIFS(JRooms!$P:$P,JRooms!$A:$A,$B13,JRooms!$M:$M,AH$2,JRooms!$R:$R,""))</f>
        <v>0</v>
      </c>
      <c r="AI13" s="6">
        <f>IF($B13="-","-",SUMIFS(JRooms!$P:$P,JRooms!$A:$A,$B13,JRooms!$M:$M,AI$2,JRooms!$R:$R,""))</f>
        <v>0</v>
      </c>
      <c r="AJ13" s="6">
        <f>IF($B13="-","-",SUMIFS(JRooms!$P:$P,JRooms!$A:$A,$B13,JRooms!$M:$M,AJ$2,JRooms!$R:$R,""))</f>
        <v>0</v>
      </c>
      <c r="AK13" s="6">
        <f>IF($B13="-","-",SUMIFS(JRooms!$P:$P,JRooms!$A:$A,$B13,JRooms!$M:$M,AK$2,JRooms!$R:$R,""))</f>
        <v>0</v>
      </c>
      <c r="AL13" s="6">
        <f>IF($B13="-","-",SUMIFS(JRooms!$P:$P,JRooms!$A:$A,$B13,JRooms!$M:$M,AL$2,JRooms!$R:$R,""))</f>
        <v>0</v>
      </c>
      <c r="AM13" s="6">
        <f>IF($B13="-","-",SUMIFS(JRooms!$P:$P,JRooms!$A:$A,$B13,JRooms!$M:$M,AM$2,JRooms!$R:$R,""))</f>
        <v>0</v>
      </c>
      <c r="AN13" s="6">
        <f>IF($B13="-","-",SUMIFS(JRooms!$P:$P,JRooms!$A:$A,$B13,JRooms!$M:$M,AN$2,JRooms!$R:$R,""))</f>
        <v>0</v>
      </c>
      <c r="AO13" s="6">
        <f>IF($B13="-","-",SUMIFS(JRooms!$P:$P,JRooms!$A:$A,$B13,JRooms!$M:$M,AO$2))</f>
        <v>0</v>
      </c>
      <c r="AP13" s="6">
        <f>IF($B13="-","-",SUMIFS(JRooms!$P:$P,JRooms!$A:$A,$B13,JRooms!$M:$M,AP$2))</f>
        <v>0</v>
      </c>
      <c r="AQ13" s="6">
        <f>IF($B13="-","-",SUMIFS(JRooms!$P:$P,JRooms!$A:$A,$B13,JRooms!$M:$M,AQ$2))</f>
        <v>0</v>
      </c>
      <c r="AR13" s="6">
        <f>IF($B13="-","-",SUMIFS(JRooms!$P:$P,JRooms!$A:$A,$B13,JRooms!$M:$M,AR$2))</f>
        <v>0</v>
      </c>
      <c r="AS13" s="6">
        <f>IF($B13="-","-",SUMIFS(JRooms!$P:$P,JRooms!$A:$A,$B13,JRooms!$M:$M,AS$2))</f>
        <v>0</v>
      </c>
      <c r="AT13" s="6">
        <f>IF($B13="-","-",SUMIFS(JRooms!$P:$P,JRooms!$A:$A,$B13,JRooms!$M:$M,AT$2))</f>
        <v>0</v>
      </c>
      <c r="AU13" s="6">
        <f>IF($B13="-","-",SUMIFS(JRooms!$P:$P,JRooms!$A:$A,$B13,JRooms!$M:$M,AU$2))</f>
        <v>0</v>
      </c>
      <c r="AV13" s="6">
        <f>IF($B13="-","-",SUMIFS(JRooms!$P:$P,JRooms!$A:$A,$B13,JRooms!$M:$M,AV$2))</f>
        <v>0</v>
      </c>
      <c r="AW13" s="6">
        <f>IF($B13="-","-",SUMIFS(JRooms!$P:$P,JRooms!$A:$A,$B13,JRooms!$M:$M,AW$2))</f>
        <v>0</v>
      </c>
      <c r="AX13" s="6">
        <f>IF($B13="-","-",SUMIFS(JRooms!$P:$P,JRooms!$A:$A,$B13,JRooms!$M:$M,AX$2))</f>
        <v>0</v>
      </c>
      <c r="AY13" s="6">
        <f>IF($B13="-","-",SUMIFS(JRooms!$P:$P,JRooms!$A:$A,$B13,JRooms!$M:$M,AY$2))</f>
        <v>0</v>
      </c>
      <c r="AZ13" s="6">
        <f>IF($B13="-","-",SUMIFS(JRooms!$P:$P,JRooms!$A:$A,$B13,JRooms!$M:$M,AZ$2))</f>
        <v>0</v>
      </c>
      <c r="BA13" s="6">
        <f>IF($B13="-","-",SUMIFS(JRooms!$P:$P,JRooms!$A:$A,$B13,JRooms!$M:$M,BA$2))</f>
        <v>0</v>
      </c>
      <c r="BB13" s="6">
        <f>IF($B13="-","-",SUMIFS(JRooms!$P:$P,JRooms!$A:$A,$B13,JRooms!$M:$M,BB$2))</f>
        <v>0</v>
      </c>
      <c r="BC13" s="6">
        <f>IF($B13="-","-",SUMIFS(JRooms!$P:$P,JRooms!$A:$A,$B13,JRooms!$M:$M,BC$2))</f>
        <v>0</v>
      </c>
      <c r="BD13" s="6">
        <f>IF($B13="-","-",SUMIFS(JRooms!$P:$P,JRooms!$A:$A,$B13,JRooms!$M:$M,BD$2))</f>
        <v>0</v>
      </c>
      <c r="BE13" s="6">
        <f>IF($B13="-","-",SUMIFS(JRooms!$P:$P,JRooms!$A:$A,$B13,JRooms!$M:$M,BE$2))</f>
        <v>0</v>
      </c>
      <c r="BF13" s="6">
        <f>IF($B13="-","-",SUMIFS(JRooms!$P:$P,JRooms!$A:$A,$B13,JRooms!$M:$M,BF$2))</f>
        <v>0</v>
      </c>
      <c r="BG13" s="6">
        <f>IF($B13="-","-",SUMIFS(JRooms!$P:$P,JRooms!$A:$A,$B13,JRooms!$M:$M,BG$2))</f>
        <v>0</v>
      </c>
      <c r="BH13" s="6">
        <f>IF($B13="-","-",SUMIFS(JRooms!$P:$P,JRooms!$A:$A,$B13,JRooms!$M:$M,BH$2))</f>
        <v>0</v>
      </c>
      <c r="BI13" s="6">
        <f>IF($B13="-","-",SUMIFS(JRooms!$P:$P,JRooms!$A:$A,$B13,JRooms!$M:$M,BI$2))</f>
        <v>0</v>
      </c>
      <c r="BJ13" s="6">
        <f>IF($B13="-","-",SUMIFS(JRooms!$P:$P,JRooms!$A:$A,$B13,JRooms!$M:$M,BJ$2))</f>
        <v>0</v>
      </c>
      <c r="BK13" s="6">
        <f>IF($B13="-","-",SUMIFS(JRooms!$P:$P,JRooms!$A:$A,$B13,JRooms!$M:$M,BK$2))</f>
        <v>0</v>
      </c>
      <c r="BL13" s="6">
        <f>IF($B13="-","-",SUMIFS(JRooms!$P:$P,JRooms!$A:$A,$B13,JRooms!$M:$M,BL$2))</f>
        <v>0</v>
      </c>
    </row>
    <row r="14" spans="1:64" x14ac:dyDescent="0.2">
      <c r="A14" s="7">
        <v>116</v>
      </c>
      <c r="B14" s="7">
        <v>48</v>
      </c>
      <c r="C14" s="6" t="s">
        <v>13</v>
      </c>
      <c r="D14" s="6">
        <f>SUMIFS(SchoolList!H:H,SchoolList!F:F,A14)</f>
        <v>609.04</v>
      </c>
      <c r="E14" s="6">
        <f t="shared" si="5"/>
        <v>805</v>
      </c>
      <c r="F14" s="6">
        <f t="shared" si="6"/>
        <v>0</v>
      </c>
      <c r="G14" s="6">
        <f t="shared" si="7"/>
        <v>0</v>
      </c>
      <c r="H14" s="6">
        <f t="shared" si="8"/>
        <v>805</v>
      </c>
      <c r="I14" s="73">
        <f t="shared" si="9"/>
        <v>1.32</v>
      </c>
      <c r="J14" s="73">
        <f t="shared" si="10"/>
        <v>0</v>
      </c>
      <c r="K14" s="73">
        <f t="shared" si="11"/>
        <v>0</v>
      </c>
      <c r="L14" s="73">
        <f t="shared" si="12"/>
        <v>1.32</v>
      </c>
      <c r="M14" s="6">
        <f t="shared" si="1"/>
        <v>805</v>
      </c>
      <c r="N14" s="6">
        <f t="shared" si="2"/>
        <v>0</v>
      </c>
      <c r="O14" s="6">
        <f t="shared" si="3"/>
        <v>0</v>
      </c>
      <c r="P14" s="6">
        <f t="shared" si="4"/>
        <v>805</v>
      </c>
      <c r="Q14" s="6">
        <f>IF($B14="-","-",SUMIFS(JRooms!$P:$P,JRooms!$A:$A,$B14,JRooms!$M:$M,Q$2,JRooms!$R:$R,""))</f>
        <v>0</v>
      </c>
      <c r="R14" s="6">
        <f>IF($B14="-","-",SUMIFS(JRooms!$P:$P,JRooms!$A:$A,$B14,JRooms!$M:$M,R$2,JRooms!$R:$R,""))</f>
        <v>805</v>
      </c>
      <c r="S14" s="6">
        <f>IF($B14="-","-",SUMIFS(JRooms!$P:$P,JRooms!$A:$A,$B14,JRooms!$M:$M,S$2,JRooms!$R:$R,""))</f>
        <v>0</v>
      </c>
      <c r="T14" s="6">
        <f>IF($B14="-","-",SUMIFS(JRooms!$P:$P,JRooms!$A:$A,$B14,JRooms!$M:$M,T$2,JRooms!$R:$R,""))</f>
        <v>0</v>
      </c>
      <c r="U14" s="6">
        <f>IF($B14="-","-",SUMIFS(JRooms!$P:$P,JRooms!$A:$A,$B14,JRooms!$M:$M,U$2,JRooms!$R:$R,""))</f>
        <v>0</v>
      </c>
      <c r="V14" s="6">
        <f>IF($B14="-","-",SUMIFS(JRooms!$P:$P,JRooms!$A:$A,$B14,JRooms!$M:$M,V$2,JRooms!$R:$R,""))</f>
        <v>0</v>
      </c>
      <c r="W14" s="6">
        <f>IF($B14="-","-",SUMIFS(JRooms!$P:$P,JRooms!$A:$A,$B14,JRooms!$M:$M,W$2,JRooms!$R:$R,""))</f>
        <v>0</v>
      </c>
      <c r="X14" s="6">
        <f>IF($B14="-","-",SUMIFS(JRooms!$P:$P,JRooms!$A:$A,$B14,JRooms!$M:$M,X$2,JRooms!$R:$R,""))</f>
        <v>0</v>
      </c>
      <c r="Y14" s="6">
        <f>IF($B14="-","-",SUMIFS(JRooms!$P:$P,JRooms!$A:$A,$B14,JRooms!$M:$M,Y$2,JRooms!$R:$R,""))</f>
        <v>0</v>
      </c>
      <c r="Z14" s="6">
        <f>IF($B14="-","-",SUMIFS(JRooms!$P:$P,JRooms!$A:$A,$B14,JRooms!$M:$M,Z$2,JRooms!$R:$R,""))</f>
        <v>0</v>
      </c>
      <c r="AA14" s="6">
        <f>IF($B14="-","-",SUMIFS(JRooms!$P:$P,JRooms!$A:$A,$B14,JRooms!$M:$M,AA$2,JRooms!$R:$R,""))</f>
        <v>0</v>
      </c>
      <c r="AB14" s="6">
        <f>IF($B14="-","-",SUMIFS(JRooms!$P:$P,JRooms!$A:$A,$B14,JRooms!$M:$M,AB$2,JRooms!$R:$R,""))</f>
        <v>0</v>
      </c>
      <c r="AC14" s="6">
        <f>IF($B14="-","-",SUMIFS(JRooms!$P:$P,JRooms!$A:$A,$B14,JRooms!$M:$M,AC$2,JRooms!$R:$R,""))</f>
        <v>0</v>
      </c>
      <c r="AD14" s="6">
        <f>IF($B14="-","-",SUMIFS(JRooms!$P:$P,JRooms!$A:$A,$B14,JRooms!$M:$M,AD$2,JRooms!$R:$R,""))</f>
        <v>0</v>
      </c>
      <c r="AE14" s="6">
        <f>IF($B14="-","-",SUMIFS(JRooms!$P:$P,JRooms!$A:$A,$B14,JRooms!$M:$M,AE$2,JRooms!$R:$R,""))</f>
        <v>0</v>
      </c>
      <c r="AF14" s="6">
        <f>IF($B14="-","-",SUMIFS(JRooms!$P:$P,JRooms!$A:$A,$B14,JRooms!$M:$M,AF$2,JRooms!$R:$R,""))</f>
        <v>0</v>
      </c>
      <c r="AG14" s="6">
        <f>IF($B14="-","-",SUMIFS(JRooms!$P:$P,JRooms!$A:$A,$B14,JRooms!$M:$M,AG$2,JRooms!$R:$R,""))</f>
        <v>0</v>
      </c>
      <c r="AH14" s="6">
        <f>IF($B14="-","-",SUMIFS(JRooms!$P:$P,JRooms!$A:$A,$B14,JRooms!$M:$M,AH$2,JRooms!$R:$R,""))</f>
        <v>0</v>
      </c>
      <c r="AI14" s="6">
        <f>IF($B14="-","-",SUMIFS(JRooms!$P:$P,JRooms!$A:$A,$B14,JRooms!$M:$M,AI$2,JRooms!$R:$R,""))</f>
        <v>0</v>
      </c>
      <c r="AJ14" s="6">
        <f>IF($B14="-","-",SUMIFS(JRooms!$P:$P,JRooms!$A:$A,$B14,JRooms!$M:$M,AJ$2,JRooms!$R:$R,""))</f>
        <v>0</v>
      </c>
      <c r="AK14" s="6">
        <f>IF($B14="-","-",SUMIFS(JRooms!$P:$P,JRooms!$A:$A,$B14,JRooms!$M:$M,AK$2,JRooms!$R:$R,""))</f>
        <v>0</v>
      </c>
      <c r="AL14" s="6">
        <f>IF($B14="-","-",SUMIFS(JRooms!$P:$P,JRooms!$A:$A,$B14,JRooms!$M:$M,AL$2,JRooms!$R:$R,""))</f>
        <v>0</v>
      </c>
      <c r="AM14" s="6">
        <f>IF($B14="-","-",SUMIFS(JRooms!$P:$P,JRooms!$A:$A,$B14,JRooms!$M:$M,AM$2,JRooms!$R:$R,""))</f>
        <v>0</v>
      </c>
      <c r="AN14" s="6">
        <f>IF($B14="-","-",SUMIFS(JRooms!$P:$P,JRooms!$A:$A,$B14,JRooms!$M:$M,AN$2,JRooms!$R:$R,""))</f>
        <v>0</v>
      </c>
      <c r="AO14" s="6">
        <f>IF($B14="-","-",SUMIFS(JRooms!$P:$P,JRooms!$A:$A,$B14,JRooms!$M:$M,AO$2))</f>
        <v>0</v>
      </c>
      <c r="AP14" s="6">
        <f>IF($B14="-","-",SUMIFS(JRooms!$P:$P,JRooms!$A:$A,$B14,JRooms!$M:$M,AP$2))</f>
        <v>805</v>
      </c>
      <c r="AQ14" s="6">
        <f>IF($B14="-","-",SUMIFS(JRooms!$P:$P,JRooms!$A:$A,$B14,JRooms!$M:$M,AQ$2))</f>
        <v>0</v>
      </c>
      <c r="AR14" s="6">
        <f>IF($B14="-","-",SUMIFS(JRooms!$P:$P,JRooms!$A:$A,$B14,JRooms!$M:$M,AR$2))</f>
        <v>0</v>
      </c>
      <c r="AS14" s="6">
        <f>IF($B14="-","-",SUMIFS(JRooms!$P:$P,JRooms!$A:$A,$B14,JRooms!$M:$M,AS$2))</f>
        <v>0</v>
      </c>
      <c r="AT14" s="6">
        <f>IF($B14="-","-",SUMIFS(JRooms!$P:$P,JRooms!$A:$A,$B14,JRooms!$M:$M,AT$2))</f>
        <v>0</v>
      </c>
      <c r="AU14" s="6">
        <f>IF($B14="-","-",SUMIFS(JRooms!$P:$P,JRooms!$A:$A,$B14,JRooms!$M:$M,AU$2))</f>
        <v>0</v>
      </c>
      <c r="AV14" s="6">
        <f>IF($B14="-","-",SUMIFS(JRooms!$P:$P,JRooms!$A:$A,$B14,JRooms!$M:$M,AV$2))</f>
        <v>0</v>
      </c>
      <c r="AW14" s="6">
        <f>IF($B14="-","-",SUMIFS(JRooms!$P:$P,JRooms!$A:$A,$B14,JRooms!$M:$M,AW$2))</f>
        <v>0</v>
      </c>
      <c r="AX14" s="6">
        <f>IF($B14="-","-",SUMIFS(JRooms!$P:$P,JRooms!$A:$A,$B14,JRooms!$M:$M,AX$2))</f>
        <v>0</v>
      </c>
      <c r="AY14" s="6">
        <f>IF($B14="-","-",SUMIFS(JRooms!$P:$P,JRooms!$A:$A,$B14,JRooms!$M:$M,AY$2))</f>
        <v>0</v>
      </c>
      <c r="AZ14" s="6">
        <f>IF($B14="-","-",SUMIFS(JRooms!$P:$P,JRooms!$A:$A,$B14,JRooms!$M:$M,AZ$2))</f>
        <v>0</v>
      </c>
      <c r="BA14" s="6">
        <f>IF($B14="-","-",SUMIFS(JRooms!$P:$P,JRooms!$A:$A,$B14,JRooms!$M:$M,BA$2))</f>
        <v>0</v>
      </c>
      <c r="BB14" s="6">
        <f>IF($B14="-","-",SUMIFS(JRooms!$P:$P,JRooms!$A:$A,$B14,JRooms!$M:$M,BB$2))</f>
        <v>0</v>
      </c>
      <c r="BC14" s="6">
        <f>IF($B14="-","-",SUMIFS(JRooms!$P:$P,JRooms!$A:$A,$B14,JRooms!$M:$M,BC$2))</f>
        <v>0</v>
      </c>
      <c r="BD14" s="6">
        <f>IF($B14="-","-",SUMIFS(JRooms!$P:$P,JRooms!$A:$A,$B14,JRooms!$M:$M,BD$2))</f>
        <v>0</v>
      </c>
      <c r="BE14" s="6">
        <f>IF($B14="-","-",SUMIFS(JRooms!$P:$P,JRooms!$A:$A,$B14,JRooms!$M:$M,BE$2))</f>
        <v>0</v>
      </c>
      <c r="BF14" s="6">
        <f>IF($B14="-","-",SUMIFS(JRooms!$P:$P,JRooms!$A:$A,$B14,JRooms!$M:$M,BF$2))</f>
        <v>0</v>
      </c>
      <c r="BG14" s="6">
        <f>IF($B14="-","-",SUMIFS(JRooms!$P:$P,JRooms!$A:$A,$B14,JRooms!$M:$M,BG$2))</f>
        <v>0</v>
      </c>
      <c r="BH14" s="6">
        <f>IF($B14="-","-",SUMIFS(JRooms!$P:$P,JRooms!$A:$A,$B14,JRooms!$M:$M,BH$2))</f>
        <v>0</v>
      </c>
      <c r="BI14" s="6">
        <f>IF($B14="-","-",SUMIFS(JRooms!$P:$P,JRooms!$A:$A,$B14,JRooms!$M:$M,BI$2))</f>
        <v>0</v>
      </c>
      <c r="BJ14" s="6">
        <f>IF($B14="-","-",SUMIFS(JRooms!$P:$P,JRooms!$A:$A,$B14,JRooms!$M:$M,BJ$2))</f>
        <v>0</v>
      </c>
      <c r="BK14" s="6">
        <f>IF($B14="-","-",SUMIFS(JRooms!$P:$P,JRooms!$A:$A,$B14,JRooms!$M:$M,BK$2))</f>
        <v>0</v>
      </c>
      <c r="BL14" s="6">
        <f>IF($B14="-","-",SUMIFS(JRooms!$P:$P,JRooms!$A:$A,$B14,JRooms!$M:$M,BL$2))</f>
        <v>0</v>
      </c>
    </row>
    <row r="15" spans="1:64" x14ac:dyDescent="0.2">
      <c r="A15" s="7">
        <v>117</v>
      </c>
      <c r="B15" s="7">
        <v>51</v>
      </c>
      <c r="C15" s="6" t="s">
        <v>14</v>
      </c>
      <c r="D15" s="6">
        <f>SUMIFS(SchoolList!H:H,SchoolList!F:F,A15)</f>
        <v>305.83999999999997</v>
      </c>
      <c r="E15" s="6">
        <f t="shared" si="5"/>
        <v>560</v>
      </c>
      <c r="F15" s="6">
        <f t="shared" si="6"/>
        <v>0</v>
      </c>
      <c r="G15" s="6">
        <f t="shared" si="7"/>
        <v>0</v>
      </c>
      <c r="H15" s="6">
        <f t="shared" si="8"/>
        <v>560</v>
      </c>
      <c r="I15" s="73">
        <f t="shared" si="9"/>
        <v>1.83</v>
      </c>
      <c r="J15" s="73">
        <f t="shared" si="10"/>
        <v>0</v>
      </c>
      <c r="K15" s="73">
        <f t="shared" si="11"/>
        <v>0</v>
      </c>
      <c r="L15" s="73">
        <f t="shared" si="12"/>
        <v>1.83</v>
      </c>
      <c r="M15" s="6">
        <f t="shared" si="1"/>
        <v>560</v>
      </c>
      <c r="N15" s="6">
        <f t="shared" si="2"/>
        <v>0</v>
      </c>
      <c r="O15" s="6">
        <f t="shared" si="3"/>
        <v>0</v>
      </c>
      <c r="P15" s="6">
        <f t="shared" si="4"/>
        <v>560</v>
      </c>
      <c r="Q15" s="6">
        <f>IF($B15="-","-",SUMIFS(JRooms!$P:$P,JRooms!$A:$A,$B15,JRooms!$M:$M,Q$2,JRooms!$R:$R,""))</f>
        <v>0</v>
      </c>
      <c r="R15" s="6">
        <f>IF($B15="-","-",SUMIFS(JRooms!$P:$P,JRooms!$A:$A,$B15,JRooms!$M:$M,R$2,JRooms!$R:$R,""))</f>
        <v>0</v>
      </c>
      <c r="S15" s="6">
        <f>IF($B15="-","-",SUMIFS(JRooms!$P:$P,JRooms!$A:$A,$B15,JRooms!$M:$M,S$2,JRooms!$R:$R,""))</f>
        <v>0</v>
      </c>
      <c r="T15" s="6">
        <f>IF($B15="-","-",SUMIFS(JRooms!$P:$P,JRooms!$A:$A,$B15,JRooms!$M:$M,T$2,JRooms!$R:$R,""))</f>
        <v>0</v>
      </c>
      <c r="U15" s="6">
        <f>IF($B15="-","-",SUMIFS(JRooms!$P:$P,JRooms!$A:$A,$B15,JRooms!$M:$M,U$2,JRooms!$R:$R,""))</f>
        <v>0</v>
      </c>
      <c r="V15" s="6">
        <f>IF($B15="-","-",SUMIFS(JRooms!$P:$P,JRooms!$A:$A,$B15,JRooms!$M:$M,V$2,JRooms!$R:$R,""))</f>
        <v>560</v>
      </c>
      <c r="W15" s="6">
        <f>IF($B15="-","-",SUMIFS(JRooms!$P:$P,JRooms!$A:$A,$B15,JRooms!$M:$M,W$2,JRooms!$R:$R,""))</f>
        <v>0</v>
      </c>
      <c r="X15" s="6">
        <f>IF($B15="-","-",SUMIFS(JRooms!$P:$P,JRooms!$A:$A,$B15,JRooms!$M:$M,X$2,JRooms!$R:$R,""))</f>
        <v>0</v>
      </c>
      <c r="Y15" s="6">
        <f>IF($B15="-","-",SUMIFS(JRooms!$P:$P,JRooms!$A:$A,$B15,JRooms!$M:$M,Y$2,JRooms!$R:$R,""))</f>
        <v>0</v>
      </c>
      <c r="Z15" s="6">
        <f>IF($B15="-","-",SUMIFS(JRooms!$P:$P,JRooms!$A:$A,$B15,JRooms!$M:$M,Z$2,JRooms!$R:$R,""))</f>
        <v>0</v>
      </c>
      <c r="AA15" s="6">
        <f>IF($B15="-","-",SUMIFS(JRooms!$P:$P,JRooms!$A:$A,$B15,JRooms!$M:$M,AA$2,JRooms!$R:$R,""))</f>
        <v>0</v>
      </c>
      <c r="AB15" s="6">
        <f>IF($B15="-","-",SUMIFS(JRooms!$P:$P,JRooms!$A:$A,$B15,JRooms!$M:$M,AB$2,JRooms!$R:$R,""))</f>
        <v>0</v>
      </c>
      <c r="AC15" s="6">
        <f>IF($B15="-","-",SUMIFS(JRooms!$P:$P,JRooms!$A:$A,$B15,JRooms!$M:$M,AC$2,JRooms!$R:$R,""))</f>
        <v>0</v>
      </c>
      <c r="AD15" s="6">
        <f>IF($B15="-","-",SUMIFS(JRooms!$P:$P,JRooms!$A:$A,$B15,JRooms!$M:$M,AD$2,JRooms!$R:$R,""))</f>
        <v>0</v>
      </c>
      <c r="AE15" s="6">
        <f>IF($B15="-","-",SUMIFS(JRooms!$P:$P,JRooms!$A:$A,$B15,JRooms!$M:$M,AE$2,JRooms!$R:$R,""))</f>
        <v>0</v>
      </c>
      <c r="AF15" s="6">
        <f>IF($B15="-","-",SUMIFS(JRooms!$P:$P,JRooms!$A:$A,$B15,JRooms!$M:$M,AF$2,JRooms!$R:$R,""))</f>
        <v>0</v>
      </c>
      <c r="AG15" s="6">
        <f>IF($B15="-","-",SUMIFS(JRooms!$P:$P,JRooms!$A:$A,$B15,JRooms!$M:$M,AG$2,JRooms!$R:$R,""))</f>
        <v>0</v>
      </c>
      <c r="AH15" s="6">
        <f>IF($B15="-","-",SUMIFS(JRooms!$P:$P,JRooms!$A:$A,$B15,JRooms!$M:$M,AH$2,JRooms!$R:$R,""))</f>
        <v>0</v>
      </c>
      <c r="AI15" s="6">
        <f>IF($B15="-","-",SUMIFS(JRooms!$P:$P,JRooms!$A:$A,$B15,JRooms!$M:$M,AI$2,JRooms!$R:$R,""))</f>
        <v>0</v>
      </c>
      <c r="AJ15" s="6">
        <f>IF($B15="-","-",SUMIFS(JRooms!$P:$P,JRooms!$A:$A,$B15,JRooms!$M:$M,AJ$2,JRooms!$R:$R,""))</f>
        <v>0</v>
      </c>
      <c r="AK15" s="6">
        <f>IF($B15="-","-",SUMIFS(JRooms!$P:$P,JRooms!$A:$A,$B15,JRooms!$M:$M,AK$2,JRooms!$R:$R,""))</f>
        <v>0</v>
      </c>
      <c r="AL15" s="6">
        <f>IF($B15="-","-",SUMIFS(JRooms!$P:$P,JRooms!$A:$A,$B15,JRooms!$M:$M,AL$2,JRooms!$R:$R,""))</f>
        <v>0</v>
      </c>
      <c r="AM15" s="6">
        <f>IF($B15="-","-",SUMIFS(JRooms!$P:$P,JRooms!$A:$A,$B15,JRooms!$M:$M,AM$2,JRooms!$R:$R,""))</f>
        <v>0</v>
      </c>
      <c r="AN15" s="6">
        <f>IF($B15="-","-",SUMIFS(JRooms!$P:$P,JRooms!$A:$A,$B15,JRooms!$M:$M,AN$2,JRooms!$R:$R,""))</f>
        <v>0</v>
      </c>
      <c r="AO15" s="6">
        <f>IF($B15="-","-",SUMIFS(JRooms!$P:$P,JRooms!$A:$A,$B15,JRooms!$M:$M,AO$2))</f>
        <v>0</v>
      </c>
      <c r="AP15" s="6">
        <f>IF($B15="-","-",SUMIFS(JRooms!$P:$P,JRooms!$A:$A,$B15,JRooms!$M:$M,AP$2))</f>
        <v>0</v>
      </c>
      <c r="AQ15" s="6">
        <f>IF($B15="-","-",SUMIFS(JRooms!$P:$P,JRooms!$A:$A,$B15,JRooms!$M:$M,AQ$2))</f>
        <v>0</v>
      </c>
      <c r="AR15" s="6">
        <f>IF($B15="-","-",SUMIFS(JRooms!$P:$P,JRooms!$A:$A,$B15,JRooms!$M:$M,AR$2))</f>
        <v>0</v>
      </c>
      <c r="AS15" s="6">
        <f>IF($B15="-","-",SUMIFS(JRooms!$P:$P,JRooms!$A:$A,$B15,JRooms!$M:$M,AS$2))</f>
        <v>0</v>
      </c>
      <c r="AT15" s="6">
        <f>IF($B15="-","-",SUMIFS(JRooms!$P:$P,JRooms!$A:$A,$B15,JRooms!$M:$M,AT$2))</f>
        <v>560</v>
      </c>
      <c r="AU15" s="6">
        <f>IF($B15="-","-",SUMIFS(JRooms!$P:$P,JRooms!$A:$A,$B15,JRooms!$M:$M,AU$2))</f>
        <v>0</v>
      </c>
      <c r="AV15" s="6">
        <f>IF($B15="-","-",SUMIFS(JRooms!$P:$P,JRooms!$A:$A,$B15,JRooms!$M:$M,AV$2))</f>
        <v>0</v>
      </c>
      <c r="AW15" s="6">
        <f>IF($B15="-","-",SUMIFS(JRooms!$P:$P,JRooms!$A:$A,$B15,JRooms!$M:$M,AW$2))</f>
        <v>0</v>
      </c>
      <c r="AX15" s="6">
        <f>IF($B15="-","-",SUMIFS(JRooms!$P:$P,JRooms!$A:$A,$B15,JRooms!$M:$M,AX$2))</f>
        <v>0</v>
      </c>
      <c r="AY15" s="6">
        <f>IF($B15="-","-",SUMIFS(JRooms!$P:$P,JRooms!$A:$A,$B15,JRooms!$M:$M,AY$2))</f>
        <v>0</v>
      </c>
      <c r="AZ15" s="6">
        <f>IF($B15="-","-",SUMIFS(JRooms!$P:$P,JRooms!$A:$A,$B15,JRooms!$M:$M,AZ$2))</f>
        <v>0</v>
      </c>
      <c r="BA15" s="6">
        <f>IF($B15="-","-",SUMIFS(JRooms!$P:$P,JRooms!$A:$A,$B15,JRooms!$M:$M,BA$2))</f>
        <v>0</v>
      </c>
      <c r="BB15" s="6">
        <f>IF($B15="-","-",SUMIFS(JRooms!$P:$P,JRooms!$A:$A,$B15,JRooms!$M:$M,BB$2))</f>
        <v>0</v>
      </c>
      <c r="BC15" s="6">
        <f>IF($B15="-","-",SUMIFS(JRooms!$P:$P,JRooms!$A:$A,$B15,JRooms!$M:$M,BC$2))</f>
        <v>0</v>
      </c>
      <c r="BD15" s="6">
        <f>IF($B15="-","-",SUMIFS(JRooms!$P:$P,JRooms!$A:$A,$B15,JRooms!$M:$M,BD$2))</f>
        <v>0</v>
      </c>
      <c r="BE15" s="6">
        <f>IF($B15="-","-",SUMIFS(JRooms!$P:$P,JRooms!$A:$A,$B15,JRooms!$M:$M,BE$2))</f>
        <v>0</v>
      </c>
      <c r="BF15" s="6">
        <f>IF($B15="-","-",SUMIFS(JRooms!$P:$P,JRooms!$A:$A,$B15,JRooms!$M:$M,BF$2))</f>
        <v>0</v>
      </c>
      <c r="BG15" s="6">
        <f>IF($B15="-","-",SUMIFS(JRooms!$P:$P,JRooms!$A:$A,$B15,JRooms!$M:$M,BG$2))</f>
        <v>0</v>
      </c>
      <c r="BH15" s="6">
        <f>IF($B15="-","-",SUMIFS(JRooms!$P:$P,JRooms!$A:$A,$B15,JRooms!$M:$M,BH$2))</f>
        <v>0</v>
      </c>
      <c r="BI15" s="6">
        <f>IF($B15="-","-",SUMIFS(JRooms!$P:$P,JRooms!$A:$A,$B15,JRooms!$M:$M,BI$2))</f>
        <v>0</v>
      </c>
      <c r="BJ15" s="6">
        <f>IF($B15="-","-",SUMIFS(JRooms!$P:$P,JRooms!$A:$A,$B15,JRooms!$M:$M,BJ$2))</f>
        <v>0</v>
      </c>
      <c r="BK15" s="6">
        <f>IF($B15="-","-",SUMIFS(JRooms!$P:$P,JRooms!$A:$A,$B15,JRooms!$M:$M,BK$2))</f>
        <v>0</v>
      </c>
      <c r="BL15" s="6">
        <f>IF($B15="-","-",SUMIFS(JRooms!$P:$P,JRooms!$A:$A,$B15,JRooms!$M:$M,BL$2))</f>
        <v>0</v>
      </c>
    </row>
    <row r="16" spans="1:64" x14ac:dyDescent="0.2">
      <c r="A16" s="7">
        <v>118</v>
      </c>
      <c r="B16" s="7">
        <v>53</v>
      </c>
      <c r="C16" s="6" t="s">
        <v>15</v>
      </c>
      <c r="D16" s="6">
        <f>SUMIFS(SchoolList!H:H,SchoolList!F:F,A16)</f>
        <v>634.34</v>
      </c>
      <c r="E16" s="6">
        <f t="shared" si="5"/>
        <v>504</v>
      </c>
      <c r="F16" s="6">
        <f t="shared" si="6"/>
        <v>868</v>
      </c>
      <c r="G16" s="6">
        <f t="shared" si="7"/>
        <v>868</v>
      </c>
      <c r="H16" s="6">
        <f t="shared" si="8"/>
        <v>2240</v>
      </c>
      <c r="I16" s="73">
        <f t="shared" si="9"/>
        <v>0.79</v>
      </c>
      <c r="J16" s="73">
        <f t="shared" si="10"/>
        <v>1.37</v>
      </c>
      <c r="K16" s="73">
        <f t="shared" si="11"/>
        <v>1.37</v>
      </c>
      <c r="L16" s="73">
        <f t="shared" si="12"/>
        <v>3.53</v>
      </c>
      <c r="M16" s="6">
        <f t="shared" si="1"/>
        <v>504</v>
      </c>
      <c r="N16" s="6">
        <f t="shared" si="2"/>
        <v>868</v>
      </c>
      <c r="O16" s="6">
        <f t="shared" si="3"/>
        <v>868</v>
      </c>
      <c r="P16" s="6">
        <f t="shared" si="4"/>
        <v>2240</v>
      </c>
      <c r="Q16" s="6">
        <f>IF($B16="-","-",SUMIFS(JRooms!$P:$P,JRooms!$A:$A,$B16,JRooms!$M:$M,Q$2,JRooms!$R:$R,""))</f>
        <v>0</v>
      </c>
      <c r="R16" s="6">
        <f>IF($B16="-","-",SUMIFS(JRooms!$P:$P,JRooms!$A:$A,$B16,JRooms!$M:$M,R$2,JRooms!$R:$R,""))</f>
        <v>0</v>
      </c>
      <c r="S16" s="6">
        <f>IF($B16="-","-",SUMIFS(JRooms!$P:$P,JRooms!$A:$A,$B16,JRooms!$M:$M,S$2,JRooms!$R:$R,""))</f>
        <v>0</v>
      </c>
      <c r="T16" s="6">
        <f>IF($B16="-","-",SUMIFS(JRooms!$P:$P,JRooms!$A:$A,$B16,JRooms!$M:$M,T$2,JRooms!$R:$R,""))</f>
        <v>0</v>
      </c>
      <c r="U16" s="6">
        <f>IF($B16="-","-",SUMIFS(JRooms!$P:$P,JRooms!$A:$A,$B16,JRooms!$M:$M,U$2,JRooms!$R:$R,""))</f>
        <v>0</v>
      </c>
      <c r="V16" s="6">
        <f>IF($B16="-","-",SUMIFS(JRooms!$P:$P,JRooms!$A:$A,$B16,JRooms!$M:$M,V$2,JRooms!$R:$R,""))</f>
        <v>504</v>
      </c>
      <c r="W16" s="6">
        <f>IF($B16="-","-",SUMIFS(JRooms!$P:$P,JRooms!$A:$A,$B16,JRooms!$M:$M,W$2,JRooms!$R:$R,""))</f>
        <v>0</v>
      </c>
      <c r="X16" s="6">
        <f>IF($B16="-","-",SUMIFS(JRooms!$P:$P,JRooms!$A:$A,$B16,JRooms!$M:$M,X$2,JRooms!$R:$R,""))</f>
        <v>0</v>
      </c>
      <c r="Y16" s="6">
        <f>IF($B16="-","-",SUMIFS(JRooms!$P:$P,JRooms!$A:$A,$B16,JRooms!$M:$M,Y$2,JRooms!$R:$R,""))</f>
        <v>0</v>
      </c>
      <c r="Z16" s="6">
        <f>IF($B16="-","-",SUMIFS(JRooms!$P:$P,JRooms!$A:$A,$B16,JRooms!$M:$M,Z$2,JRooms!$R:$R,""))</f>
        <v>0</v>
      </c>
      <c r="AA16" s="6">
        <f>IF($B16="-","-",SUMIFS(JRooms!$P:$P,JRooms!$A:$A,$B16,JRooms!$M:$M,AA$2,JRooms!$R:$R,""))</f>
        <v>868</v>
      </c>
      <c r="AB16" s="6">
        <f>IF($B16="-","-",SUMIFS(JRooms!$P:$P,JRooms!$A:$A,$B16,JRooms!$M:$M,AB$2,JRooms!$R:$R,""))</f>
        <v>0</v>
      </c>
      <c r="AC16" s="6">
        <f>IF($B16="-","-",SUMIFS(JRooms!$P:$P,JRooms!$A:$A,$B16,JRooms!$M:$M,AC$2,JRooms!$R:$R,""))</f>
        <v>0</v>
      </c>
      <c r="AD16" s="6">
        <f>IF($B16="-","-",SUMIFS(JRooms!$P:$P,JRooms!$A:$A,$B16,JRooms!$M:$M,AD$2,JRooms!$R:$R,""))</f>
        <v>0</v>
      </c>
      <c r="AE16" s="6">
        <f>IF($B16="-","-",SUMIFS(JRooms!$P:$P,JRooms!$A:$A,$B16,JRooms!$M:$M,AE$2,JRooms!$R:$R,""))</f>
        <v>0</v>
      </c>
      <c r="AF16" s="6">
        <f>IF($B16="-","-",SUMIFS(JRooms!$P:$P,JRooms!$A:$A,$B16,JRooms!$M:$M,AF$2,JRooms!$R:$R,""))</f>
        <v>0</v>
      </c>
      <c r="AG16" s="6">
        <f>IF($B16="-","-",SUMIFS(JRooms!$P:$P,JRooms!$A:$A,$B16,JRooms!$M:$M,AG$2,JRooms!$R:$R,""))</f>
        <v>0</v>
      </c>
      <c r="AH16" s="6">
        <f>IF($B16="-","-",SUMIFS(JRooms!$P:$P,JRooms!$A:$A,$B16,JRooms!$M:$M,AH$2,JRooms!$R:$R,""))</f>
        <v>0</v>
      </c>
      <c r="AI16" s="6">
        <f>IF($B16="-","-",SUMIFS(JRooms!$P:$P,JRooms!$A:$A,$B16,JRooms!$M:$M,AI$2,JRooms!$R:$R,""))</f>
        <v>0</v>
      </c>
      <c r="AJ16" s="6">
        <f>IF($B16="-","-",SUMIFS(JRooms!$P:$P,JRooms!$A:$A,$B16,JRooms!$M:$M,AJ$2,JRooms!$R:$R,""))</f>
        <v>0</v>
      </c>
      <c r="AK16" s="6">
        <f>IF($B16="-","-",SUMIFS(JRooms!$P:$P,JRooms!$A:$A,$B16,JRooms!$M:$M,AK$2,JRooms!$R:$R,""))</f>
        <v>0</v>
      </c>
      <c r="AL16" s="6">
        <f>IF($B16="-","-",SUMIFS(JRooms!$P:$P,JRooms!$A:$A,$B16,JRooms!$M:$M,AL$2,JRooms!$R:$R,""))</f>
        <v>868</v>
      </c>
      <c r="AM16" s="6">
        <f>IF($B16="-","-",SUMIFS(JRooms!$P:$P,JRooms!$A:$A,$B16,JRooms!$M:$M,AM$2,JRooms!$R:$R,""))</f>
        <v>0</v>
      </c>
      <c r="AN16" s="6">
        <f>IF($B16="-","-",SUMIFS(JRooms!$P:$P,JRooms!$A:$A,$B16,JRooms!$M:$M,AN$2,JRooms!$R:$R,""))</f>
        <v>0</v>
      </c>
      <c r="AO16" s="6">
        <f>IF($B16="-","-",SUMIFS(JRooms!$P:$P,JRooms!$A:$A,$B16,JRooms!$M:$M,AO$2))</f>
        <v>0</v>
      </c>
      <c r="AP16" s="6">
        <f>IF($B16="-","-",SUMIFS(JRooms!$P:$P,JRooms!$A:$A,$B16,JRooms!$M:$M,AP$2))</f>
        <v>0</v>
      </c>
      <c r="AQ16" s="6">
        <f>IF($B16="-","-",SUMIFS(JRooms!$P:$P,JRooms!$A:$A,$B16,JRooms!$M:$M,AQ$2))</f>
        <v>0</v>
      </c>
      <c r="AR16" s="6">
        <f>IF($B16="-","-",SUMIFS(JRooms!$P:$P,JRooms!$A:$A,$B16,JRooms!$M:$M,AR$2))</f>
        <v>0</v>
      </c>
      <c r="AS16" s="6">
        <f>IF($B16="-","-",SUMIFS(JRooms!$P:$P,JRooms!$A:$A,$B16,JRooms!$M:$M,AS$2))</f>
        <v>0</v>
      </c>
      <c r="AT16" s="6">
        <f>IF($B16="-","-",SUMIFS(JRooms!$P:$P,JRooms!$A:$A,$B16,JRooms!$M:$M,AT$2))</f>
        <v>504</v>
      </c>
      <c r="AU16" s="6">
        <f>IF($B16="-","-",SUMIFS(JRooms!$P:$P,JRooms!$A:$A,$B16,JRooms!$M:$M,AU$2))</f>
        <v>0</v>
      </c>
      <c r="AV16" s="6">
        <f>IF($B16="-","-",SUMIFS(JRooms!$P:$P,JRooms!$A:$A,$B16,JRooms!$M:$M,AV$2))</f>
        <v>0</v>
      </c>
      <c r="AW16" s="6">
        <f>IF($B16="-","-",SUMIFS(JRooms!$P:$P,JRooms!$A:$A,$B16,JRooms!$M:$M,AW$2))</f>
        <v>0</v>
      </c>
      <c r="AX16" s="6">
        <f>IF($B16="-","-",SUMIFS(JRooms!$P:$P,JRooms!$A:$A,$B16,JRooms!$M:$M,AX$2))</f>
        <v>0</v>
      </c>
      <c r="AY16" s="6">
        <f>IF($B16="-","-",SUMIFS(JRooms!$P:$P,JRooms!$A:$A,$B16,JRooms!$M:$M,AY$2))</f>
        <v>868</v>
      </c>
      <c r="AZ16" s="6">
        <f>IF($B16="-","-",SUMIFS(JRooms!$P:$P,JRooms!$A:$A,$B16,JRooms!$M:$M,AZ$2))</f>
        <v>0</v>
      </c>
      <c r="BA16" s="6">
        <f>IF($B16="-","-",SUMIFS(JRooms!$P:$P,JRooms!$A:$A,$B16,JRooms!$M:$M,BA$2))</f>
        <v>0</v>
      </c>
      <c r="BB16" s="6">
        <f>IF($B16="-","-",SUMIFS(JRooms!$P:$P,JRooms!$A:$A,$B16,JRooms!$M:$M,BB$2))</f>
        <v>0</v>
      </c>
      <c r="BC16" s="6">
        <f>IF($B16="-","-",SUMIFS(JRooms!$P:$P,JRooms!$A:$A,$B16,JRooms!$M:$M,BC$2))</f>
        <v>0</v>
      </c>
      <c r="BD16" s="6">
        <f>IF($B16="-","-",SUMIFS(JRooms!$P:$P,JRooms!$A:$A,$B16,JRooms!$M:$M,BD$2))</f>
        <v>0</v>
      </c>
      <c r="BE16" s="6">
        <f>IF($B16="-","-",SUMIFS(JRooms!$P:$P,JRooms!$A:$A,$B16,JRooms!$M:$M,BE$2))</f>
        <v>0</v>
      </c>
      <c r="BF16" s="6">
        <f>IF($B16="-","-",SUMIFS(JRooms!$P:$P,JRooms!$A:$A,$B16,JRooms!$M:$M,BF$2))</f>
        <v>0</v>
      </c>
      <c r="BG16" s="6">
        <f>IF($B16="-","-",SUMIFS(JRooms!$P:$P,JRooms!$A:$A,$B16,JRooms!$M:$M,BG$2))</f>
        <v>0</v>
      </c>
      <c r="BH16" s="6">
        <f>IF($B16="-","-",SUMIFS(JRooms!$P:$P,JRooms!$A:$A,$B16,JRooms!$M:$M,BH$2))</f>
        <v>0</v>
      </c>
      <c r="BI16" s="6">
        <f>IF($B16="-","-",SUMIFS(JRooms!$P:$P,JRooms!$A:$A,$B16,JRooms!$M:$M,BI$2))</f>
        <v>0</v>
      </c>
      <c r="BJ16" s="6">
        <f>IF($B16="-","-",SUMIFS(JRooms!$P:$P,JRooms!$A:$A,$B16,JRooms!$M:$M,BJ$2))</f>
        <v>868</v>
      </c>
      <c r="BK16" s="6">
        <f>IF($B16="-","-",SUMIFS(JRooms!$P:$P,JRooms!$A:$A,$B16,JRooms!$M:$M,BK$2))</f>
        <v>0</v>
      </c>
      <c r="BL16" s="6">
        <f>IF($B16="-","-",SUMIFS(JRooms!$P:$P,JRooms!$A:$A,$B16,JRooms!$M:$M,BL$2))</f>
        <v>0</v>
      </c>
    </row>
    <row r="17" spans="1:64" x14ac:dyDescent="0.2">
      <c r="A17" s="7">
        <v>119</v>
      </c>
      <c r="B17" s="7" t="s">
        <v>274</v>
      </c>
      <c r="C17" s="6" t="s">
        <v>16</v>
      </c>
      <c r="D17" s="6">
        <f>SUMIFS(SchoolList!H:H,SchoolList!F:F,A17)</f>
        <v>0</v>
      </c>
      <c r="E17" s="6">
        <f t="shared" si="5"/>
        <v>0</v>
      </c>
      <c r="F17" s="6">
        <f t="shared" si="6"/>
        <v>0</v>
      </c>
      <c r="G17" s="6">
        <f t="shared" si="7"/>
        <v>0</v>
      </c>
      <c r="H17" s="6">
        <f t="shared" si="8"/>
        <v>0</v>
      </c>
      <c r="I17" s="73" t="str">
        <f t="shared" si="9"/>
        <v>-</v>
      </c>
      <c r="J17" s="73" t="str">
        <f t="shared" si="10"/>
        <v>-</v>
      </c>
      <c r="K17" s="73" t="str">
        <f t="shared" si="11"/>
        <v>-</v>
      </c>
      <c r="L17" s="73" t="str">
        <f t="shared" si="12"/>
        <v>-</v>
      </c>
      <c r="M17" s="6">
        <f t="shared" si="1"/>
        <v>0</v>
      </c>
      <c r="N17" s="6">
        <f t="shared" si="2"/>
        <v>0</v>
      </c>
      <c r="O17" s="6">
        <f t="shared" si="3"/>
        <v>0</v>
      </c>
      <c r="P17" s="6">
        <f t="shared" si="4"/>
        <v>0</v>
      </c>
      <c r="Q17" s="6" t="str">
        <f>IF($B17="-","-",SUMIFS(JRooms!$P:$P,JRooms!$A:$A,$B17,JRooms!$M:$M,Q$2,JRooms!$R:$R,""))</f>
        <v>-</v>
      </c>
      <c r="R17" s="6" t="str">
        <f>IF($B17="-","-",SUMIFS(JRooms!$P:$P,JRooms!$A:$A,$B17,JRooms!$M:$M,R$2,JRooms!$R:$R,""))</f>
        <v>-</v>
      </c>
      <c r="S17" s="6" t="str">
        <f>IF($B17="-","-",SUMIFS(JRooms!$P:$P,JRooms!$A:$A,$B17,JRooms!$M:$M,S$2,JRooms!$R:$R,""))</f>
        <v>-</v>
      </c>
      <c r="T17" s="6" t="str">
        <f>IF($B17="-","-",SUMIFS(JRooms!$P:$P,JRooms!$A:$A,$B17,JRooms!$M:$M,T$2,JRooms!$R:$R,""))</f>
        <v>-</v>
      </c>
      <c r="U17" s="6" t="str">
        <f>IF($B17="-","-",SUMIFS(JRooms!$P:$P,JRooms!$A:$A,$B17,JRooms!$M:$M,U$2,JRooms!$R:$R,""))</f>
        <v>-</v>
      </c>
      <c r="V17" s="6" t="str">
        <f>IF($B17="-","-",SUMIFS(JRooms!$P:$P,JRooms!$A:$A,$B17,JRooms!$M:$M,V$2,JRooms!$R:$R,""))</f>
        <v>-</v>
      </c>
      <c r="W17" s="6" t="str">
        <f>IF($B17="-","-",SUMIFS(JRooms!$P:$P,JRooms!$A:$A,$B17,JRooms!$M:$M,W$2,JRooms!$R:$R,""))</f>
        <v>-</v>
      </c>
      <c r="X17" s="6" t="str">
        <f>IF($B17="-","-",SUMIFS(JRooms!$P:$P,JRooms!$A:$A,$B17,JRooms!$M:$M,X$2,JRooms!$R:$R,""))</f>
        <v>-</v>
      </c>
      <c r="Y17" s="6" t="str">
        <f>IF($B17="-","-",SUMIFS(JRooms!$P:$P,JRooms!$A:$A,$B17,JRooms!$M:$M,Y$2,JRooms!$R:$R,""))</f>
        <v>-</v>
      </c>
      <c r="Z17" s="6" t="str">
        <f>IF($B17="-","-",SUMIFS(JRooms!$P:$P,JRooms!$A:$A,$B17,JRooms!$M:$M,Z$2,JRooms!$R:$R,""))</f>
        <v>-</v>
      </c>
      <c r="AA17" s="6" t="str">
        <f>IF($B17="-","-",SUMIFS(JRooms!$P:$P,JRooms!$A:$A,$B17,JRooms!$M:$M,AA$2,JRooms!$R:$R,""))</f>
        <v>-</v>
      </c>
      <c r="AB17" s="6" t="str">
        <f>IF($B17="-","-",SUMIFS(JRooms!$P:$P,JRooms!$A:$A,$B17,JRooms!$M:$M,AB$2,JRooms!$R:$R,""))</f>
        <v>-</v>
      </c>
      <c r="AC17" s="6" t="str">
        <f>IF($B17="-","-",SUMIFS(JRooms!$P:$P,JRooms!$A:$A,$B17,JRooms!$M:$M,AC$2,JRooms!$R:$R,""))</f>
        <v>-</v>
      </c>
      <c r="AD17" s="6" t="str">
        <f>IF($B17="-","-",SUMIFS(JRooms!$P:$P,JRooms!$A:$A,$B17,JRooms!$M:$M,AD$2,JRooms!$R:$R,""))</f>
        <v>-</v>
      </c>
      <c r="AE17" s="6" t="str">
        <f>IF($B17="-","-",SUMIFS(JRooms!$P:$P,JRooms!$A:$A,$B17,JRooms!$M:$M,AE$2,JRooms!$R:$R,""))</f>
        <v>-</v>
      </c>
      <c r="AF17" s="6" t="str">
        <f>IF($B17="-","-",SUMIFS(JRooms!$P:$P,JRooms!$A:$A,$B17,JRooms!$M:$M,AF$2,JRooms!$R:$R,""))</f>
        <v>-</v>
      </c>
      <c r="AG17" s="6" t="str">
        <f>IF($B17="-","-",SUMIFS(JRooms!$P:$P,JRooms!$A:$A,$B17,JRooms!$M:$M,AG$2,JRooms!$R:$R,""))</f>
        <v>-</v>
      </c>
      <c r="AH17" s="6" t="str">
        <f>IF($B17="-","-",SUMIFS(JRooms!$P:$P,JRooms!$A:$A,$B17,JRooms!$M:$M,AH$2,JRooms!$R:$R,""))</f>
        <v>-</v>
      </c>
      <c r="AI17" s="6" t="str">
        <f>IF($B17="-","-",SUMIFS(JRooms!$P:$P,JRooms!$A:$A,$B17,JRooms!$M:$M,AI$2,JRooms!$R:$R,""))</f>
        <v>-</v>
      </c>
      <c r="AJ17" s="6" t="str">
        <f>IF($B17="-","-",SUMIFS(JRooms!$P:$P,JRooms!$A:$A,$B17,JRooms!$M:$M,AJ$2,JRooms!$R:$R,""))</f>
        <v>-</v>
      </c>
      <c r="AK17" s="6" t="str">
        <f>IF($B17="-","-",SUMIFS(JRooms!$P:$P,JRooms!$A:$A,$B17,JRooms!$M:$M,AK$2,JRooms!$R:$R,""))</f>
        <v>-</v>
      </c>
      <c r="AL17" s="6" t="str">
        <f>IF($B17="-","-",SUMIFS(JRooms!$P:$P,JRooms!$A:$A,$B17,JRooms!$M:$M,AL$2,JRooms!$R:$R,""))</f>
        <v>-</v>
      </c>
      <c r="AM17" s="6" t="str">
        <f>IF($B17="-","-",SUMIFS(JRooms!$P:$P,JRooms!$A:$A,$B17,JRooms!$M:$M,AM$2,JRooms!$R:$R,""))</f>
        <v>-</v>
      </c>
      <c r="AN17" s="6" t="str">
        <f>IF($B17="-","-",SUMIFS(JRooms!$P:$P,JRooms!$A:$A,$B17,JRooms!$M:$M,AN$2,JRooms!$R:$R,""))</f>
        <v>-</v>
      </c>
      <c r="AO17" s="6" t="str">
        <f>IF($B17="-","-",SUMIFS(JRooms!$P:$P,JRooms!$A:$A,$B17,JRooms!$M:$M,AO$2))</f>
        <v>-</v>
      </c>
      <c r="AP17" s="6" t="str">
        <f>IF($B17="-","-",SUMIFS(JRooms!$P:$P,JRooms!$A:$A,$B17,JRooms!$M:$M,AP$2))</f>
        <v>-</v>
      </c>
      <c r="AQ17" s="6" t="str">
        <f>IF($B17="-","-",SUMIFS(JRooms!$P:$P,JRooms!$A:$A,$B17,JRooms!$M:$M,AQ$2))</f>
        <v>-</v>
      </c>
      <c r="AR17" s="6" t="str">
        <f>IF($B17="-","-",SUMIFS(JRooms!$P:$P,JRooms!$A:$A,$B17,JRooms!$M:$M,AR$2))</f>
        <v>-</v>
      </c>
      <c r="AS17" s="6" t="str">
        <f>IF($B17="-","-",SUMIFS(JRooms!$P:$P,JRooms!$A:$A,$B17,JRooms!$M:$M,AS$2))</f>
        <v>-</v>
      </c>
      <c r="AT17" s="6" t="str">
        <f>IF($B17="-","-",SUMIFS(JRooms!$P:$P,JRooms!$A:$A,$B17,JRooms!$M:$M,AT$2))</f>
        <v>-</v>
      </c>
      <c r="AU17" s="6" t="str">
        <f>IF($B17="-","-",SUMIFS(JRooms!$P:$P,JRooms!$A:$A,$B17,JRooms!$M:$M,AU$2))</f>
        <v>-</v>
      </c>
      <c r="AV17" s="6" t="str">
        <f>IF($B17="-","-",SUMIFS(JRooms!$P:$P,JRooms!$A:$A,$B17,JRooms!$M:$M,AV$2))</f>
        <v>-</v>
      </c>
      <c r="AW17" s="6" t="str">
        <f>IF($B17="-","-",SUMIFS(JRooms!$P:$P,JRooms!$A:$A,$B17,JRooms!$M:$M,AW$2))</f>
        <v>-</v>
      </c>
      <c r="AX17" s="6" t="str">
        <f>IF($B17="-","-",SUMIFS(JRooms!$P:$P,JRooms!$A:$A,$B17,JRooms!$M:$M,AX$2))</f>
        <v>-</v>
      </c>
      <c r="AY17" s="6" t="str">
        <f>IF($B17="-","-",SUMIFS(JRooms!$P:$P,JRooms!$A:$A,$B17,JRooms!$M:$M,AY$2))</f>
        <v>-</v>
      </c>
      <c r="AZ17" s="6" t="str">
        <f>IF($B17="-","-",SUMIFS(JRooms!$P:$P,JRooms!$A:$A,$B17,JRooms!$M:$M,AZ$2))</f>
        <v>-</v>
      </c>
      <c r="BA17" s="6" t="str">
        <f>IF($B17="-","-",SUMIFS(JRooms!$P:$P,JRooms!$A:$A,$B17,JRooms!$M:$M,BA$2))</f>
        <v>-</v>
      </c>
      <c r="BB17" s="6" t="str">
        <f>IF($B17="-","-",SUMIFS(JRooms!$P:$P,JRooms!$A:$A,$B17,JRooms!$M:$M,BB$2))</f>
        <v>-</v>
      </c>
      <c r="BC17" s="6" t="str">
        <f>IF($B17="-","-",SUMIFS(JRooms!$P:$P,JRooms!$A:$A,$B17,JRooms!$M:$M,BC$2))</f>
        <v>-</v>
      </c>
      <c r="BD17" s="6" t="str">
        <f>IF($B17="-","-",SUMIFS(JRooms!$P:$P,JRooms!$A:$A,$B17,JRooms!$M:$M,BD$2))</f>
        <v>-</v>
      </c>
      <c r="BE17" s="6" t="str">
        <f>IF($B17="-","-",SUMIFS(JRooms!$P:$P,JRooms!$A:$A,$B17,JRooms!$M:$M,BE$2))</f>
        <v>-</v>
      </c>
      <c r="BF17" s="6" t="str">
        <f>IF($B17="-","-",SUMIFS(JRooms!$P:$P,JRooms!$A:$A,$B17,JRooms!$M:$M,BF$2))</f>
        <v>-</v>
      </c>
      <c r="BG17" s="6" t="str">
        <f>IF($B17="-","-",SUMIFS(JRooms!$P:$P,JRooms!$A:$A,$B17,JRooms!$M:$M,BG$2))</f>
        <v>-</v>
      </c>
      <c r="BH17" s="6" t="str">
        <f>IF($B17="-","-",SUMIFS(JRooms!$P:$P,JRooms!$A:$A,$B17,JRooms!$M:$M,BH$2))</f>
        <v>-</v>
      </c>
      <c r="BI17" s="6" t="str">
        <f>IF($B17="-","-",SUMIFS(JRooms!$P:$P,JRooms!$A:$A,$B17,JRooms!$M:$M,BI$2))</f>
        <v>-</v>
      </c>
      <c r="BJ17" s="6" t="str">
        <f>IF($B17="-","-",SUMIFS(JRooms!$P:$P,JRooms!$A:$A,$B17,JRooms!$M:$M,BJ$2))</f>
        <v>-</v>
      </c>
      <c r="BK17" s="6" t="str">
        <f>IF($B17="-","-",SUMIFS(JRooms!$P:$P,JRooms!$A:$A,$B17,JRooms!$M:$M,BK$2))</f>
        <v>-</v>
      </c>
      <c r="BL17" s="6" t="str">
        <f>IF($B17="-","-",SUMIFS(JRooms!$P:$P,JRooms!$A:$A,$B17,JRooms!$M:$M,BL$2))</f>
        <v>-</v>
      </c>
    </row>
    <row r="18" spans="1:64" x14ac:dyDescent="0.2">
      <c r="A18" s="7">
        <v>120</v>
      </c>
      <c r="B18" s="7">
        <v>56</v>
      </c>
      <c r="C18" s="6" t="s">
        <v>17</v>
      </c>
      <c r="D18" s="6">
        <f>SUMIFS(SchoolList!H:H,SchoolList!F:F,A18)</f>
        <v>0</v>
      </c>
      <c r="E18" s="6">
        <f t="shared" si="5"/>
        <v>0</v>
      </c>
      <c r="F18" s="6">
        <f t="shared" si="6"/>
        <v>0</v>
      </c>
      <c r="G18" s="6">
        <f t="shared" si="7"/>
        <v>0</v>
      </c>
      <c r="H18" s="6">
        <f t="shared" si="8"/>
        <v>0</v>
      </c>
      <c r="I18" s="73" t="str">
        <f t="shared" si="9"/>
        <v>-</v>
      </c>
      <c r="J18" s="73" t="str">
        <f t="shared" si="10"/>
        <v>-</v>
      </c>
      <c r="K18" s="73" t="str">
        <f t="shared" si="11"/>
        <v>-</v>
      </c>
      <c r="L18" s="73" t="str">
        <f t="shared" si="12"/>
        <v>-</v>
      </c>
      <c r="M18" s="6">
        <f t="shared" si="1"/>
        <v>1496</v>
      </c>
      <c r="N18" s="6">
        <f t="shared" si="2"/>
        <v>0</v>
      </c>
      <c r="O18" s="6">
        <f t="shared" si="3"/>
        <v>0</v>
      </c>
      <c r="P18" s="6">
        <f t="shared" si="4"/>
        <v>1496</v>
      </c>
      <c r="Q18" s="6">
        <f>IF($B18="-","-",SUMIFS(JRooms!$P:$P,JRooms!$A:$A,$B18,JRooms!$M:$M,Q$2,JRooms!$R:$R,""))</f>
        <v>0</v>
      </c>
      <c r="R18" s="6">
        <f>IF($B18="-","-",SUMIFS(JRooms!$P:$P,JRooms!$A:$A,$B18,JRooms!$M:$M,R$2,JRooms!$R:$R,""))</f>
        <v>0</v>
      </c>
      <c r="S18" s="6">
        <f>IF($B18="-","-",SUMIFS(JRooms!$P:$P,JRooms!$A:$A,$B18,JRooms!$M:$M,S$2,JRooms!$R:$R,""))</f>
        <v>0</v>
      </c>
      <c r="T18" s="6">
        <f>IF($B18="-","-",SUMIFS(JRooms!$P:$P,JRooms!$A:$A,$B18,JRooms!$M:$M,T$2,JRooms!$R:$R,""))</f>
        <v>0</v>
      </c>
      <c r="U18" s="6">
        <f>IF($B18="-","-",SUMIFS(JRooms!$P:$P,JRooms!$A:$A,$B18,JRooms!$M:$M,U$2,JRooms!$R:$R,""))</f>
        <v>0</v>
      </c>
      <c r="V18" s="6">
        <f>IF($B18="-","-",SUMIFS(JRooms!$P:$P,JRooms!$A:$A,$B18,JRooms!$M:$M,V$2,JRooms!$R:$R,""))</f>
        <v>0</v>
      </c>
      <c r="W18" s="6">
        <f>IF($B18="-","-",SUMIFS(JRooms!$P:$P,JRooms!$A:$A,$B18,JRooms!$M:$M,W$2,JRooms!$R:$R,""))</f>
        <v>0</v>
      </c>
      <c r="X18" s="6">
        <f>IF($B18="-","-",SUMIFS(JRooms!$P:$P,JRooms!$A:$A,$B18,JRooms!$M:$M,X$2,JRooms!$R:$R,""))</f>
        <v>0</v>
      </c>
      <c r="Y18" s="6">
        <f>IF($B18="-","-",SUMIFS(JRooms!$P:$P,JRooms!$A:$A,$B18,JRooms!$M:$M,Y$2,JRooms!$R:$R,""))</f>
        <v>0</v>
      </c>
      <c r="Z18" s="6">
        <f>IF($B18="-","-",SUMIFS(JRooms!$P:$P,JRooms!$A:$A,$B18,JRooms!$M:$M,Z$2,JRooms!$R:$R,""))</f>
        <v>0</v>
      </c>
      <c r="AA18" s="6">
        <f>IF($B18="-","-",SUMIFS(JRooms!$P:$P,JRooms!$A:$A,$B18,JRooms!$M:$M,AA$2,JRooms!$R:$R,""))</f>
        <v>0</v>
      </c>
      <c r="AB18" s="6">
        <f>IF($B18="-","-",SUMIFS(JRooms!$P:$P,JRooms!$A:$A,$B18,JRooms!$M:$M,AB$2,JRooms!$R:$R,""))</f>
        <v>0</v>
      </c>
      <c r="AC18" s="6">
        <f>IF($B18="-","-",SUMIFS(JRooms!$P:$P,JRooms!$A:$A,$B18,JRooms!$M:$M,AC$2,JRooms!$R:$R,""))</f>
        <v>0</v>
      </c>
      <c r="AD18" s="6">
        <f>IF($B18="-","-",SUMIFS(JRooms!$P:$P,JRooms!$A:$A,$B18,JRooms!$M:$M,AD$2,JRooms!$R:$R,""))</f>
        <v>0</v>
      </c>
      <c r="AE18" s="6">
        <f>IF($B18="-","-",SUMIFS(JRooms!$P:$P,JRooms!$A:$A,$B18,JRooms!$M:$M,AE$2,JRooms!$R:$R,""))</f>
        <v>0</v>
      </c>
      <c r="AF18" s="6">
        <f>IF($B18="-","-",SUMIFS(JRooms!$P:$P,JRooms!$A:$A,$B18,JRooms!$M:$M,AF$2,JRooms!$R:$R,""))</f>
        <v>0</v>
      </c>
      <c r="AG18" s="6">
        <f>IF($B18="-","-",SUMIFS(JRooms!$P:$P,JRooms!$A:$A,$B18,JRooms!$M:$M,AG$2,JRooms!$R:$R,""))</f>
        <v>0</v>
      </c>
      <c r="AH18" s="6">
        <f>IF($B18="-","-",SUMIFS(JRooms!$P:$P,JRooms!$A:$A,$B18,JRooms!$M:$M,AH$2,JRooms!$R:$R,""))</f>
        <v>0</v>
      </c>
      <c r="AI18" s="6">
        <f>IF($B18="-","-",SUMIFS(JRooms!$P:$P,JRooms!$A:$A,$B18,JRooms!$M:$M,AI$2,JRooms!$R:$R,""))</f>
        <v>0</v>
      </c>
      <c r="AJ18" s="6">
        <f>IF($B18="-","-",SUMIFS(JRooms!$P:$P,JRooms!$A:$A,$B18,JRooms!$M:$M,AJ$2,JRooms!$R:$R,""))</f>
        <v>0</v>
      </c>
      <c r="AK18" s="6">
        <f>IF($B18="-","-",SUMIFS(JRooms!$P:$P,JRooms!$A:$A,$B18,JRooms!$M:$M,AK$2,JRooms!$R:$R,""))</f>
        <v>0</v>
      </c>
      <c r="AL18" s="6">
        <f>IF($B18="-","-",SUMIFS(JRooms!$P:$P,JRooms!$A:$A,$B18,JRooms!$M:$M,AL$2,JRooms!$R:$R,""))</f>
        <v>0</v>
      </c>
      <c r="AM18" s="6">
        <f>IF($B18="-","-",SUMIFS(JRooms!$P:$P,JRooms!$A:$A,$B18,JRooms!$M:$M,AM$2,JRooms!$R:$R,""))</f>
        <v>0</v>
      </c>
      <c r="AN18" s="6">
        <f>IF($B18="-","-",SUMIFS(JRooms!$P:$P,JRooms!$A:$A,$B18,JRooms!$M:$M,AN$2,JRooms!$R:$R,""))</f>
        <v>0</v>
      </c>
      <c r="AO18" s="6">
        <f>IF($B18="-","-",SUMIFS(JRooms!$P:$P,JRooms!$A:$A,$B18,JRooms!$M:$M,AO$2))</f>
        <v>0</v>
      </c>
      <c r="AP18" s="6">
        <f>IF($B18="-","-",SUMIFS(JRooms!$P:$P,JRooms!$A:$A,$B18,JRooms!$M:$M,AP$2))</f>
        <v>0</v>
      </c>
      <c r="AQ18" s="6">
        <f>IF($B18="-","-",SUMIFS(JRooms!$P:$P,JRooms!$A:$A,$B18,JRooms!$M:$M,AQ$2))</f>
        <v>0</v>
      </c>
      <c r="AR18" s="6">
        <f>IF($B18="-","-",SUMIFS(JRooms!$P:$P,JRooms!$A:$A,$B18,JRooms!$M:$M,AR$2))</f>
        <v>0</v>
      </c>
      <c r="AS18" s="6">
        <f>IF($B18="-","-",SUMIFS(JRooms!$P:$P,JRooms!$A:$A,$B18,JRooms!$M:$M,AS$2))</f>
        <v>0</v>
      </c>
      <c r="AT18" s="6">
        <f>IF($B18="-","-",SUMIFS(JRooms!$P:$P,JRooms!$A:$A,$B18,JRooms!$M:$M,AT$2))</f>
        <v>1496</v>
      </c>
      <c r="AU18" s="6">
        <f>IF($B18="-","-",SUMIFS(JRooms!$P:$P,JRooms!$A:$A,$B18,JRooms!$M:$M,AU$2))</f>
        <v>0</v>
      </c>
      <c r="AV18" s="6">
        <f>IF($B18="-","-",SUMIFS(JRooms!$P:$P,JRooms!$A:$A,$B18,JRooms!$M:$M,AV$2))</f>
        <v>0</v>
      </c>
      <c r="AW18" s="6">
        <f>IF($B18="-","-",SUMIFS(JRooms!$P:$P,JRooms!$A:$A,$B18,JRooms!$M:$M,AW$2))</f>
        <v>0</v>
      </c>
      <c r="AX18" s="6">
        <f>IF($B18="-","-",SUMIFS(JRooms!$P:$P,JRooms!$A:$A,$B18,JRooms!$M:$M,AX$2))</f>
        <v>0</v>
      </c>
      <c r="AY18" s="6">
        <f>IF($B18="-","-",SUMIFS(JRooms!$P:$P,JRooms!$A:$A,$B18,JRooms!$M:$M,AY$2))</f>
        <v>0</v>
      </c>
      <c r="AZ18" s="6">
        <f>IF($B18="-","-",SUMIFS(JRooms!$P:$P,JRooms!$A:$A,$B18,JRooms!$M:$M,AZ$2))</f>
        <v>0</v>
      </c>
      <c r="BA18" s="6">
        <f>IF($B18="-","-",SUMIFS(JRooms!$P:$P,JRooms!$A:$A,$B18,JRooms!$M:$M,BA$2))</f>
        <v>0</v>
      </c>
      <c r="BB18" s="6">
        <f>IF($B18="-","-",SUMIFS(JRooms!$P:$P,JRooms!$A:$A,$B18,JRooms!$M:$M,BB$2))</f>
        <v>0</v>
      </c>
      <c r="BC18" s="6">
        <f>IF($B18="-","-",SUMIFS(JRooms!$P:$P,JRooms!$A:$A,$B18,JRooms!$M:$M,BC$2))</f>
        <v>0</v>
      </c>
      <c r="BD18" s="6">
        <f>IF($B18="-","-",SUMIFS(JRooms!$P:$P,JRooms!$A:$A,$B18,JRooms!$M:$M,BD$2))</f>
        <v>0</v>
      </c>
      <c r="BE18" s="6">
        <f>IF($B18="-","-",SUMIFS(JRooms!$P:$P,JRooms!$A:$A,$B18,JRooms!$M:$M,BE$2))</f>
        <v>0</v>
      </c>
      <c r="BF18" s="6">
        <f>IF($B18="-","-",SUMIFS(JRooms!$P:$P,JRooms!$A:$A,$B18,JRooms!$M:$M,BF$2))</f>
        <v>0</v>
      </c>
      <c r="BG18" s="6">
        <f>IF($B18="-","-",SUMIFS(JRooms!$P:$P,JRooms!$A:$A,$B18,JRooms!$M:$M,BG$2))</f>
        <v>0</v>
      </c>
      <c r="BH18" s="6">
        <f>IF($B18="-","-",SUMIFS(JRooms!$P:$P,JRooms!$A:$A,$B18,JRooms!$M:$M,BH$2))</f>
        <v>0</v>
      </c>
      <c r="BI18" s="6">
        <f>IF($B18="-","-",SUMIFS(JRooms!$P:$P,JRooms!$A:$A,$B18,JRooms!$M:$M,BI$2))</f>
        <v>0</v>
      </c>
      <c r="BJ18" s="6">
        <f>IF($B18="-","-",SUMIFS(JRooms!$P:$P,JRooms!$A:$A,$B18,JRooms!$M:$M,BJ$2))</f>
        <v>0</v>
      </c>
      <c r="BK18" s="6">
        <f>IF($B18="-","-",SUMIFS(JRooms!$P:$P,JRooms!$A:$A,$B18,JRooms!$M:$M,BK$2))</f>
        <v>0</v>
      </c>
      <c r="BL18" s="6">
        <f>IF($B18="-","-",SUMIFS(JRooms!$P:$P,JRooms!$A:$A,$B18,JRooms!$M:$M,BL$2))</f>
        <v>0</v>
      </c>
    </row>
    <row r="19" spans="1:64" x14ac:dyDescent="0.2">
      <c r="A19" s="7">
        <v>121</v>
      </c>
      <c r="B19" s="7">
        <v>80</v>
      </c>
      <c r="C19" s="6" t="s">
        <v>18</v>
      </c>
      <c r="D19" s="6">
        <f>SUMIFS(SchoolList!H:H,SchoolList!F:F,A19)</f>
        <v>403.25</v>
      </c>
      <c r="E19" s="6">
        <f t="shared" si="5"/>
        <v>0</v>
      </c>
      <c r="F19" s="6">
        <f t="shared" si="6"/>
        <v>0</v>
      </c>
      <c r="G19" s="6">
        <f t="shared" si="7"/>
        <v>0</v>
      </c>
      <c r="H19" s="6">
        <f t="shared" si="8"/>
        <v>0</v>
      </c>
      <c r="I19" s="73">
        <f t="shared" si="9"/>
        <v>0</v>
      </c>
      <c r="J19" s="73">
        <f t="shared" si="10"/>
        <v>0</v>
      </c>
      <c r="K19" s="73">
        <f t="shared" si="11"/>
        <v>0</v>
      </c>
      <c r="L19" s="73">
        <f t="shared" si="12"/>
        <v>0</v>
      </c>
      <c r="M19" s="6">
        <f t="shared" si="1"/>
        <v>0</v>
      </c>
      <c r="N19" s="6">
        <f t="shared" si="2"/>
        <v>0</v>
      </c>
      <c r="O19" s="6">
        <f t="shared" si="3"/>
        <v>0</v>
      </c>
      <c r="P19" s="6">
        <f t="shared" si="4"/>
        <v>0</v>
      </c>
      <c r="Q19" s="6">
        <f>IF($B19="-","-",SUMIFS(JRooms!$P:$P,JRooms!$A:$A,$B19,JRooms!$M:$M,Q$2,JRooms!$R:$R,""))</f>
        <v>0</v>
      </c>
      <c r="R19" s="6">
        <f>IF($B19="-","-",SUMIFS(JRooms!$P:$P,JRooms!$A:$A,$B19,JRooms!$M:$M,R$2,JRooms!$R:$R,""))</f>
        <v>0</v>
      </c>
      <c r="S19" s="6">
        <f>IF($B19="-","-",SUMIFS(JRooms!$P:$P,JRooms!$A:$A,$B19,JRooms!$M:$M,S$2,JRooms!$R:$R,""))</f>
        <v>0</v>
      </c>
      <c r="T19" s="6">
        <f>IF($B19="-","-",SUMIFS(JRooms!$P:$P,JRooms!$A:$A,$B19,JRooms!$M:$M,T$2,JRooms!$R:$R,""))</f>
        <v>0</v>
      </c>
      <c r="U19" s="6">
        <f>IF($B19="-","-",SUMIFS(JRooms!$P:$P,JRooms!$A:$A,$B19,JRooms!$M:$M,U$2,JRooms!$R:$R,""))</f>
        <v>0</v>
      </c>
      <c r="V19" s="6">
        <f>IF($B19="-","-",SUMIFS(JRooms!$P:$P,JRooms!$A:$A,$B19,JRooms!$M:$M,V$2,JRooms!$R:$R,""))</f>
        <v>0</v>
      </c>
      <c r="W19" s="6">
        <f>IF($B19="-","-",SUMIFS(JRooms!$P:$P,JRooms!$A:$A,$B19,JRooms!$M:$M,W$2,JRooms!$R:$R,""))</f>
        <v>0</v>
      </c>
      <c r="X19" s="6">
        <f>IF($B19="-","-",SUMIFS(JRooms!$P:$P,JRooms!$A:$A,$B19,JRooms!$M:$M,X$2,JRooms!$R:$R,""))</f>
        <v>0</v>
      </c>
      <c r="Y19" s="6">
        <f>IF($B19="-","-",SUMIFS(JRooms!$P:$P,JRooms!$A:$A,$B19,JRooms!$M:$M,Y$2,JRooms!$R:$R,""))</f>
        <v>0</v>
      </c>
      <c r="Z19" s="6">
        <f>IF($B19="-","-",SUMIFS(JRooms!$P:$P,JRooms!$A:$A,$B19,JRooms!$M:$M,Z$2,JRooms!$R:$R,""))</f>
        <v>0</v>
      </c>
      <c r="AA19" s="6">
        <f>IF($B19="-","-",SUMIFS(JRooms!$P:$P,JRooms!$A:$A,$B19,JRooms!$M:$M,AA$2,JRooms!$R:$R,""))</f>
        <v>0</v>
      </c>
      <c r="AB19" s="6">
        <f>IF($B19="-","-",SUMIFS(JRooms!$P:$P,JRooms!$A:$A,$B19,JRooms!$M:$M,AB$2,JRooms!$R:$R,""))</f>
        <v>0</v>
      </c>
      <c r="AC19" s="6">
        <f>IF($B19="-","-",SUMIFS(JRooms!$P:$P,JRooms!$A:$A,$B19,JRooms!$M:$M,AC$2,JRooms!$R:$R,""))</f>
        <v>0</v>
      </c>
      <c r="AD19" s="6">
        <f>IF($B19="-","-",SUMIFS(JRooms!$P:$P,JRooms!$A:$A,$B19,JRooms!$M:$M,AD$2,JRooms!$R:$R,""))</f>
        <v>0</v>
      </c>
      <c r="AE19" s="6">
        <f>IF($B19="-","-",SUMIFS(JRooms!$P:$P,JRooms!$A:$A,$B19,JRooms!$M:$M,AE$2,JRooms!$R:$R,""))</f>
        <v>0</v>
      </c>
      <c r="AF19" s="6">
        <f>IF($B19="-","-",SUMIFS(JRooms!$P:$P,JRooms!$A:$A,$B19,JRooms!$M:$M,AF$2,JRooms!$R:$R,""))</f>
        <v>0</v>
      </c>
      <c r="AG19" s="6">
        <f>IF($B19="-","-",SUMIFS(JRooms!$P:$P,JRooms!$A:$A,$B19,JRooms!$M:$M,AG$2,JRooms!$R:$R,""))</f>
        <v>0</v>
      </c>
      <c r="AH19" s="6">
        <f>IF($B19="-","-",SUMIFS(JRooms!$P:$P,JRooms!$A:$A,$B19,JRooms!$M:$M,AH$2,JRooms!$R:$R,""))</f>
        <v>0</v>
      </c>
      <c r="AI19" s="6">
        <f>IF($B19="-","-",SUMIFS(JRooms!$P:$P,JRooms!$A:$A,$B19,JRooms!$M:$M,AI$2,JRooms!$R:$R,""))</f>
        <v>0</v>
      </c>
      <c r="AJ19" s="6">
        <f>IF($B19="-","-",SUMIFS(JRooms!$P:$P,JRooms!$A:$A,$B19,JRooms!$M:$M,AJ$2,JRooms!$R:$R,""))</f>
        <v>0</v>
      </c>
      <c r="AK19" s="6">
        <f>IF($B19="-","-",SUMIFS(JRooms!$P:$P,JRooms!$A:$A,$B19,JRooms!$M:$M,AK$2,JRooms!$R:$R,""))</f>
        <v>0</v>
      </c>
      <c r="AL19" s="6">
        <f>IF($B19="-","-",SUMIFS(JRooms!$P:$P,JRooms!$A:$A,$B19,JRooms!$M:$M,AL$2,JRooms!$R:$R,""))</f>
        <v>0</v>
      </c>
      <c r="AM19" s="6">
        <f>IF($B19="-","-",SUMIFS(JRooms!$P:$P,JRooms!$A:$A,$B19,JRooms!$M:$M,AM$2,JRooms!$R:$R,""))</f>
        <v>0</v>
      </c>
      <c r="AN19" s="6">
        <f>IF($B19="-","-",SUMIFS(JRooms!$P:$P,JRooms!$A:$A,$B19,JRooms!$M:$M,AN$2,JRooms!$R:$R,""))</f>
        <v>0</v>
      </c>
      <c r="AO19" s="6">
        <f>IF($B19="-","-",SUMIFS(JRooms!$P:$P,JRooms!$A:$A,$B19,JRooms!$M:$M,AO$2))</f>
        <v>0</v>
      </c>
      <c r="AP19" s="6">
        <f>IF($B19="-","-",SUMIFS(JRooms!$P:$P,JRooms!$A:$A,$B19,JRooms!$M:$M,AP$2))</f>
        <v>0</v>
      </c>
      <c r="AQ19" s="6">
        <f>IF($B19="-","-",SUMIFS(JRooms!$P:$P,JRooms!$A:$A,$B19,JRooms!$M:$M,AQ$2))</f>
        <v>0</v>
      </c>
      <c r="AR19" s="6">
        <f>IF($B19="-","-",SUMIFS(JRooms!$P:$P,JRooms!$A:$A,$B19,JRooms!$M:$M,AR$2))</f>
        <v>0</v>
      </c>
      <c r="AS19" s="6">
        <f>IF($B19="-","-",SUMIFS(JRooms!$P:$P,JRooms!$A:$A,$B19,JRooms!$M:$M,AS$2))</f>
        <v>0</v>
      </c>
      <c r="AT19" s="6">
        <f>IF($B19="-","-",SUMIFS(JRooms!$P:$P,JRooms!$A:$A,$B19,JRooms!$M:$M,AT$2))</f>
        <v>0</v>
      </c>
      <c r="AU19" s="6">
        <f>IF($B19="-","-",SUMIFS(JRooms!$P:$P,JRooms!$A:$A,$B19,JRooms!$M:$M,AU$2))</f>
        <v>0</v>
      </c>
      <c r="AV19" s="6">
        <f>IF($B19="-","-",SUMIFS(JRooms!$P:$P,JRooms!$A:$A,$B19,JRooms!$M:$M,AV$2))</f>
        <v>0</v>
      </c>
      <c r="AW19" s="6">
        <f>IF($B19="-","-",SUMIFS(JRooms!$P:$P,JRooms!$A:$A,$B19,JRooms!$M:$M,AW$2))</f>
        <v>0</v>
      </c>
      <c r="AX19" s="6">
        <f>IF($B19="-","-",SUMIFS(JRooms!$P:$P,JRooms!$A:$A,$B19,JRooms!$M:$M,AX$2))</f>
        <v>0</v>
      </c>
      <c r="AY19" s="6">
        <f>IF($B19="-","-",SUMIFS(JRooms!$P:$P,JRooms!$A:$A,$B19,JRooms!$M:$M,AY$2))</f>
        <v>0</v>
      </c>
      <c r="AZ19" s="6">
        <f>IF($B19="-","-",SUMIFS(JRooms!$P:$P,JRooms!$A:$A,$B19,JRooms!$M:$M,AZ$2))</f>
        <v>0</v>
      </c>
      <c r="BA19" s="6">
        <f>IF($B19="-","-",SUMIFS(JRooms!$P:$P,JRooms!$A:$A,$B19,JRooms!$M:$M,BA$2))</f>
        <v>0</v>
      </c>
      <c r="BB19" s="6">
        <f>IF($B19="-","-",SUMIFS(JRooms!$P:$P,JRooms!$A:$A,$B19,JRooms!$M:$M,BB$2))</f>
        <v>0</v>
      </c>
      <c r="BC19" s="6">
        <f>IF($B19="-","-",SUMIFS(JRooms!$P:$P,JRooms!$A:$A,$B19,JRooms!$M:$M,BC$2))</f>
        <v>0</v>
      </c>
      <c r="BD19" s="6">
        <f>IF($B19="-","-",SUMIFS(JRooms!$P:$P,JRooms!$A:$A,$B19,JRooms!$M:$M,BD$2))</f>
        <v>0</v>
      </c>
      <c r="BE19" s="6">
        <f>IF($B19="-","-",SUMIFS(JRooms!$P:$P,JRooms!$A:$A,$B19,JRooms!$M:$M,BE$2))</f>
        <v>0</v>
      </c>
      <c r="BF19" s="6">
        <f>IF($B19="-","-",SUMIFS(JRooms!$P:$P,JRooms!$A:$A,$B19,JRooms!$M:$M,BF$2))</f>
        <v>0</v>
      </c>
      <c r="BG19" s="6">
        <f>IF($B19="-","-",SUMIFS(JRooms!$P:$P,JRooms!$A:$A,$B19,JRooms!$M:$M,BG$2))</f>
        <v>0</v>
      </c>
      <c r="BH19" s="6">
        <f>IF($B19="-","-",SUMIFS(JRooms!$P:$P,JRooms!$A:$A,$B19,JRooms!$M:$M,BH$2))</f>
        <v>0</v>
      </c>
      <c r="BI19" s="6">
        <f>IF($B19="-","-",SUMIFS(JRooms!$P:$P,JRooms!$A:$A,$B19,JRooms!$M:$M,BI$2))</f>
        <v>0</v>
      </c>
      <c r="BJ19" s="6">
        <f>IF($B19="-","-",SUMIFS(JRooms!$P:$P,JRooms!$A:$A,$B19,JRooms!$M:$M,BJ$2))</f>
        <v>0</v>
      </c>
      <c r="BK19" s="6">
        <f>IF($B19="-","-",SUMIFS(JRooms!$P:$P,JRooms!$A:$A,$B19,JRooms!$M:$M,BK$2))</f>
        <v>0</v>
      </c>
      <c r="BL19" s="6">
        <f>IF($B19="-","-",SUMIFS(JRooms!$P:$P,JRooms!$A:$A,$B19,JRooms!$M:$M,BL$2))</f>
        <v>0</v>
      </c>
    </row>
    <row r="20" spans="1:64" x14ac:dyDescent="0.2">
      <c r="A20" s="7">
        <v>122</v>
      </c>
      <c r="B20" s="7">
        <v>57</v>
      </c>
      <c r="C20" s="6" t="s">
        <v>19</v>
      </c>
      <c r="D20" s="6">
        <f>SUMIFS(SchoolList!H:H,SchoolList!F:F,A20)</f>
        <v>257.01</v>
      </c>
      <c r="E20" s="6">
        <f t="shared" si="5"/>
        <v>0</v>
      </c>
      <c r="F20" s="6">
        <f t="shared" si="6"/>
        <v>0</v>
      </c>
      <c r="G20" s="6">
        <f t="shared" si="7"/>
        <v>0</v>
      </c>
      <c r="H20" s="6">
        <f t="shared" si="8"/>
        <v>0</v>
      </c>
      <c r="I20" s="73">
        <f t="shared" si="9"/>
        <v>0</v>
      </c>
      <c r="J20" s="73">
        <f t="shared" si="10"/>
        <v>0</v>
      </c>
      <c r="K20" s="73">
        <f t="shared" si="11"/>
        <v>0</v>
      </c>
      <c r="L20" s="73">
        <f t="shared" si="12"/>
        <v>0</v>
      </c>
      <c r="M20" s="6">
        <f t="shared" si="1"/>
        <v>0</v>
      </c>
      <c r="N20" s="6">
        <f t="shared" si="2"/>
        <v>0</v>
      </c>
      <c r="O20" s="6">
        <f t="shared" si="3"/>
        <v>0</v>
      </c>
      <c r="P20" s="6">
        <f t="shared" si="4"/>
        <v>0</v>
      </c>
      <c r="Q20" s="6">
        <f>IF($B20="-","-",SUMIFS(JRooms!$P:$P,JRooms!$A:$A,$B20,JRooms!$M:$M,Q$2,JRooms!$R:$R,""))</f>
        <v>0</v>
      </c>
      <c r="R20" s="6">
        <f>IF($B20="-","-",SUMIFS(JRooms!$P:$P,JRooms!$A:$A,$B20,JRooms!$M:$M,R$2,JRooms!$R:$R,""))</f>
        <v>0</v>
      </c>
      <c r="S20" s="6">
        <f>IF($B20="-","-",SUMIFS(JRooms!$P:$P,JRooms!$A:$A,$B20,JRooms!$M:$M,S$2,JRooms!$R:$R,""))</f>
        <v>0</v>
      </c>
      <c r="T20" s="6">
        <f>IF($B20="-","-",SUMIFS(JRooms!$P:$P,JRooms!$A:$A,$B20,JRooms!$M:$M,T$2,JRooms!$R:$R,""))</f>
        <v>0</v>
      </c>
      <c r="U20" s="6">
        <f>IF($B20="-","-",SUMIFS(JRooms!$P:$P,JRooms!$A:$A,$B20,JRooms!$M:$M,U$2,JRooms!$R:$R,""))</f>
        <v>0</v>
      </c>
      <c r="V20" s="6">
        <f>IF($B20="-","-",SUMIFS(JRooms!$P:$P,JRooms!$A:$A,$B20,JRooms!$M:$M,V$2,JRooms!$R:$R,""))</f>
        <v>0</v>
      </c>
      <c r="W20" s="6">
        <f>IF($B20="-","-",SUMIFS(JRooms!$P:$P,JRooms!$A:$A,$B20,JRooms!$M:$M,W$2,JRooms!$R:$R,""))</f>
        <v>0</v>
      </c>
      <c r="X20" s="6">
        <f>IF($B20="-","-",SUMIFS(JRooms!$P:$P,JRooms!$A:$A,$B20,JRooms!$M:$M,X$2,JRooms!$R:$R,""))</f>
        <v>0</v>
      </c>
      <c r="Y20" s="6">
        <f>IF($B20="-","-",SUMIFS(JRooms!$P:$P,JRooms!$A:$A,$B20,JRooms!$M:$M,Y$2,JRooms!$R:$R,""))</f>
        <v>0</v>
      </c>
      <c r="Z20" s="6">
        <f>IF($B20="-","-",SUMIFS(JRooms!$P:$P,JRooms!$A:$A,$B20,JRooms!$M:$M,Z$2,JRooms!$R:$R,""))</f>
        <v>0</v>
      </c>
      <c r="AA20" s="6">
        <f>IF($B20="-","-",SUMIFS(JRooms!$P:$P,JRooms!$A:$A,$B20,JRooms!$M:$M,AA$2,JRooms!$R:$R,""))</f>
        <v>0</v>
      </c>
      <c r="AB20" s="6">
        <f>IF($B20="-","-",SUMIFS(JRooms!$P:$P,JRooms!$A:$A,$B20,JRooms!$M:$M,AB$2,JRooms!$R:$R,""))</f>
        <v>0</v>
      </c>
      <c r="AC20" s="6">
        <f>IF($B20="-","-",SUMIFS(JRooms!$P:$P,JRooms!$A:$A,$B20,JRooms!$M:$M,AC$2,JRooms!$R:$R,""))</f>
        <v>0</v>
      </c>
      <c r="AD20" s="6">
        <f>IF($B20="-","-",SUMIFS(JRooms!$P:$P,JRooms!$A:$A,$B20,JRooms!$M:$M,AD$2,JRooms!$R:$R,""))</f>
        <v>0</v>
      </c>
      <c r="AE20" s="6">
        <f>IF($B20="-","-",SUMIFS(JRooms!$P:$P,JRooms!$A:$A,$B20,JRooms!$M:$M,AE$2,JRooms!$R:$R,""))</f>
        <v>0</v>
      </c>
      <c r="AF20" s="6">
        <f>IF($B20="-","-",SUMIFS(JRooms!$P:$P,JRooms!$A:$A,$B20,JRooms!$M:$M,AF$2,JRooms!$R:$R,""))</f>
        <v>0</v>
      </c>
      <c r="AG20" s="6">
        <f>IF($B20="-","-",SUMIFS(JRooms!$P:$P,JRooms!$A:$A,$B20,JRooms!$M:$M,AG$2,JRooms!$R:$R,""))</f>
        <v>0</v>
      </c>
      <c r="AH20" s="6">
        <f>IF($B20="-","-",SUMIFS(JRooms!$P:$P,JRooms!$A:$A,$B20,JRooms!$M:$M,AH$2,JRooms!$R:$R,""))</f>
        <v>0</v>
      </c>
      <c r="AI20" s="6">
        <f>IF($B20="-","-",SUMIFS(JRooms!$P:$P,JRooms!$A:$A,$B20,JRooms!$M:$M,AI$2,JRooms!$R:$R,""))</f>
        <v>0</v>
      </c>
      <c r="AJ20" s="6">
        <f>IF($B20="-","-",SUMIFS(JRooms!$P:$P,JRooms!$A:$A,$B20,JRooms!$M:$M,AJ$2,JRooms!$R:$R,""))</f>
        <v>0</v>
      </c>
      <c r="AK20" s="6">
        <f>IF($B20="-","-",SUMIFS(JRooms!$P:$P,JRooms!$A:$A,$B20,JRooms!$M:$M,AK$2,JRooms!$R:$R,""))</f>
        <v>0</v>
      </c>
      <c r="AL20" s="6">
        <f>IF($B20="-","-",SUMIFS(JRooms!$P:$P,JRooms!$A:$A,$B20,JRooms!$M:$M,AL$2,JRooms!$R:$R,""))</f>
        <v>0</v>
      </c>
      <c r="AM20" s="6">
        <f>IF($B20="-","-",SUMIFS(JRooms!$P:$P,JRooms!$A:$A,$B20,JRooms!$M:$M,AM$2,JRooms!$R:$R,""))</f>
        <v>0</v>
      </c>
      <c r="AN20" s="6">
        <f>IF($B20="-","-",SUMIFS(JRooms!$P:$P,JRooms!$A:$A,$B20,JRooms!$M:$M,AN$2,JRooms!$R:$R,""))</f>
        <v>0</v>
      </c>
      <c r="AO20" s="6">
        <f>IF($B20="-","-",SUMIFS(JRooms!$P:$P,JRooms!$A:$A,$B20,JRooms!$M:$M,AO$2))</f>
        <v>0</v>
      </c>
      <c r="AP20" s="6">
        <f>IF($B20="-","-",SUMIFS(JRooms!$P:$P,JRooms!$A:$A,$B20,JRooms!$M:$M,AP$2))</f>
        <v>0</v>
      </c>
      <c r="AQ20" s="6">
        <f>IF($B20="-","-",SUMIFS(JRooms!$P:$P,JRooms!$A:$A,$B20,JRooms!$M:$M,AQ$2))</f>
        <v>0</v>
      </c>
      <c r="AR20" s="6">
        <f>IF($B20="-","-",SUMIFS(JRooms!$P:$P,JRooms!$A:$A,$B20,JRooms!$M:$M,AR$2))</f>
        <v>0</v>
      </c>
      <c r="AS20" s="6">
        <f>IF($B20="-","-",SUMIFS(JRooms!$P:$P,JRooms!$A:$A,$B20,JRooms!$M:$M,AS$2))</f>
        <v>0</v>
      </c>
      <c r="AT20" s="6">
        <f>IF($B20="-","-",SUMIFS(JRooms!$P:$P,JRooms!$A:$A,$B20,JRooms!$M:$M,AT$2))</f>
        <v>0</v>
      </c>
      <c r="AU20" s="6">
        <f>IF($B20="-","-",SUMIFS(JRooms!$P:$P,JRooms!$A:$A,$B20,JRooms!$M:$M,AU$2))</f>
        <v>0</v>
      </c>
      <c r="AV20" s="6">
        <f>IF($B20="-","-",SUMIFS(JRooms!$P:$P,JRooms!$A:$A,$B20,JRooms!$M:$M,AV$2))</f>
        <v>0</v>
      </c>
      <c r="AW20" s="6">
        <f>IF($B20="-","-",SUMIFS(JRooms!$P:$P,JRooms!$A:$A,$B20,JRooms!$M:$M,AW$2))</f>
        <v>0</v>
      </c>
      <c r="AX20" s="6">
        <f>IF($B20="-","-",SUMIFS(JRooms!$P:$P,JRooms!$A:$A,$B20,JRooms!$M:$M,AX$2))</f>
        <v>0</v>
      </c>
      <c r="AY20" s="6">
        <f>IF($B20="-","-",SUMIFS(JRooms!$P:$P,JRooms!$A:$A,$B20,JRooms!$M:$M,AY$2))</f>
        <v>0</v>
      </c>
      <c r="AZ20" s="6">
        <f>IF($B20="-","-",SUMIFS(JRooms!$P:$P,JRooms!$A:$A,$B20,JRooms!$M:$M,AZ$2))</f>
        <v>0</v>
      </c>
      <c r="BA20" s="6">
        <f>IF($B20="-","-",SUMIFS(JRooms!$P:$P,JRooms!$A:$A,$B20,JRooms!$M:$M,BA$2))</f>
        <v>0</v>
      </c>
      <c r="BB20" s="6">
        <f>IF($B20="-","-",SUMIFS(JRooms!$P:$P,JRooms!$A:$A,$B20,JRooms!$M:$M,BB$2))</f>
        <v>0</v>
      </c>
      <c r="BC20" s="6">
        <f>IF($B20="-","-",SUMIFS(JRooms!$P:$P,JRooms!$A:$A,$B20,JRooms!$M:$M,BC$2))</f>
        <v>0</v>
      </c>
      <c r="BD20" s="6">
        <f>IF($B20="-","-",SUMIFS(JRooms!$P:$P,JRooms!$A:$A,$B20,JRooms!$M:$M,BD$2))</f>
        <v>0</v>
      </c>
      <c r="BE20" s="6">
        <f>IF($B20="-","-",SUMIFS(JRooms!$P:$P,JRooms!$A:$A,$B20,JRooms!$M:$M,BE$2))</f>
        <v>0</v>
      </c>
      <c r="BF20" s="6">
        <f>IF($B20="-","-",SUMIFS(JRooms!$P:$P,JRooms!$A:$A,$B20,JRooms!$M:$M,BF$2))</f>
        <v>0</v>
      </c>
      <c r="BG20" s="6">
        <f>IF($B20="-","-",SUMIFS(JRooms!$P:$P,JRooms!$A:$A,$B20,JRooms!$M:$M,BG$2))</f>
        <v>0</v>
      </c>
      <c r="BH20" s="6">
        <f>IF($B20="-","-",SUMIFS(JRooms!$P:$P,JRooms!$A:$A,$B20,JRooms!$M:$M,BH$2))</f>
        <v>0</v>
      </c>
      <c r="BI20" s="6">
        <f>IF($B20="-","-",SUMIFS(JRooms!$P:$P,JRooms!$A:$A,$B20,JRooms!$M:$M,BI$2))</f>
        <v>0</v>
      </c>
      <c r="BJ20" s="6">
        <f>IF($B20="-","-",SUMIFS(JRooms!$P:$P,JRooms!$A:$A,$B20,JRooms!$M:$M,BJ$2))</f>
        <v>0</v>
      </c>
      <c r="BK20" s="6">
        <f>IF($B20="-","-",SUMIFS(JRooms!$P:$P,JRooms!$A:$A,$B20,JRooms!$M:$M,BK$2))</f>
        <v>0</v>
      </c>
      <c r="BL20" s="6">
        <f>IF($B20="-","-",SUMIFS(JRooms!$P:$P,JRooms!$A:$A,$B20,JRooms!$M:$M,BL$2))</f>
        <v>0</v>
      </c>
    </row>
    <row r="21" spans="1:64" x14ac:dyDescent="0.2">
      <c r="A21" s="7">
        <v>124</v>
      </c>
      <c r="B21" s="7">
        <v>61</v>
      </c>
      <c r="C21" s="6" t="s">
        <v>20</v>
      </c>
      <c r="D21" s="6">
        <f>SUMIFS(SchoolList!H:H,SchoolList!F:F,A21)</f>
        <v>0</v>
      </c>
      <c r="E21" s="6">
        <f t="shared" si="5"/>
        <v>0</v>
      </c>
      <c r="F21" s="6">
        <f t="shared" si="6"/>
        <v>0</v>
      </c>
      <c r="G21" s="6">
        <f t="shared" si="7"/>
        <v>0</v>
      </c>
      <c r="H21" s="6">
        <f t="shared" si="8"/>
        <v>0</v>
      </c>
      <c r="I21" s="73" t="str">
        <f t="shared" si="9"/>
        <v>-</v>
      </c>
      <c r="J21" s="73" t="str">
        <f t="shared" si="10"/>
        <v>-</v>
      </c>
      <c r="K21" s="73" t="str">
        <f t="shared" si="11"/>
        <v>-</v>
      </c>
      <c r="L21" s="73" t="str">
        <f t="shared" si="12"/>
        <v>-</v>
      </c>
      <c r="M21" s="6">
        <f t="shared" si="1"/>
        <v>0</v>
      </c>
      <c r="N21" s="6">
        <f t="shared" si="2"/>
        <v>0</v>
      </c>
      <c r="O21" s="6">
        <f t="shared" si="3"/>
        <v>0</v>
      </c>
      <c r="P21" s="6">
        <f t="shared" si="4"/>
        <v>0</v>
      </c>
      <c r="Q21" s="6">
        <f>IF($B21="-","-",SUMIFS(JRooms!$P:$P,JRooms!$A:$A,$B21,JRooms!$M:$M,Q$2,JRooms!$R:$R,""))</f>
        <v>0</v>
      </c>
      <c r="R21" s="6">
        <f>IF($B21="-","-",SUMIFS(JRooms!$P:$P,JRooms!$A:$A,$B21,JRooms!$M:$M,R$2,JRooms!$R:$R,""))</f>
        <v>0</v>
      </c>
      <c r="S21" s="6">
        <f>IF($B21="-","-",SUMIFS(JRooms!$P:$P,JRooms!$A:$A,$B21,JRooms!$M:$M,S$2,JRooms!$R:$R,""))</f>
        <v>0</v>
      </c>
      <c r="T21" s="6">
        <f>IF($B21="-","-",SUMIFS(JRooms!$P:$P,JRooms!$A:$A,$B21,JRooms!$M:$M,T$2,JRooms!$R:$R,""))</f>
        <v>0</v>
      </c>
      <c r="U21" s="6">
        <f>IF($B21="-","-",SUMIFS(JRooms!$P:$P,JRooms!$A:$A,$B21,JRooms!$M:$M,U$2,JRooms!$R:$R,""))</f>
        <v>0</v>
      </c>
      <c r="V21" s="6">
        <f>IF($B21="-","-",SUMIFS(JRooms!$P:$P,JRooms!$A:$A,$B21,JRooms!$M:$M,V$2,JRooms!$R:$R,""))</f>
        <v>0</v>
      </c>
      <c r="W21" s="6">
        <f>IF($B21="-","-",SUMIFS(JRooms!$P:$P,JRooms!$A:$A,$B21,JRooms!$M:$M,W$2,JRooms!$R:$R,""))</f>
        <v>0</v>
      </c>
      <c r="X21" s="6">
        <f>IF($B21="-","-",SUMIFS(JRooms!$P:$P,JRooms!$A:$A,$B21,JRooms!$M:$M,X$2,JRooms!$R:$R,""))</f>
        <v>0</v>
      </c>
      <c r="Y21" s="6">
        <f>IF($B21="-","-",SUMIFS(JRooms!$P:$P,JRooms!$A:$A,$B21,JRooms!$M:$M,Y$2,JRooms!$R:$R,""))</f>
        <v>0</v>
      </c>
      <c r="Z21" s="6">
        <f>IF($B21="-","-",SUMIFS(JRooms!$P:$P,JRooms!$A:$A,$B21,JRooms!$M:$M,Z$2,JRooms!$R:$R,""))</f>
        <v>0</v>
      </c>
      <c r="AA21" s="6">
        <f>IF($B21="-","-",SUMIFS(JRooms!$P:$P,JRooms!$A:$A,$B21,JRooms!$M:$M,AA$2,JRooms!$R:$R,""))</f>
        <v>0</v>
      </c>
      <c r="AB21" s="6">
        <f>IF($B21="-","-",SUMIFS(JRooms!$P:$P,JRooms!$A:$A,$B21,JRooms!$M:$M,AB$2,JRooms!$R:$R,""))</f>
        <v>0</v>
      </c>
      <c r="AC21" s="6">
        <f>IF($B21="-","-",SUMIFS(JRooms!$P:$P,JRooms!$A:$A,$B21,JRooms!$M:$M,AC$2,JRooms!$R:$R,""))</f>
        <v>0</v>
      </c>
      <c r="AD21" s="6">
        <f>IF($B21="-","-",SUMIFS(JRooms!$P:$P,JRooms!$A:$A,$B21,JRooms!$M:$M,AD$2,JRooms!$R:$R,""))</f>
        <v>0</v>
      </c>
      <c r="AE21" s="6">
        <f>IF($B21="-","-",SUMIFS(JRooms!$P:$P,JRooms!$A:$A,$B21,JRooms!$M:$M,AE$2,JRooms!$R:$R,""))</f>
        <v>0</v>
      </c>
      <c r="AF21" s="6">
        <f>IF($B21="-","-",SUMIFS(JRooms!$P:$P,JRooms!$A:$A,$B21,JRooms!$M:$M,AF$2,JRooms!$R:$R,""))</f>
        <v>0</v>
      </c>
      <c r="AG21" s="6">
        <f>IF($B21="-","-",SUMIFS(JRooms!$P:$P,JRooms!$A:$A,$B21,JRooms!$M:$M,AG$2,JRooms!$R:$R,""))</f>
        <v>0</v>
      </c>
      <c r="AH21" s="6">
        <f>IF($B21="-","-",SUMIFS(JRooms!$P:$P,JRooms!$A:$A,$B21,JRooms!$M:$M,AH$2,JRooms!$R:$R,""))</f>
        <v>0</v>
      </c>
      <c r="AI21" s="6">
        <f>IF($B21="-","-",SUMIFS(JRooms!$P:$P,JRooms!$A:$A,$B21,JRooms!$M:$M,AI$2,JRooms!$R:$R,""))</f>
        <v>0</v>
      </c>
      <c r="AJ21" s="6">
        <f>IF($B21="-","-",SUMIFS(JRooms!$P:$P,JRooms!$A:$A,$B21,JRooms!$M:$M,AJ$2,JRooms!$R:$R,""))</f>
        <v>0</v>
      </c>
      <c r="AK21" s="6">
        <f>IF($B21="-","-",SUMIFS(JRooms!$P:$P,JRooms!$A:$A,$B21,JRooms!$M:$M,AK$2,JRooms!$R:$R,""))</f>
        <v>0</v>
      </c>
      <c r="AL21" s="6">
        <f>IF($B21="-","-",SUMIFS(JRooms!$P:$P,JRooms!$A:$A,$B21,JRooms!$M:$M,AL$2,JRooms!$R:$R,""))</f>
        <v>0</v>
      </c>
      <c r="AM21" s="6">
        <f>IF($B21="-","-",SUMIFS(JRooms!$P:$P,JRooms!$A:$A,$B21,JRooms!$M:$M,AM$2,JRooms!$R:$R,""))</f>
        <v>0</v>
      </c>
      <c r="AN21" s="6">
        <f>IF($B21="-","-",SUMIFS(JRooms!$P:$P,JRooms!$A:$A,$B21,JRooms!$M:$M,AN$2,JRooms!$R:$R,""))</f>
        <v>0</v>
      </c>
      <c r="AO21" s="6">
        <f>IF($B21="-","-",SUMIFS(JRooms!$P:$P,JRooms!$A:$A,$B21,JRooms!$M:$M,AO$2))</f>
        <v>0</v>
      </c>
      <c r="AP21" s="6">
        <f>IF($B21="-","-",SUMIFS(JRooms!$P:$P,JRooms!$A:$A,$B21,JRooms!$M:$M,AP$2))</f>
        <v>0</v>
      </c>
      <c r="AQ21" s="6">
        <f>IF($B21="-","-",SUMIFS(JRooms!$P:$P,JRooms!$A:$A,$B21,JRooms!$M:$M,AQ$2))</f>
        <v>0</v>
      </c>
      <c r="AR21" s="6">
        <f>IF($B21="-","-",SUMIFS(JRooms!$P:$P,JRooms!$A:$A,$B21,JRooms!$M:$M,AR$2))</f>
        <v>0</v>
      </c>
      <c r="AS21" s="6">
        <f>IF($B21="-","-",SUMIFS(JRooms!$P:$P,JRooms!$A:$A,$B21,JRooms!$M:$M,AS$2))</f>
        <v>0</v>
      </c>
      <c r="AT21" s="6">
        <f>IF($B21="-","-",SUMIFS(JRooms!$P:$P,JRooms!$A:$A,$B21,JRooms!$M:$M,AT$2))</f>
        <v>0</v>
      </c>
      <c r="AU21" s="6">
        <f>IF($B21="-","-",SUMIFS(JRooms!$P:$P,JRooms!$A:$A,$B21,JRooms!$M:$M,AU$2))</f>
        <v>0</v>
      </c>
      <c r="AV21" s="6">
        <f>IF($B21="-","-",SUMIFS(JRooms!$P:$P,JRooms!$A:$A,$B21,JRooms!$M:$M,AV$2))</f>
        <v>0</v>
      </c>
      <c r="AW21" s="6">
        <f>IF($B21="-","-",SUMIFS(JRooms!$P:$P,JRooms!$A:$A,$B21,JRooms!$M:$M,AW$2))</f>
        <v>0</v>
      </c>
      <c r="AX21" s="6">
        <f>IF($B21="-","-",SUMIFS(JRooms!$P:$P,JRooms!$A:$A,$B21,JRooms!$M:$M,AX$2))</f>
        <v>0</v>
      </c>
      <c r="AY21" s="6">
        <f>IF($B21="-","-",SUMIFS(JRooms!$P:$P,JRooms!$A:$A,$B21,JRooms!$M:$M,AY$2))</f>
        <v>0</v>
      </c>
      <c r="AZ21" s="6">
        <f>IF($B21="-","-",SUMIFS(JRooms!$P:$P,JRooms!$A:$A,$B21,JRooms!$M:$M,AZ$2))</f>
        <v>0</v>
      </c>
      <c r="BA21" s="6">
        <f>IF($B21="-","-",SUMIFS(JRooms!$P:$P,JRooms!$A:$A,$B21,JRooms!$M:$M,BA$2))</f>
        <v>0</v>
      </c>
      <c r="BB21" s="6">
        <f>IF($B21="-","-",SUMIFS(JRooms!$P:$P,JRooms!$A:$A,$B21,JRooms!$M:$M,BB$2))</f>
        <v>0</v>
      </c>
      <c r="BC21" s="6">
        <f>IF($B21="-","-",SUMIFS(JRooms!$P:$P,JRooms!$A:$A,$B21,JRooms!$M:$M,BC$2))</f>
        <v>0</v>
      </c>
      <c r="BD21" s="6">
        <f>IF($B21="-","-",SUMIFS(JRooms!$P:$P,JRooms!$A:$A,$B21,JRooms!$M:$M,BD$2))</f>
        <v>0</v>
      </c>
      <c r="BE21" s="6">
        <f>IF($B21="-","-",SUMIFS(JRooms!$P:$P,JRooms!$A:$A,$B21,JRooms!$M:$M,BE$2))</f>
        <v>0</v>
      </c>
      <c r="BF21" s="6">
        <f>IF($B21="-","-",SUMIFS(JRooms!$P:$P,JRooms!$A:$A,$B21,JRooms!$M:$M,BF$2))</f>
        <v>0</v>
      </c>
      <c r="BG21" s="6">
        <f>IF($B21="-","-",SUMIFS(JRooms!$P:$P,JRooms!$A:$A,$B21,JRooms!$M:$M,BG$2))</f>
        <v>0</v>
      </c>
      <c r="BH21" s="6">
        <f>IF($B21="-","-",SUMIFS(JRooms!$P:$P,JRooms!$A:$A,$B21,JRooms!$M:$M,BH$2))</f>
        <v>0</v>
      </c>
      <c r="BI21" s="6">
        <f>IF($B21="-","-",SUMIFS(JRooms!$P:$P,JRooms!$A:$A,$B21,JRooms!$M:$M,BI$2))</f>
        <v>0</v>
      </c>
      <c r="BJ21" s="6">
        <f>IF($B21="-","-",SUMIFS(JRooms!$P:$P,JRooms!$A:$A,$B21,JRooms!$M:$M,BJ$2))</f>
        <v>0</v>
      </c>
      <c r="BK21" s="6">
        <f>IF($B21="-","-",SUMIFS(JRooms!$P:$P,JRooms!$A:$A,$B21,JRooms!$M:$M,BK$2))</f>
        <v>0</v>
      </c>
      <c r="BL21" s="6">
        <f>IF($B21="-","-",SUMIFS(JRooms!$P:$P,JRooms!$A:$A,$B21,JRooms!$M:$M,BL$2))</f>
        <v>0</v>
      </c>
    </row>
    <row r="22" spans="1:64" x14ac:dyDescent="0.2">
      <c r="A22" s="7">
        <v>126</v>
      </c>
      <c r="B22" s="7">
        <v>64</v>
      </c>
      <c r="C22" s="6" t="s">
        <v>21</v>
      </c>
      <c r="D22" s="6">
        <f>SUMIFS(SchoolList!H:H,SchoolList!F:F,A22)</f>
        <v>527.51</v>
      </c>
      <c r="E22" s="6">
        <f t="shared" si="5"/>
        <v>930</v>
      </c>
      <c r="F22" s="6">
        <f t="shared" si="6"/>
        <v>784</v>
      </c>
      <c r="G22" s="6">
        <f t="shared" si="7"/>
        <v>0</v>
      </c>
      <c r="H22" s="6">
        <f t="shared" si="8"/>
        <v>1714</v>
      </c>
      <c r="I22" s="73">
        <f t="shared" si="9"/>
        <v>1.76</v>
      </c>
      <c r="J22" s="73">
        <f t="shared" si="10"/>
        <v>1.49</v>
      </c>
      <c r="K22" s="73">
        <f t="shared" si="11"/>
        <v>0</v>
      </c>
      <c r="L22" s="73">
        <f t="shared" si="12"/>
        <v>3.25</v>
      </c>
      <c r="M22" s="6">
        <f t="shared" si="1"/>
        <v>930</v>
      </c>
      <c r="N22" s="6">
        <f t="shared" si="2"/>
        <v>784</v>
      </c>
      <c r="O22" s="6">
        <f t="shared" si="3"/>
        <v>0</v>
      </c>
      <c r="P22" s="6">
        <f t="shared" si="4"/>
        <v>1714</v>
      </c>
      <c r="Q22" s="6">
        <f>IF($B22="-","-",SUMIFS(JRooms!$P:$P,JRooms!$A:$A,$B22,JRooms!$M:$M,Q$2,JRooms!$R:$R,""))</f>
        <v>0</v>
      </c>
      <c r="R22" s="6">
        <f>IF($B22="-","-",SUMIFS(JRooms!$P:$P,JRooms!$A:$A,$B22,JRooms!$M:$M,R$2,JRooms!$R:$R,""))</f>
        <v>930</v>
      </c>
      <c r="S22" s="6">
        <f>IF($B22="-","-",SUMIFS(JRooms!$P:$P,JRooms!$A:$A,$B22,JRooms!$M:$M,S$2,JRooms!$R:$R,""))</f>
        <v>0</v>
      </c>
      <c r="T22" s="6">
        <f>IF($B22="-","-",SUMIFS(JRooms!$P:$P,JRooms!$A:$A,$B22,JRooms!$M:$M,T$2,JRooms!$R:$R,""))</f>
        <v>0</v>
      </c>
      <c r="U22" s="6">
        <f>IF($B22="-","-",SUMIFS(JRooms!$P:$P,JRooms!$A:$A,$B22,JRooms!$M:$M,U$2,JRooms!$R:$R,""))</f>
        <v>0</v>
      </c>
      <c r="V22" s="6">
        <f>IF($B22="-","-",SUMIFS(JRooms!$P:$P,JRooms!$A:$A,$B22,JRooms!$M:$M,V$2,JRooms!$R:$R,""))</f>
        <v>0</v>
      </c>
      <c r="W22" s="6">
        <f>IF($B22="-","-",SUMIFS(JRooms!$P:$P,JRooms!$A:$A,$B22,JRooms!$M:$M,W$2,JRooms!$R:$R,""))</f>
        <v>0</v>
      </c>
      <c r="X22" s="6">
        <f>IF($B22="-","-",SUMIFS(JRooms!$P:$P,JRooms!$A:$A,$B22,JRooms!$M:$M,X$2,JRooms!$R:$R,""))</f>
        <v>0</v>
      </c>
      <c r="Y22" s="6">
        <f>IF($B22="-","-",SUMIFS(JRooms!$P:$P,JRooms!$A:$A,$B22,JRooms!$M:$M,Y$2,JRooms!$R:$R,""))</f>
        <v>0</v>
      </c>
      <c r="Z22" s="6">
        <f>IF($B22="-","-",SUMIFS(JRooms!$P:$P,JRooms!$A:$A,$B22,JRooms!$M:$M,Z$2,JRooms!$R:$R,""))</f>
        <v>0</v>
      </c>
      <c r="AA22" s="6">
        <f>IF($B22="-","-",SUMIFS(JRooms!$P:$P,JRooms!$A:$A,$B22,JRooms!$M:$M,AA$2,JRooms!$R:$R,""))</f>
        <v>784</v>
      </c>
      <c r="AB22" s="6">
        <f>IF($B22="-","-",SUMIFS(JRooms!$P:$P,JRooms!$A:$A,$B22,JRooms!$M:$M,AB$2,JRooms!$R:$R,""))</f>
        <v>0</v>
      </c>
      <c r="AC22" s="6">
        <f>IF($B22="-","-",SUMIFS(JRooms!$P:$P,JRooms!$A:$A,$B22,JRooms!$M:$M,AC$2,JRooms!$R:$R,""))</f>
        <v>0</v>
      </c>
      <c r="AD22" s="6">
        <f>IF($B22="-","-",SUMIFS(JRooms!$P:$P,JRooms!$A:$A,$B22,JRooms!$M:$M,AD$2,JRooms!$R:$R,""))</f>
        <v>0</v>
      </c>
      <c r="AE22" s="6">
        <f>IF($B22="-","-",SUMIFS(JRooms!$P:$P,JRooms!$A:$A,$B22,JRooms!$M:$M,AE$2,JRooms!$R:$R,""))</f>
        <v>0</v>
      </c>
      <c r="AF22" s="6">
        <f>IF($B22="-","-",SUMIFS(JRooms!$P:$P,JRooms!$A:$A,$B22,JRooms!$M:$M,AF$2,JRooms!$R:$R,""))</f>
        <v>0</v>
      </c>
      <c r="AG22" s="6">
        <f>IF($B22="-","-",SUMIFS(JRooms!$P:$P,JRooms!$A:$A,$B22,JRooms!$M:$M,AG$2,JRooms!$R:$R,""))</f>
        <v>0</v>
      </c>
      <c r="AH22" s="6">
        <f>IF($B22="-","-",SUMIFS(JRooms!$P:$P,JRooms!$A:$A,$B22,JRooms!$M:$M,AH$2,JRooms!$R:$R,""))</f>
        <v>0</v>
      </c>
      <c r="AI22" s="6">
        <f>IF($B22="-","-",SUMIFS(JRooms!$P:$P,JRooms!$A:$A,$B22,JRooms!$M:$M,AI$2,JRooms!$R:$R,""))</f>
        <v>0</v>
      </c>
      <c r="AJ22" s="6">
        <f>IF($B22="-","-",SUMIFS(JRooms!$P:$P,JRooms!$A:$A,$B22,JRooms!$M:$M,AJ$2,JRooms!$R:$R,""))</f>
        <v>0</v>
      </c>
      <c r="AK22" s="6">
        <f>IF($B22="-","-",SUMIFS(JRooms!$P:$P,JRooms!$A:$A,$B22,JRooms!$M:$M,AK$2,JRooms!$R:$R,""))</f>
        <v>0</v>
      </c>
      <c r="AL22" s="6">
        <f>IF($B22="-","-",SUMIFS(JRooms!$P:$P,JRooms!$A:$A,$B22,JRooms!$M:$M,AL$2,JRooms!$R:$R,""))</f>
        <v>0</v>
      </c>
      <c r="AM22" s="6">
        <f>IF($B22="-","-",SUMIFS(JRooms!$P:$P,JRooms!$A:$A,$B22,JRooms!$M:$M,AM$2,JRooms!$R:$R,""))</f>
        <v>0</v>
      </c>
      <c r="AN22" s="6">
        <f>IF($B22="-","-",SUMIFS(JRooms!$P:$P,JRooms!$A:$A,$B22,JRooms!$M:$M,AN$2,JRooms!$R:$R,""))</f>
        <v>0</v>
      </c>
      <c r="AO22" s="6">
        <f>IF($B22="-","-",SUMIFS(JRooms!$P:$P,JRooms!$A:$A,$B22,JRooms!$M:$M,AO$2))</f>
        <v>0</v>
      </c>
      <c r="AP22" s="6">
        <f>IF($B22="-","-",SUMIFS(JRooms!$P:$P,JRooms!$A:$A,$B22,JRooms!$M:$M,AP$2))</f>
        <v>930</v>
      </c>
      <c r="AQ22" s="6">
        <f>IF($B22="-","-",SUMIFS(JRooms!$P:$P,JRooms!$A:$A,$B22,JRooms!$M:$M,AQ$2))</f>
        <v>0</v>
      </c>
      <c r="AR22" s="6">
        <f>IF($B22="-","-",SUMIFS(JRooms!$P:$P,JRooms!$A:$A,$B22,JRooms!$M:$M,AR$2))</f>
        <v>0</v>
      </c>
      <c r="AS22" s="6">
        <f>IF($B22="-","-",SUMIFS(JRooms!$P:$P,JRooms!$A:$A,$B22,JRooms!$M:$M,AS$2))</f>
        <v>0</v>
      </c>
      <c r="AT22" s="6">
        <f>IF($B22="-","-",SUMIFS(JRooms!$P:$P,JRooms!$A:$A,$B22,JRooms!$M:$M,AT$2))</f>
        <v>0</v>
      </c>
      <c r="AU22" s="6">
        <f>IF($B22="-","-",SUMIFS(JRooms!$P:$P,JRooms!$A:$A,$B22,JRooms!$M:$M,AU$2))</f>
        <v>0</v>
      </c>
      <c r="AV22" s="6">
        <f>IF($B22="-","-",SUMIFS(JRooms!$P:$P,JRooms!$A:$A,$B22,JRooms!$M:$M,AV$2))</f>
        <v>0</v>
      </c>
      <c r="AW22" s="6">
        <f>IF($B22="-","-",SUMIFS(JRooms!$P:$P,JRooms!$A:$A,$B22,JRooms!$M:$M,AW$2))</f>
        <v>0</v>
      </c>
      <c r="AX22" s="6">
        <f>IF($B22="-","-",SUMIFS(JRooms!$P:$P,JRooms!$A:$A,$B22,JRooms!$M:$M,AX$2))</f>
        <v>0</v>
      </c>
      <c r="AY22" s="6">
        <f>IF($B22="-","-",SUMIFS(JRooms!$P:$P,JRooms!$A:$A,$B22,JRooms!$M:$M,AY$2))</f>
        <v>784</v>
      </c>
      <c r="AZ22" s="6">
        <f>IF($B22="-","-",SUMIFS(JRooms!$P:$P,JRooms!$A:$A,$B22,JRooms!$M:$M,AZ$2))</f>
        <v>0</v>
      </c>
      <c r="BA22" s="6">
        <f>IF($B22="-","-",SUMIFS(JRooms!$P:$P,JRooms!$A:$A,$B22,JRooms!$M:$M,BA$2))</f>
        <v>0</v>
      </c>
      <c r="BB22" s="6">
        <f>IF($B22="-","-",SUMIFS(JRooms!$P:$P,JRooms!$A:$A,$B22,JRooms!$M:$M,BB$2))</f>
        <v>0</v>
      </c>
      <c r="BC22" s="6">
        <f>IF($B22="-","-",SUMIFS(JRooms!$P:$P,JRooms!$A:$A,$B22,JRooms!$M:$M,BC$2))</f>
        <v>0</v>
      </c>
      <c r="BD22" s="6">
        <f>IF($B22="-","-",SUMIFS(JRooms!$P:$P,JRooms!$A:$A,$B22,JRooms!$M:$M,BD$2))</f>
        <v>0</v>
      </c>
      <c r="BE22" s="6">
        <f>IF($B22="-","-",SUMIFS(JRooms!$P:$P,JRooms!$A:$A,$B22,JRooms!$M:$M,BE$2))</f>
        <v>0</v>
      </c>
      <c r="BF22" s="6">
        <f>IF($B22="-","-",SUMIFS(JRooms!$P:$P,JRooms!$A:$A,$B22,JRooms!$M:$M,BF$2))</f>
        <v>0</v>
      </c>
      <c r="BG22" s="6">
        <f>IF($B22="-","-",SUMIFS(JRooms!$P:$P,JRooms!$A:$A,$B22,JRooms!$M:$M,BG$2))</f>
        <v>0</v>
      </c>
      <c r="BH22" s="6">
        <f>IF($B22="-","-",SUMIFS(JRooms!$P:$P,JRooms!$A:$A,$B22,JRooms!$M:$M,BH$2))</f>
        <v>0</v>
      </c>
      <c r="BI22" s="6">
        <f>IF($B22="-","-",SUMIFS(JRooms!$P:$P,JRooms!$A:$A,$B22,JRooms!$M:$M,BI$2))</f>
        <v>0</v>
      </c>
      <c r="BJ22" s="6">
        <f>IF($B22="-","-",SUMIFS(JRooms!$P:$P,JRooms!$A:$A,$B22,JRooms!$M:$M,BJ$2))</f>
        <v>0</v>
      </c>
      <c r="BK22" s="6">
        <f>IF($B22="-","-",SUMIFS(JRooms!$P:$P,JRooms!$A:$A,$B22,JRooms!$M:$M,BK$2))</f>
        <v>0</v>
      </c>
      <c r="BL22" s="6">
        <f>IF($B22="-","-",SUMIFS(JRooms!$P:$P,JRooms!$A:$A,$B22,JRooms!$M:$M,BL$2))</f>
        <v>0</v>
      </c>
    </row>
    <row r="23" spans="1:64" x14ac:dyDescent="0.2">
      <c r="A23" s="7">
        <v>127</v>
      </c>
      <c r="B23" s="7">
        <v>67</v>
      </c>
      <c r="C23" s="6" t="s">
        <v>22</v>
      </c>
      <c r="D23" s="6">
        <f>SUMIFS(SchoolList!H:H,SchoolList!F:F,A23)</f>
        <v>382.4</v>
      </c>
      <c r="E23" s="6">
        <f t="shared" si="5"/>
        <v>322</v>
      </c>
      <c r="F23" s="6">
        <f t="shared" si="6"/>
        <v>897</v>
      </c>
      <c r="G23" s="6">
        <f t="shared" si="7"/>
        <v>552</v>
      </c>
      <c r="H23" s="6">
        <f t="shared" si="8"/>
        <v>1771</v>
      </c>
      <c r="I23" s="73">
        <f t="shared" si="9"/>
        <v>0.84</v>
      </c>
      <c r="J23" s="73">
        <f t="shared" si="10"/>
        <v>2.35</v>
      </c>
      <c r="K23" s="73">
        <f t="shared" si="11"/>
        <v>1.44</v>
      </c>
      <c r="L23" s="73">
        <f t="shared" si="12"/>
        <v>4.63</v>
      </c>
      <c r="M23" s="6">
        <f t="shared" si="1"/>
        <v>322</v>
      </c>
      <c r="N23" s="6">
        <f t="shared" si="2"/>
        <v>897</v>
      </c>
      <c r="O23" s="6">
        <f t="shared" si="3"/>
        <v>552</v>
      </c>
      <c r="P23" s="6">
        <f t="shared" si="4"/>
        <v>1771</v>
      </c>
      <c r="Q23" s="6">
        <f>IF($B23="-","-",SUMIFS(JRooms!$P:$P,JRooms!$A:$A,$B23,JRooms!$M:$M,Q$2,JRooms!$R:$R,""))</f>
        <v>0</v>
      </c>
      <c r="R23" s="6">
        <f>IF($B23="-","-",SUMIFS(JRooms!$P:$P,JRooms!$A:$A,$B23,JRooms!$M:$M,R$2,JRooms!$R:$R,""))</f>
        <v>322</v>
      </c>
      <c r="S23" s="6">
        <f>IF($B23="-","-",SUMIFS(JRooms!$P:$P,JRooms!$A:$A,$B23,JRooms!$M:$M,S$2,JRooms!$R:$R,""))</f>
        <v>0</v>
      </c>
      <c r="T23" s="6">
        <f>IF($B23="-","-",SUMIFS(JRooms!$P:$P,JRooms!$A:$A,$B23,JRooms!$M:$M,T$2,JRooms!$R:$R,""))</f>
        <v>0</v>
      </c>
      <c r="U23" s="6">
        <f>IF($B23="-","-",SUMIFS(JRooms!$P:$P,JRooms!$A:$A,$B23,JRooms!$M:$M,U$2,JRooms!$R:$R,""))</f>
        <v>0</v>
      </c>
      <c r="V23" s="6">
        <f>IF($B23="-","-",SUMIFS(JRooms!$P:$P,JRooms!$A:$A,$B23,JRooms!$M:$M,V$2,JRooms!$R:$R,""))</f>
        <v>0</v>
      </c>
      <c r="W23" s="6">
        <f>IF($B23="-","-",SUMIFS(JRooms!$P:$P,JRooms!$A:$A,$B23,JRooms!$M:$M,W$2,JRooms!$R:$R,""))</f>
        <v>0</v>
      </c>
      <c r="X23" s="6">
        <f>IF($B23="-","-",SUMIFS(JRooms!$P:$P,JRooms!$A:$A,$B23,JRooms!$M:$M,X$2,JRooms!$R:$R,""))</f>
        <v>0</v>
      </c>
      <c r="Y23" s="6">
        <f>IF($B23="-","-",SUMIFS(JRooms!$P:$P,JRooms!$A:$A,$B23,JRooms!$M:$M,Y$2,JRooms!$R:$R,""))</f>
        <v>0</v>
      </c>
      <c r="Z23" s="6">
        <f>IF($B23="-","-",SUMIFS(JRooms!$P:$P,JRooms!$A:$A,$B23,JRooms!$M:$M,Z$2,JRooms!$R:$R,""))</f>
        <v>0</v>
      </c>
      <c r="AA23" s="6">
        <f>IF($B23="-","-",SUMIFS(JRooms!$P:$P,JRooms!$A:$A,$B23,JRooms!$M:$M,AA$2,JRooms!$R:$R,""))</f>
        <v>0</v>
      </c>
      <c r="AB23" s="6">
        <f>IF($B23="-","-",SUMIFS(JRooms!$P:$P,JRooms!$A:$A,$B23,JRooms!$M:$M,AB$2,JRooms!$R:$R,""))</f>
        <v>0</v>
      </c>
      <c r="AC23" s="6">
        <f>IF($B23="-","-",SUMIFS(JRooms!$P:$P,JRooms!$A:$A,$B23,JRooms!$M:$M,AC$2,JRooms!$R:$R,""))</f>
        <v>0</v>
      </c>
      <c r="AD23" s="6">
        <f>IF($B23="-","-",SUMIFS(JRooms!$P:$P,JRooms!$A:$A,$B23,JRooms!$M:$M,AD$2,JRooms!$R:$R,""))</f>
        <v>0</v>
      </c>
      <c r="AE23" s="6">
        <f>IF($B23="-","-",SUMIFS(JRooms!$P:$P,JRooms!$A:$A,$B23,JRooms!$M:$M,AE$2,JRooms!$R:$R,""))</f>
        <v>0</v>
      </c>
      <c r="AF23" s="6">
        <f>IF($B23="-","-",SUMIFS(JRooms!$P:$P,JRooms!$A:$A,$B23,JRooms!$M:$M,AF$2,JRooms!$R:$R,""))</f>
        <v>897</v>
      </c>
      <c r="AG23" s="6">
        <f>IF($B23="-","-",SUMIFS(JRooms!$P:$P,JRooms!$A:$A,$B23,JRooms!$M:$M,AG$2,JRooms!$R:$R,""))</f>
        <v>0</v>
      </c>
      <c r="AH23" s="6">
        <f>IF($B23="-","-",SUMIFS(JRooms!$P:$P,JRooms!$A:$A,$B23,JRooms!$M:$M,AH$2,JRooms!$R:$R,""))</f>
        <v>0</v>
      </c>
      <c r="AI23" s="6">
        <f>IF($B23="-","-",SUMIFS(JRooms!$P:$P,JRooms!$A:$A,$B23,JRooms!$M:$M,AI$2,JRooms!$R:$R,""))</f>
        <v>0</v>
      </c>
      <c r="AJ23" s="6">
        <f>IF($B23="-","-",SUMIFS(JRooms!$P:$P,JRooms!$A:$A,$B23,JRooms!$M:$M,AJ$2,JRooms!$R:$R,""))</f>
        <v>0</v>
      </c>
      <c r="AK23" s="6">
        <f>IF($B23="-","-",SUMIFS(JRooms!$P:$P,JRooms!$A:$A,$B23,JRooms!$M:$M,AK$2,JRooms!$R:$R,""))</f>
        <v>0</v>
      </c>
      <c r="AL23" s="6">
        <f>IF($B23="-","-",SUMIFS(JRooms!$P:$P,JRooms!$A:$A,$B23,JRooms!$M:$M,AL$2,JRooms!$R:$R,""))</f>
        <v>552</v>
      </c>
      <c r="AM23" s="6">
        <f>IF($B23="-","-",SUMIFS(JRooms!$P:$P,JRooms!$A:$A,$B23,JRooms!$M:$M,AM$2,JRooms!$R:$R,""))</f>
        <v>0</v>
      </c>
      <c r="AN23" s="6">
        <f>IF($B23="-","-",SUMIFS(JRooms!$P:$P,JRooms!$A:$A,$B23,JRooms!$M:$M,AN$2,JRooms!$R:$R,""))</f>
        <v>0</v>
      </c>
      <c r="AO23" s="6">
        <f>IF($B23="-","-",SUMIFS(JRooms!$P:$P,JRooms!$A:$A,$B23,JRooms!$M:$M,AO$2))</f>
        <v>0</v>
      </c>
      <c r="AP23" s="6">
        <f>IF($B23="-","-",SUMIFS(JRooms!$P:$P,JRooms!$A:$A,$B23,JRooms!$M:$M,AP$2))</f>
        <v>322</v>
      </c>
      <c r="AQ23" s="6">
        <f>IF($B23="-","-",SUMIFS(JRooms!$P:$P,JRooms!$A:$A,$B23,JRooms!$M:$M,AQ$2))</f>
        <v>0</v>
      </c>
      <c r="AR23" s="6">
        <f>IF($B23="-","-",SUMIFS(JRooms!$P:$P,JRooms!$A:$A,$B23,JRooms!$M:$M,AR$2))</f>
        <v>0</v>
      </c>
      <c r="AS23" s="6">
        <f>IF($B23="-","-",SUMIFS(JRooms!$P:$P,JRooms!$A:$A,$B23,JRooms!$M:$M,AS$2))</f>
        <v>0</v>
      </c>
      <c r="AT23" s="6">
        <f>IF($B23="-","-",SUMIFS(JRooms!$P:$P,JRooms!$A:$A,$B23,JRooms!$M:$M,AT$2))</f>
        <v>0</v>
      </c>
      <c r="AU23" s="6">
        <f>IF($B23="-","-",SUMIFS(JRooms!$P:$P,JRooms!$A:$A,$B23,JRooms!$M:$M,AU$2))</f>
        <v>0</v>
      </c>
      <c r="AV23" s="6">
        <f>IF($B23="-","-",SUMIFS(JRooms!$P:$P,JRooms!$A:$A,$B23,JRooms!$M:$M,AV$2))</f>
        <v>0</v>
      </c>
      <c r="AW23" s="6">
        <f>IF($B23="-","-",SUMIFS(JRooms!$P:$P,JRooms!$A:$A,$B23,JRooms!$M:$M,AW$2))</f>
        <v>0</v>
      </c>
      <c r="AX23" s="6">
        <f>IF($B23="-","-",SUMIFS(JRooms!$P:$P,JRooms!$A:$A,$B23,JRooms!$M:$M,AX$2))</f>
        <v>0</v>
      </c>
      <c r="AY23" s="6">
        <f>IF($B23="-","-",SUMIFS(JRooms!$P:$P,JRooms!$A:$A,$B23,JRooms!$M:$M,AY$2))</f>
        <v>0</v>
      </c>
      <c r="AZ23" s="6">
        <f>IF($B23="-","-",SUMIFS(JRooms!$P:$P,JRooms!$A:$A,$B23,JRooms!$M:$M,AZ$2))</f>
        <v>0</v>
      </c>
      <c r="BA23" s="6">
        <f>IF($B23="-","-",SUMIFS(JRooms!$P:$P,JRooms!$A:$A,$B23,JRooms!$M:$M,BA$2))</f>
        <v>0</v>
      </c>
      <c r="BB23" s="6">
        <f>IF($B23="-","-",SUMIFS(JRooms!$P:$P,JRooms!$A:$A,$B23,JRooms!$M:$M,BB$2))</f>
        <v>0</v>
      </c>
      <c r="BC23" s="6">
        <f>IF($B23="-","-",SUMIFS(JRooms!$P:$P,JRooms!$A:$A,$B23,JRooms!$M:$M,BC$2))</f>
        <v>0</v>
      </c>
      <c r="BD23" s="6">
        <f>IF($B23="-","-",SUMIFS(JRooms!$P:$P,JRooms!$A:$A,$B23,JRooms!$M:$M,BD$2))</f>
        <v>897</v>
      </c>
      <c r="BE23" s="6">
        <f>IF($B23="-","-",SUMIFS(JRooms!$P:$P,JRooms!$A:$A,$B23,JRooms!$M:$M,BE$2))</f>
        <v>0</v>
      </c>
      <c r="BF23" s="6">
        <f>IF($B23="-","-",SUMIFS(JRooms!$P:$P,JRooms!$A:$A,$B23,JRooms!$M:$M,BF$2))</f>
        <v>0</v>
      </c>
      <c r="BG23" s="6">
        <f>IF($B23="-","-",SUMIFS(JRooms!$P:$P,JRooms!$A:$A,$B23,JRooms!$M:$M,BG$2))</f>
        <v>0</v>
      </c>
      <c r="BH23" s="6">
        <f>IF($B23="-","-",SUMIFS(JRooms!$P:$P,JRooms!$A:$A,$B23,JRooms!$M:$M,BH$2))</f>
        <v>0</v>
      </c>
      <c r="BI23" s="6">
        <f>IF($B23="-","-",SUMIFS(JRooms!$P:$P,JRooms!$A:$A,$B23,JRooms!$M:$M,BI$2))</f>
        <v>0</v>
      </c>
      <c r="BJ23" s="6">
        <f>IF($B23="-","-",SUMIFS(JRooms!$P:$P,JRooms!$A:$A,$B23,JRooms!$M:$M,BJ$2))</f>
        <v>552</v>
      </c>
      <c r="BK23" s="6">
        <f>IF($B23="-","-",SUMIFS(JRooms!$P:$P,JRooms!$A:$A,$B23,JRooms!$M:$M,BK$2))</f>
        <v>0</v>
      </c>
      <c r="BL23" s="6">
        <f>IF($B23="-","-",SUMIFS(JRooms!$P:$P,JRooms!$A:$A,$B23,JRooms!$M:$M,BL$2))</f>
        <v>0</v>
      </c>
    </row>
    <row r="24" spans="1:64" x14ac:dyDescent="0.2">
      <c r="A24" s="7">
        <v>128</v>
      </c>
      <c r="B24" s="7">
        <v>73</v>
      </c>
      <c r="C24" s="6" t="s">
        <v>23</v>
      </c>
      <c r="D24" s="6">
        <f>SUMIFS(SchoolList!H:H,SchoolList!F:F,A24)</f>
        <v>421.4</v>
      </c>
      <c r="E24" s="6">
        <f t="shared" si="5"/>
        <v>0</v>
      </c>
      <c r="F24" s="6">
        <f t="shared" si="6"/>
        <v>0</v>
      </c>
      <c r="G24" s="6">
        <f t="shared" si="7"/>
        <v>0</v>
      </c>
      <c r="H24" s="6">
        <f t="shared" si="8"/>
        <v>0</v>
      </c>
      <c r="I24" s="73">
        <f t="shared" si="9"/>
        <v>0</v>
      </c>
      <c r="J24" s="73">
        <f t="shared" si="10"/>
        <v>0</v>
      </c>
      <c r="K24" s="73">
        <f t="shared" si="11"/>
        <v>0</v>
      </c>
      <c r="L24" s="73">
        <f t="shared" si="12"/>
        <v>0</v>
      </c>
      <c r="M24" s="6">
        <f t="shared" si="1"/>
        <v>0</v>
      </c>
      <c r="N24" s="6">
        <f t="shared" si="2"/>
        <v>0</v>
      </c>
      <c r="O24" s="6">
        <f t="shared" si="3"/>
        <v>0</v>
      </c>
      <c r="P24" s="6">
        <f t="shared" si="4"/>
        <v>0</v>
      </c>
      <c r="Q24" s="6">
        <f>IF($B24="-","-",SUMIFS(JRooms!$P:$P,JRooms!$A:$A,$B24,JRooms!$M:$M,Q$2,JRooms!$R:$R,""))</f>
        <v>0</v>
      </c>
      <c r="R24" s="6">
        <f>IF($B24="-","-",SUMIFS(JRooms!$P:$P,JRooms!$A:$A,$B24,JRooms!$M:$M,R$2,JRooms!$R:$R,""))</f>
        <v>0</v>
      </c>
      <c r="S24" s="6">
        <f>IF($B24="-","-",SUMIFS(JRooms!$P:$P,JRooms!$A:$A,$B24,JRooms!$M:$M,S$2,JRooms!$R:$R,""))</f>
        <v>0</v>
      </c>
      <c r="T24" s="6">
        <f>IF($B24="-","-",SUMIFS(JRooms!$P:$P,JRooms!$A:$A,$B24,JRooms!$M:$M,T$2,JRooms!$R:$R,""))</f>
        <v>0</v>
      </c>
      <c r="U24" s="6">
        <f>IF($B24="-","-",SUMIFS(JRooms!$P:$P,JRooms!$A:$A,$B24,JRooms!$M:$M,U$2,JRooms!$R:$R,""))</f>
        <v>0</v>
      </c>
      <c r="V24" s="6">
        <f>IF($B24="-","-",SUMIFS(JRooms!$P:$P,JRooms!$A:$A,$B24,JRooms!$M:$M,V$2,JRooms!$R:$R,""))</f>
        <v>0</v>
      </c>
      <c r="W24" s="6">
        <f>IF($B24="-","-",SUMIFS(JRooms!$P:$P,JRooms!$A:$A,$B24,JRooms!$M:$M,W$2,JRooms!$R:$R,""))</f>
        <v>0</v>
      </c>
      <c r="X24" s="6">
        <f>IF($B24="-","-",SUMIFS(JRooms!$P:$P,JRooms!$A:$A,$B24,JRooms!$M:$M,X$2,JRooms!$R:$R,""))</f>
        <v>0</v>
      </c>
      <c r="Y24" s="6">
        <f>IF($B24="-","-",SUMIFS(JRooms!$P:$P,JRooms!$A:$A,$B24,JRooms!$M:$M,Y$2,JRooms!$R:$R,""))</f>
        <v>0</v>
      </c>
      <c r="Z24" s="6">
        <f>IF($B24="-","-",SUMIFS(JRooms!$P:$P,JRooms!$A:$A,$B24,JRooms!$M:$M,Z$2,JRooms!$R:$R,""))</f>
        <v>0</v>
      </c>
      <c r="AA24" s="6">
        <f>IF($B24="-","-",SUMIFS(JRooms!$P:$P,JRooms!$A:$A,$B24,JRooms!$M:$M,AA$2,JRooms!$R:$R,""))</f>
        <v>0</v>
      </c>
      <c r="AB24" s="6">
        <f>IF($B24="-","-",SUMIFS(JRooms!$P:$P,JRooms!$A:$A,$B24,JRooms!$M:$M,AB$2,JRooms!$R:$R,""))</f>
        <v>0</v>
      </c>
      <c r="AC24" s="6">
        <f>IF($B24="-","-",SUMIFS(JRooms!$P:$P,JRooms!$A:$A,$B24,JRooms!$M:$M,AC$2,JRooms!$R:$R,""))</f>
        <v>0</v>
      </c>
      <c r="AD24" s="6">
        <f>IF($B24="-","-",SUMIFS(JRooms!$P:$P,JRooms!$A:$A,$B24,JRooms!$M:$M,AD$2,JRooms!$R:$R,""))</f>
        <v>0</v>
      </c>
      <c r="AE24" s="6">
        <f>IF($B24="-","-",SUMIFS(JRooms!$P:$P,JRooms!$A:$A,$B24,JRooms!$M:$M,AE$2,JRooms!$R:$R,""))</f>
        <v>0</v>
      </c>
      <c r="AF24" s="6">
        <f>IF($B24="-","-",SUMIFS(JRooms!$P:$P,JRooms!$A:$A,$B24,JRooms!$M:$M,AF$2,JRooms!$R:$R,""))</f>
        <v>0</v>
      </c>
      <c r="AG24" s="6">
        <f>IF($B24="-","-",SUMIFS(JRooms!$P:$P,JRooms!$A:$A,$B24,JRooms!$M:$M,AG$2,JRooms!$R:$R,""))</f>
        <v>0</v>
      </c>
      <c r="AH24" s="6">
        <f>IF($B24="-","-",SUMIFS(JRooms!$P:$P,JRooms!$A:$A,$B24,JRooms!$M:$M,AH$2,JRooms!$R:$R,""))</f>
        <v>0</v>
      </c>
      <c r="AI24" s="6">
        <f>IF($B24="-","-",SUMIFS(JRooms!$P:$P,JRooms!$A:$A,$B24,JRooms!$M:$M,AI$2,JRooms!$R:$R,""))</f>
        <v>0</v>
      </c>
      <c r="AJ24" s="6">
        <f>IF($B24="-","-",SUMIFS(JRooms!$P:$P,JRooms!$A:$A,$B24,JRooms!$M:$M,AJ$2,JRooms!$R:$R,""))</f>
        <v>0</v>
      </c>
      <c r="AK24" s="6">
        <f>IF($B24="-","-",SUMIFS(JRooms!$P:$P,JRooms!$A:$A,$B24,JRooms!$M:$M,AK$2,JRooms!$R:$R,""))</f>
        <v>0</v>
      </c>
      <c r="AL24" s="6">
        <f>IF($B24="-","-",SUMIFS(JRooms!$P:$P,JRooms!$A:$A,$B24,JRooms!$M:$M,AL$2,JRooms!$R:$R,""))</f>
        <v>0</v>
      </c>
      <c r="AM24" s="6">
        <f>IF($B24="-","-",SUMIFS(JRooms!$P:$P,JRooms!$A:$A,$B24,JRooms!$M:$M,AM$2,JRooms!$R:$R,""))</f>
        <v>0</v>
      </c>
      <c r="AN24" s="6">
        <f>IF($B24="-","-",SUMIFS(JRooms!$P:$P,JRooms!$A:$A,$B24,JRooms!$M:$M,AN$2,JRooms!$R:$R,""))</f>
        <v>0</v>
      </c>
      <c r="AO24" s="6">
        <f>IF($B24="-","-",SUMIFS(JRooms!$P:$P,JRooms!$A:$A,$B24,JRooms!$M:$M,AO$2))</f>
        <v>0</v>
      </c>
      <c r="AP24" s="6">
        <f>IF($B24="-","-",SUMIFS(JRooms!$P:$P,JRooms!$A:$A,$B24,JRooms!$M:$M,AP$2))</f>
        <v>0</v>
      </c>
      <c r="AQ24" s="6">
        <f>IF($B24="-","-",SUMIFS(JRooms!$P:$P,JRooms!$A:$A,$B24,JRooms!$M:$M,AQ$2))</f>
        <v>0</v>
      </c>
      <c r="AR24" s="6">
        <f>IF($B24="-","-",SUMIFS(JRooms!$P:$P,JRooms!$A:$A,$B24,JRooms!$M:$M,AR$2))</f>
        <v>0</v>
      </c>
      <c r="AS24" s="6">
        <f>IF($B24="-","-",SUMIFS(JRooms!$P:$P,JRooms!$A:$A,$B24,JRooms!$M:$M,AS$2))</f>
        <v>0</v>
      </c>
      <c r="AT24" s="6">
        <f>IF($B24="-","-",SUMIFS(JRooms!$P:$P,JRooms!$A:$A,$B24,JRooms!$M:$M,AT$2))</f>
        <v>0</v>
      </c>
      <c r="AU24" s="6">
        <f>IF($B24="-","-",SUMIFS(JRooms!$P:$P,JRooms!$A:$A,$B24,JRooms!$M:$M,AU$2))</f>
        <v>0</v>
      </c>
      <c r="AV24" s="6">
        <f>IF($B24="-","-",SUMIFS(JRooms!$P:$P,JRooms!$A:$A,$B24,JRooms!$M:$M,AV$2))</f>
        <v>0</v>
      </c>
      <c r="AW24" s="6">
        <f>IF($B24="-","-",SUMIFS(JRooms!$P:$P,JRooms!$A:$A,$B24,JRooms!$M:$M,AW$2))</f>
        <v>0</v>
      </c>
      <c r="AX24" s="6">
        <f>IF($B24="-","-",SUMIFS(JRooms!$P:$P,JRooms!$A:$A,$B24,JRooms!$M:$M,AX$2))</f>
        <v>0</v>
      </c>
      <c r="AY24" s="6">
        <f>IF($B24="-","-",SUMIFS(JRooms!$P:$P,JRooms!$A:$A,$B24,JRooms!$M:$M,AY$2))</f>
        <v>0</v>
      </c>
      <c r="AZ24" s="6">
        <f>IF($B24="-","-",SUMIFS(JRooms!$P:$P,JRooms!$A:$A,$B24,JRooms!$M:$M,AZ$2))</f>
        <v>0</v>
      </c>
      <c r="BA24" s="6">
        <f>IF($B24="-","-",SUMIFS(JRooms!$P:$P,JRooms!$A:$A,$B24,JRooms!$M:$M,BA$2))</f>
        <v>0</v>
      </c>
      <c r="BB24" s="6">
        <f>IF($B24="-","-",SUMIFS(JRooms!$P:$P,JRooms!$A:$A,$B24,JRooms!$M:$M,BB$2))</f>
        <v>0</v>
      </c>
      <c r="BC24" s="6">
        <f>IF($B24="-","-",SUMIFS(JRooms!$P:$P,JRooms!$A:$A,$B24,JRooms!$M:$M,BC$2))</f>
        <v>0</v>
      </c>
      <c r="BD24" s="6">
        <f>IF($B24="-","-",SUMIFS(JRooms!$P:$P,JRooms!$A:$A,$B24,JRooms!$M:$M,BD$2))</f>
        <v>0</v>
      </c>
      <c r="BE24" s="6">
        <f>IF($B24="-","-",SUMIFS(JRooms!$P:$P,JRooms!$A:$A,$B24,JRooms!$M:$M,BE$2))</f>
        <v>0</v>
      </c>
      <c r="BF24" s="6">
        <f>IF($B24="-","-",SUMIFS(JRooms!$P:$P,JRooms!$A:$A,$B24,JRooms!$M:$M,BF$2))</f>
        <v>0</v>
      </c>
      <c r="BG24" s="6">
        <f>IF($B24="-","-",SUMIFS(JRooms!$P:$P,JRooms!$A:$A,$B24,JRooms!$M:$M,BG$2))</f>
        <v>0</v>
      </c>
      <c r="BH24" s="6">
        <f>IF($B24="-","-",SUMIFS(JRooms!$P:$P,JRooms!$A:$A,$B24,JRooms!$M:$M,BH$2))</f>
        <v>0</v>
      </c>
      <c r="BI24" s="6">
        <f>IF($B24="-","-",SUMIFS(JRooms!$P:$P,JRooms!$A:$A,$B24,JRooms!$M:$M,BI$2))</f>
        <v>0</v>
      </c>
      <c r="BJ24" s="6">
        <f>IF($B24="-","-",SUMIFS(JRooms!$P:$P,JRooms!$A:$A,$B24,JRooms!$M:$M,BJ$2))</f>
        <v>0</v>
      </c>
      <c r="BK24" s="6">
        <f>IF($B24="-","-",SUMIFS(JRooms!$P:$P,JRooms!$A:$A,$B24,JRooms!$M:$M,BK$2))</f>
        <v>0</v>
      </c>
      <c r="BL24" s="6">
        <f>IF($B24="-","-",SUMIFS(JRooms!$P:$P,JRooms!$A:$A,$B24,JRooms!$M:$M,BL$2))</f>
        <v>0</v>
      </c>
    </row>
    <row r="25" spans="1:64" x14ac:dyDescent="0.2">
      <c r="A25" s="7">
        <v>129</v>
      </c>
      <c r="B25" s="7">
        <v>81</v>
      </c>
      <c r="C25" s="6" t="s">
        <v>24</v>
      </c>
      <c r="D25" s="6">
        <f>SUMIFS(SchoolList!H:H,SchoolList!F:F,A25)</f>
        <v>0</v>
      </c>
      <c r="E25" s="6">
        <f t="shared" si="5"/>
        <v>0</v>
      </c>
      <c r="F25" s="6">
        <f t="shared" si="6"/>
        <v>0</v>
      </c>
      <c r="G25" s="6">
        <f t="shared" si="7"/>
        <v>0</v>
      </c>
      <c r="H25" s="6">
        <f t="shared" si="8"/>
        <v>0</v>
      </c>
      <c r="I25" s="73" t="str">
        <f t="shared" si="9"/>
        <v>-</v>
      </c>
      <c r="J25" s="73" t="str">
        <f t="shared" si="10"/>
        <v>-</v>
      </c>
      <c r="K25" s="73" t="str">
        <f t="shared" si="11"/>
        <v>-</v>
      </c>
      <c r="L25" s="73" t="str">
        <f t="shared" si="12"/>
        <v>-</v>
      </c>
      <c r="M25" s="6">
        <f t="shared" si="1"/>
        <v>442</v>
      </c>
      <c r="N25" s="6">
        <f t="shared" si="2"/>
        <v>0</v>
      </c>
      <c r="O25" s="6">
        <f t="shared" si="3"/>
        <v>0</v>
      </c>
      <c r="P25" s="6">
        <f t="shared" si="4"/>
        <v>442</v>
      </c>
      <c r="Q25" s="6">
        <f>IF($B25="-","-",SUMIFS(JRooms!$P:$P,JRooms!$A:$A,$B25,JRooms!$M:$M,Q$2,JRooms!$R:$R,""))</f>
        <v>0</v>
      </c>
      <c r="R25" s="6">
        <f>IF($B25="-","-",SUMIFS(JRooms!$P:$P,JRooms!$A:$A,$B25,JRooms!$M:$M,R$2,JRooms!$R:$R,""))</f>
        <v>0</v>
      </c>
      <c r="S25" s="6">
        <f>IF($B25="-","-",SUMIFS(JRooms!$P:$P,JRooms!$A:$A,$B25,JRooms!$M:$M,S$2,JRooms!$R:$R,""))</f>
        <v>0</v>
      </c>
      <c r="T25" s="6">
        <f>IF($B25="-","-",SUMIFS(JRooms!$P:$P,JRooms!$A:$A,$B25,JRooms!$M:$M,T$2,JRooms!$R:$R,""))</f>
        <v>0</v>
      </c>
      <c r="U25" s="6">
        <f>IF($B25="-","-",SUMIFS(JRooms!$P:$P,JRooms!$A:$A,$B25,JRooms!$M:$M,U$2,JRooms!$R:$R,""))</f>
        <v>0</v>
      </c>
      <c r="V25" s="6">
        <f>IF($B25="-","-",SUMIFS(JRooms!$P:$P,JRooms!$A:$A,$B25,JRooms!$M:$M,V$2,JRooms!$R:$R,""))</f>
        <v>0</v>
      </c>
      <c r="W25" s="6">
        <f>IF($B25="-","-",SUMIFS(JRooms!$P:$P,JRooms!$A:$A,$B25,JRooms!$M:$M,W$2,JRooms!$R:$R,""))</f>
        <v>0</v>
      </c>
      <c r="X25" s="6">
        <f>IF($B25="-","-",SUMIFS(JRooms!$P:$P,JRooms!$A:$A,$B25,JRooms!$M:$M,X$2,JRooms!$R:$R,""))</f>
        <v>0</v>
      </c>
      <c r="Y25" s="6">
        <f>IF($B25="-","-",SUMIFS(JRooms!$P:$P,JRooms!$A:$A,$B25,JRooms!$M:$M,Y$2,JRooms!$R:$R,""))</f>
        <v>0</v>
      </c>
      <c r="Z25" s="6">
        <f>IF($B25="-","-",SUMIFS(JRooms!$P:$P,JRooms!$A:$A,$B25,JRooms!$M:$M,Z$2,JRooms!$R:$R,""))</f>
        <v>0</v>
      </c>
      <c r="AA25" s="6">
        <f>IF($B25="-","-",SUMIFS(JRooms!$P:$P,JRooms!$A:$A,$B25,JRooms!$M:$M,AA$2,JRooms!$R:$R,""))</f>
        <v>0</v>
      </c>
      <c r="AB25" s="6">
        <f>IF($B25="-","-",SUMIFS(JRooms!$P:$P,JRooms!$A:$A,$B25,JRooms!$M:$M,AB$2,JRooms!$R:$R,""))</f>
        <v>0</v>
      </c>
      <c r="AC25" s="6">
        <f>IF($B25="-","-",SUMIFS(JRooms!$P:$P,JRooms!$A:$A,$B25,JRooms!$M:$M,AC$2,JRooms!$R:$R,""))</f>
        <v>0</v>
      </c>
      <c r="AD25" s="6">
        <f>IF($B25="-","-",SUMIFS(JRooms!$P:$P,JRooms!$A:$A,$B25,JRooms!$M:$M,AD$2,JRooms!$R:$R,""))</f>
        <v>0</v>
      </c>
      <c r="AE25" s="6">
        <f>IF($B25="-","-",SUMIFS(JRooms!$P:$P,JRooms!$A:$A,$B25,JRooms!$M:$M,AE$2,JRooms!$R:$R,""))</f>
        <v>0</v>
      </c>
      <c r="AF25" s="6">
        <f>IF($B25="-","-",SUMIFS(JRooms!$P:$P,JRooms!$A:$A,$B25,JRooms!$M:$M,AF$2,JRooms!$R:$R,""))</f>
        <v>0</v>
      </c>
      <c r="AG25" s="6">
        <f>IF($B25="-","-",SUMIFS(JRooms!$P:$P,JRooms!$A:$A,$B25,JRooms!$M:$M,AG$2,JRooms!$R:$R,""))</f>
        <v>0</v>
      </c>
      <c r="AH25" s="6">
        <f>IF($B25="-","-",SUMIFS(JRooms!$P:$P,JRooms!$A:$A,$B25,JRooms!$M:$M,AH$2,JRooms!$R:$R,""))</f>
        <v>0</v>
      </c>
      <c r="AI25" s="6">
        <f>IF($B25="-","-",SUMIFS(JRooms!$P:$P,JRooms!$A:$A,$B25,JRooms!$M:$M,AI$2,JRooms!$R:$R,""))</f>
        <v>0</v>
      </c>
      <c r="AJ25" s="6">
        <f>IF($B25="-","-",SUMIFS(JRooms!$P:$P,JRooms!$A:$A,$B25,JRooms!$M:$M,AJ$2,JRooms!$R:$R,""))</f>
        <v>0</v>
      </c>
      <c r="AK25" s="6">
        <f>IF($B25="-","-",SUMIFS(JRooms!$P:$P,JRooms!$A:$A,$B25,JRooms!$M:$M,AK$2,JRooms!$R:$R,""))</f>
        <v>0</v>
      </c>
      <c r="AL25" s="6">
        <f>IF($B25="-","-",SUMIFS(JRooms!$P:$P,JRooms!$A:$A,$B25,JRooms!$M:$M,AL$2,JRooms!$R:$R,""))</f>
        <v>0</v>
      </c>
      <c r="AM25" s="6">
        <f>IF($B25="-","-",SUMIFS(JRooms!$P:$P,JRooms!$A:$A,$B25,JRooms!$M:$M,AM$2,JRooms!$R:$R,""))</f>
        <v>0</v>
      </c>
      <c r="AN25" s="6">
        <f>IF($B25="-","-",SUMIFS(JRooms!$P:$P,JRooms!$A:$A,$B25,JRooms!$M:$M,AN$2,JRooms!$R:$R,""))</f>
        <v>0</v>
      </c>
      <c r="AO25" s="6">
        <f>IF($B25="-","-",SUMIFS(JRooms!$P:$P,JRooms!$A:$A,$B25,JRooms!$M:$M,AO$2))</f>
        <v>0</v>
      </c>
      <c r="AP25" s="6">
        <f>IF($B25="-","-",SUMIFS(JRooms!$P:$P,JRooms!$A:$A,$B25,JRooms!$M:$M,AP$2))</f>
        <v>0</v>
      </c>
      <c r="AQ25" s="6">
        <f>IF($B25="-","-",SUMIFS(JRooms!$P:$P,JRooms!$A:$A,$B25,JRooms!$M:$M,AQ$2))</f>
        <v>0</v>
      </c>
      <c r="AR25" s="6">
        <f>IF($B25="-","-",SUMIFS(JRooms!$P:$P,JRooms!$A:$A,$B25,JRooms!$M:$M,AR$2))</f>
        <v>0</v>
      </c>
      <c r="AS25" s="6">
        <f>IF($B25="-","-",SUMIFS(JRooms!$P:$P,JRooms!$A:$A,$B25,JRooms!$M:$M,AS$2))</f>
        <v>0</v>
      </c>
      <c r="AT25" s="6">
        <f>IF($B25="-","-",SUMIFS(JRooms!$P:$P,JRooms!$A:$A,$B25,JRooms!$M:$M,AT$2))</f>
        <v>442</v>
      </c>
      <c r="AU25" s="6">
        <f>IF($B25="-","-",SUMIFS(JRooms!$P:$P,JRooms!$A:$A,$B25,JRooms!$M:$M,AU$2))</f>
        <v>0</v>
      </c>
      <c r="AV25" s="6">
        <f>IF($B25="-","-",SUMIFS(JRooms!$P:$P,JRooms!$A:$A,$B25,JRooms!$M:$M,AV$2))</f>
        <v>0</v>
      </c>
      <c r="AW25" s="6">
        <f>IF($B25="-","-",SUMIFS(JRooms!$P:$P,JRooms!$A:$A,$B25,JRooms!$M:$M,AW$2))</f>
        <v>0</v>
      </c>
      <c r="AX25" s="6">
        <f>IF($B25="-","-",SUMIFS(JRooms!$P:$P,JRooms!$A:$A,$B25,JRooms!$M:$M,AX$2))</f>
        <v>0</v>
      </c>
      <c r="AY25" s="6">
        <f>IF($B25="-","-",SUMIFS(JRooms!$P:$P,JRooms!$A:$A,$B25,JRooms!$M:$M,AY$2))</f>
        <v>0</v>
      </c>
      <c r="AZ25" s="6">
        <f>IF($B25="-","-",SUMIFS(JRooms!$P:$P,JRooms!$A:$A,$B25,JRooms!$M:$M,AZ$2))</f>
        <v>0</v>
      </c>
      <c r="BA25" s="6">
        <f>IF($B25="-","-",SUMIFS(JRooms!$P:$P,JRooms!$A:$A,$B25,JRooms!$M:$M,BA$2))</f>
        <v>0</v>
      </c>
      <c r="BB25" s="6">
        <f>IF($B25="-","-",SUMIFS(JRooms!$P:$P,JRooms!$A:$A,$B25,JRooms!$M:$M,BB$2))</f>
        <v>0</v>
      </c>
      <c r="BC25" s="6">
        <f>IF($B25="-","-",SUMIFS(JRooms!$P:$P,JRooms!$A:$A,$B25,JRooms!$M:$M,BC$2))</f>
        <v>0</v>
      </c>
      <c r="BD25" s="6">
        <f>IF($B25="-","-",SUMIFS(JRooms!$P:$P,JRooms!$A:$A,$B25,JRooms!$M:$M,BD$2))</f>
        <v>0</v>
      </c>
      <c r="BE25" s="6">
        <f>IF($B25="-","-",SUMIFS(JRooms!$P:$P,JRooms!$A:$A,$B25,JRooms!$M:$M,BE$2))</f>
        <v>0</v>
      </c>
      <c r="BF25" s="6">
        <f>IF($B25="-","-",SUMIFS(JRooms!$P:$P,JRooms!$A:$A,$B25,JRooms!$M:$M,BF$2))</f>
        <v>0</v>
      </c>
      <c r="BG25" s="6">
        <f>IF($B25="-","-",SUMIFS(JRooms!$P:$P,JRooms!$A:$A,$B25,JRooms!$M:$M,BG$2))</f>
        <v>0</v>
      </c>
      <c r="BH25" s="6">
        <f>IF($B25="-","-",SUMIFS(JRooms!$P:$P,JRooms!$A:$A,$B25,JRooms!$M:$M,BH$2))</f>
        <v>0</v>
      </c>
      <c r="BI25" s="6">
        <f>IF($B25="-","-",SUMIFS(JRooms!$P:$P,JRooms!$A:$A,$B25,JRooms!$M:$M,BI$2))</f>
        <v>0</v>
      </c>
      <c r="BJ25" s="6">
        <f>IF($B25="-","-",SUMIFS(JRooms!$P:$P,JRooms!$A:$A,$B25,JRooms!$M:$M,BJ$2))</f>
        <v>0</v>
      </c>
      <c r="BK25" s="6">
        <f>IF($B25="-","-",SUMIFS(JRooms!$P:$P,JRooms!$A:$A,$B25,JRooms!$M:$M,BK$2))</f>
        <v>0</v>
      </c>
      <c r="BL25" s="6">
        <f>IF($B25="-","-",SUMIFS(JRooms!$P:$P,JRooms!$A:$A,$B25,JRooms!$M:$M,BL$2))</f>
        <v>0</v>
      </c>
    </row>
    <row r="26" spans="1:64" x14ac:dyDescent="0.2">
      <c r="A26" s="7">
        <v>130</v>
      </c>
      <c r="B26" s="7">
        <v>4</v>
      </c>
      <c r="C26" s="6" t="s">
        <v>25</v>
      </c>
      <c r="D26" s="6">
        <f>SUMIFS(SchoolList!H:H,SchoolList!F:F,A26)</f>
        <v>0</v>
      </c>
      <c r="E26" s="6">
        <f t="shared" si="5"/>
        <v>0</v>
      </c>
      <c r="F26" s="6">
        <f t="shared" si="6"/>
        <v>0</v>
      </c>
      <c r="G26" s="6">
        <f t="shared" si="7"/>
        <v>0</v>
      </c>
      <c r="H26" s="6">
        <f t="shared" si="8"/>
        <v>0</v>
      </c>
      <c r="I26" s="73" t="str">
        <f t="shared" si="9"/>
        <v>-</v>
      </c>
      <c r="J26" s="73" t="str">
        <f t="shared" si="10"/>
        <v>-</v>
      </c>
      <c r="K26" s="73" t="str">
        <f t="shared" si="11"/>
        <v>-</v>
      </c>
      <c r="L26" s="73" t="str">
        <f t="shared" si="12"/>
        <v>-</v>
      </c>
      <c r="M26" s="6">
        <f t="shared" si="1"/>
        <v>0</v>
      </c>
      <c r="N26" s="6">
        <f t="shared" si="2"/>
        <v>0</v>
      </c>
      <c r="O26" s="6">
        <f t="shared" si="3"/>
        <v>0</v>
      </c>
      <c r="P26" s="6">
        <f t="shared" si="4"/>
        <v>0</v>
      </c>
      <c r="Q26" s="6">
        <f>IF($B26="-","-",SUMIFS(JRooms!$P:$P,JRooms!$A:$A,$B26,JRooms!$M:$M,Q$2,JRooms!$R:$R,""))</f>
        <v>0</v>
      </c>
      <c r="R26" s="6">
        <f>IF($B26="-","-",SUMIFS(JRooms!$P:$P,JRooms!$A:$A,$B26,JRooms!$M:$M,R$2,JRooms!$R:$R,""))</f>
        <v>0</v>
      </c>
      <c r="S26" s="6">
        <f>IF($B26="-","-",SUMIFS(JRooms!$P:$P,JRooms!$A:$A,$B26,JRooms!$M:$M,S$2,JRooms!$R:$R,""))</f>
        <v>0</v>
      </c>
      <c r="T26" s="6">
        <f>IF($B26="-","-",SUMIFS(JRooms!$P:$P,JRooms!$A:$A,$B26,JRooms!$M:$M,T$2,JRooms!$R:$R,""))</f>
        <v>0</v>
      </c>
      <c r="U26" s="6">
        <f>IF($B26="-","-",SUMIFS(JRooms!$P:$P,JRooms!$A:$A,$B26,JRooms!$M:$M,U$2,JRooms!$R:$R,""))</f>
        <v>0</v>
      </c>
      <c r="V26" s="6">
        <f>IF($B26="-","-",SUMIFS(JRooms!$P:$P,JRooms!$A:$A,$B26,JRooms!$M:$M,V$2,JRooms!$R:$R,""))</f>
        <v>0</v>
      </c>
      <c r="W26" s="6">
        <f>IF($B26="-","-",SUMIFS(JRooms!$P:$P,JRooms!$A:$A,$B26,JRooms!$M:$M,W$2,JRooms!$R:$R,""))</f>
        <v>0</v>
      </c>
      <c r="X26" s="6">
        <f>IF($B26="-","-",SUMIFS(JRooms!$P:$P,JRooms!$A:$A,$B26,JRooms!$M:$M,X$2,JRooms!$R:$R,""))</f>
        <v>0</v>
      </c>
      <c r="Y26" s="6">
        <f>IF($B26="-","-",SUMIFS(JRooms!$P:$P,JRooms!$A:$A,$B26,JRooms!$M:$M,Y$2,JRooms!$R:$R,""))</f>
        <v>0</v>
      </c>
      <c r="Z26" s="6">
        <f>IF($B26="-","-",SUMIFS(JRooms!$P:$P,JRooms!$A:$A,$B26,JRooms!$M:$M,Z$2,JRooms!$R:$R,""))</f>
        <v>0</v>
      </c>
      <c r="AA26" s="6">
        <f>IF($B26="-","-",SUMIFS(JRooms!$P:$P,JRooms!$A:$A,$B26,JRooms!$M:$M,AA$2,JRooms!$R:$R,""))</f>
        <v>0</v>
      </c>
      <c r="AB26" s="6">
        <f>IF($B26="-","-",SUMIFS(JRooms!$P:$P,JRooms!$A:$A,$B26,JRooms!$M:$M,AB$2,JRooms!$R:$R,""))</f>
        <v>0</v>
      </c>
      <c r="AC26" s="6">
        <f>IF($B26="-","-",SUMIFS(JRooms!$P:$P,JRooms!$A:$A,$B26,JRooms!$M:$M,AC$2,JRooms!$R:$R,""))</f>
        <v>0</v>
      </c>
      <c r="AD26" s="6">
        <f>IF($B26="-","-",SUMIFS(JRooms!$P:$P,JRooms!$A:$A,$B26,JRooms!$M:$M,AD$2,JRooms!$R:$R,""))</f>
        <v>0</v>
      </c>
      <c r="AE26" s="6">
        <f>IF($B26="-","-",SUMIFS(JRooms!$P:$P,JRooms!$A:$A,$B26,JRooms!$M:$M,AE$2,JRooms!$R:$R,""))</f>
        <v>0</v>
      </c>
      <c r="AF26" s="6">
        <f>IF($B26="-","-",SUMIFS(JRooms!$P:$P,JRooms!$A:$A,$B26,JRooms!$M:$M,AF$2,JRooms!$R:$R,""))</f>
        <v>0</v>
      </c>
      <c r="AG26" s="6">
        <f>IF($B26="-","-",SUMIFS(JRooms!$P:$P,JRooms!$A:$A,$B26,JRooms!$M:$M,AG$2,JRooms!$R:$R,""))</f>
        <v>0</v>
      </c>
      <c r="AH26" s="6">
        <f>IF($B26="-","-",SUMIFS(JRooms!$P:$P,JRooms!$A:$A,$B26,JRooms!$M:$M,AH$2,JRooms!$R:$R,""))</f>
        <v>0</v>
      </c>
      <c r="AI26" s="6">
        <f>IF($B26="-","-",SUMIFS(JRooms!$P:$P,JRooms!$A:$A,$B26,JRooms!$M:$M,AI$2,JRooms!$R:$R,""))</f>
        <v>0</v>
      </c>
      <c r="AJ26" s="6">
        <f>IF($B26="-","-",SUMIFS(JRooms!$P:$P,JRooms!$A:$A,$B26,JRooms!$M:$M,AJ$2,JRooms!$R:$R,""))</f>
        <v>0</v>
      </c>
      <c r="AK26" s="6">
        <f>IF($B26="-","-",SUMIFS(JRooms!$P:$P,JRooms!$A:$A,$B26,JRooms!$M:$M,AK$2,JRooms!$R:$R,""))</f>
        <v>0</v>
      </c>
      <c r="AL26" s="6">
        <f>IF($B26="-","-",SUMIFS(JRooms!$P:$P,JRooms!$A:$A,$B26,JRooms!$M:$M,AL$2,JRooms!$R:$R,""))</f>
        <v>0</v>
      </c>
      <c r="AM26" s="6">
        <f>IF($B26="-","-",SUMIFS(JRooms!$P:$P,JRooms!$A:$A,$B26,JRooms!$M:$M,AM$2,JRooms!$R:$R,""))</f>
        <v>0</v>
      </c>
      <c r="AN26" s="6">
        <f>IF($B26="-","-",SUMIFS(JRooms!$P:$P,JRooms!$A:$A,$B26,JRooms!$M:$M,AN$2,JRooms!$R:$R,""))</f>
        <v>0</v>
      </c>
      <c r="AO26" s="6">
        <f>IF($B26="-","-",SUMIFS(JRooms!$P:$P,JRooms!$A:$A,$B26,JRooms!$M:$M,AO$2))</f>
        <v>0</v>
      </c>
      <c r="AP26" s="6">
        <f>IF($B26="-","-",SUMIFS(JRooms!$P:$P,JRooms!$A:$A,$B26,JRooms!$M:$M,AP$2))</f>
        <v>0</v>
      </c>
      <c r="AQ26" s="6">
        <f>IF($B26="-","-",SUMIFS(JRooms!$P:$P,JRooms!$A:$A,$B26,JRooms!$M:$M,AQ$2))</f>
        <v>0</v>
      </c>
      <c r="AR26" s="6">
        <f>IF($B26="-","-",SUMIFS(JRooms!$P:$P,JRooms!$A:$A,$B26,JRooms!$M:$M,AR$2))</f>
        <v>0</v>
      </c>
      <c r="AS26" s="6">
        <f>IF($B26="-","-",SUMIFS(JRooms!$P:$P,JRooms!$A:$A,$B26,JRooms!$M:$M,AS$2))</f>
        <v>0</v>
      </c>
      <c r="AT26" s="6">
        <f>IF($B26="-","-",SUMIFS(JRooms!$P:$P,JRooms!$A:$A,$B26,JRooms!$M:$M,AT$2))</f>
        <v>0</v>
      </c>
      <c r="AU26" s="6">
        <f>IF($B26="-","-",SUMIFS(JRooms!$P:$P,JRooms!$A:$A,$B26,JRooms!$M:$M,AU$2))</f>
        <v>0</v>
      </c>
      <c r="AV26" s="6">
        <f>IF($B26="-","-",SUMIFS(JRooms!$P:$P,JRooms!$A:$A,$B26,JRooms!$M:$M,AV$2))</f>
        <v>0</v>
      </c>
      <c r="AW26" s="6">
        <f>IF($B26="-","-",SUMIFS(JRooms!$P:$P,JRooms!$A:$A,$B26,JRooms!$M:$M,AW$2))</f>
        <v>0</v>
      </c>
      <c r="AX26" s="6">
        <f>IF($B26="-","-",SUMIFS(JRooms!$P:$P,JRooms!$A:$A,$B26,JRooms!$M:$M,AX$2))</f>
        <v>0</v>
      </c>
      <c r="AY26" s="6">
        <f>IF($B26="-","-",SUMIFS(JRooms!$P:$P,JRooms!$A:$A,$B26,JRooms!$M:$M,AY$2))</f>
        <v>0</v>
      </c>
      <c r="AZ26" s="6">
        <f>IF($B26="-","-",SUMIFS(JRooms!$P:$P,JRooms!$A:$A,$B26,JRooms!$M:$M,AZ$2))</f>
        <v>0</v>
      </c>
      <c r="BA26" s="6">
        <f>IF($B26="-","-",SUMIFS(JRooms!$P:$P,JRooms!$A:$A,$B26,JRooms!$M:$M,BA$2))</f>
        <v>0</v>
      </c>
      <c r="BB26" s="6">
        <f>IF($B26="-","-",SUMIFS(JRooms!$P:$P,JRooms!$A:$A,$B26,JRooms!$M:$M,BB$2))</f>
        <v>0</v>
      </c>
      <c r="BC26" s="6">
        <f>IF($B26="-","-",SUMIFS(JRooms!$P:$P,JRooms!$A:$A,$B26,JRooms!$M:$M,BC$2))</f>
        <v>0</v>
      </c>
      <c r="BD26" s="6">
        <f>IF($B26="-","-",SUMIFS(JRooms!$P:$P,JRooms!$A:$A,$B26,JRooms!$M:$M,BD$2))</f>
        <v>0</v>
      </c>
      <c r="BE26" s="6">
        <f>IF($B26="-","-",SUMIFS(JRooms!$P:$P,JRooms!$A:$A,$B26,JRooms!$M:$M,BE$2))</f>
        <v>0</v>
      </c>
      <c r="BF26" s="6">
        <f>IF($B26="-","-",SUMIFS(JRooms!$P:$P,JRooms!$A:$A,$B26,JRooms!$M:$M,BF$2))</f>
        <v>0</v>
      </c>
      <c r="BG26" s="6">
        <f>IF($B26="-","-",SUMIFS(JRooms!$P:$P,JRooms!$A:$A,$B26,JRooms!$M:$M,BG$2))</f>
        <v>0</v>
      </c>
      <c r="BH26" s="6">
        <f>IF($B26="-","-",SUMIFS(JRooms!$P:$P,JRooms!$A:$A,$B26,JRooms!$M:$M,BH$2))</f>
        <v>0</v>
      </c>
      <c r="BI26" s="6">
        <f>IF($B26="-","-",SUMIFS(JRooms!$P:$P,JRooms!$A:$A,$B26,JRooms!$M:$M,BI$2))</f>
        <v>0</v>
      </c>
      <c r="BJ26" s="6">
        <f>IF($B26="-","-",SUMIFS(JRooms!$P:$P,JRooms!$A:$A,$B26,JRooms!$M:$M,BJ$2))</f>
        <v>0</v>
      </c>
      <c r="BK26" s="6">
        <f>IF($B26="-","-",SUMIFS(JRooms!$P:$P,JRooms!$A:$A,$B26,JRooms!$M:$M,BK$2))</f>
        <v>0</v>
      </c>
      <c r="BL26" s="6">
        <f>IF($B26="-","-",SUMIFS(JRooms!$P:$P,JRooms!$A:$A,$B26,JRooms!$M:$M,BL$2))</f>
        <v>0</v>
      </c>
    </row>
    <row r="27" spans="1:64" x14ac:dyDescent="0.2">
      <c r="A27" s="7">
        <v>131</v>
      </c>
      <c r="B27" s="7">
        <v>83</v>
      </c>
      <c r="C27" s="6" t="s">
        <v>26</v>
      </c>
      <c r="D27" s="6">
        <f>SUMIFS(SchoolList!H:H,SchoolList!F:F,A27)</f>
        <v>428.03</v>
      </c>
      <c r="E27" s="6">
        <f t="shared" si="5"/>
        <v>0</v>
      </c>
      <c r="F27" s="6">
        <f t="shared" si="6"/>
        <v>0</v>
      </c>
      <c r="G27" s="6">
        <f t="shared" si="7"/>
        <v>0</v>
      </c>
      <c r="H27" s="6">
        <f t="shared" si="8"/>
        <v>0</v>
      </c>
      <c r="I27" s="73">
        <f t="shared" si="9"/>
        <v>0</v>
      </c>
      <c r="J27" s="73">
        <f t="shared" si="10"/>
        <v>0</v>
      </c>
      <c r="K27" s="73">
        <f t="shared" si="11"/>
        <v>0</v>
      </c>
      <c r="L27" s="73">
        <f t="shared" si="12"/>
        <v>0</v>
      </c>
      <c r="M27" s="6">
        <f t="shared" si="1"/>
        <v>0</v>
      </c>
      <c r="N27" s="6">
        <f t="shared" si="2"/>
        <v>0</v>
      </c>
      <c r="O27" s="6">
        <f t="shared" si="3"/>
        <v>0</v>
      </c>
      <c r="P27" s="6">
        <f t="shared" si="4"/>
        <v>0</v>
      </c>
      <c r="Q27" s="6">
        <f>IF($B27="-","-",SUMIFS(JRooms!$P:$P,JRooms!$A:$A,$B27,JRooms!$M:$M,Q$2,JRooms!$R:$R,""))</f>
        <v>0</v>
      </c>
      <c r="R27" s="6">
        <f>IF($B27="-","-",SUMIFS(JRooms!$P:$P,JRooms!$A:$A,$B27,JRooms!$M:$M,R$2,JRooms!$R:$R,""))</f>
        <v>0</v>
      </c>
      <c r="S27" s="6">
        <f>IF($B27="-","-",SUMIFS(JRooms!$P:$P,JRooms!$A:$A,$B27,JRooms!$M:$M,S$2,JRooms!$R:$R,""))</f>
        <v>0</v>
      </c>
      <c r="T27" s="6">
        <f>IF($B27="-","-",SUMIFS(JRooms!$P:$P,JRooms!$A:$A,$B27,JRooms!$M:$M,T$2,JRooms!$R:$R,""))</f>
        <v>0</v>
      </c>
      <c r="U27" s="6">
        <f>IF($B27="-","-",SUMIFS(JRooms!$P:$P,JRooms!$A:$A,$B27,JRooms!$M:$M,U$2,JRooms!$R:$R,""))</f>
        <v>0</v>
      </c>
      <c r="V27" s="6">
        <f>IF($B27="-","-",SUMIFS(JRooms!$P:$P,JRooms!$A:$A,$B27,JRooms!$M:$M,V$2,JRooms!$R:$R,""))</f>
        <v>0</v>
      </c>
      <c r="W27" s="6">
        <f>IF($B27="-","-",SUMIFS(JRooms!$P:$P,JRooms!$A:$A,$B27,JRooms!$M:$M,W$2,JRooms!$R:$R,""))</f>
        <v>0</v>
      </c>
      <c r="X27" s="6">
        <f>IF($B27="-","-",SUMIFS(JRooms!$P:$P,JRooms!$A:$A,$B27,JRooms!$M:$M,X$2,JRooms!$R:$R,""))</f>
        <v>0</v>
      </c>
      <c r="Y27" s="6">
        <f>IF($B27="-","-",SUMIFS(JRooms!$P:$P,JRooms!$A:$A,$B27,JRooms!$M:$M,Y$2,JRooms!$R:$R,""))</f>
        <v>0</v>
      </c>
      <c r="Z27" s="6">
        <f>IF($B27="-","-",SUMIFS(JRooms!$P:$P,JRooms!$A:$A,$B27,JRooms!$M:$M,Z$2,JRooms!$R:$R,""))</f>
        <v>0</v>
      </c>
      <c r="AA27" s="6">
        <f>IF($B27="-","-",SUMIFS(JRooms!$P:$P,JRooms!$A:$A,$B27,JRooms!$M:$M,AA$2,JRooms!$R:$R,""))</f>
        <v>0</v>
      </c>
      <c r="AB27" s="6">
        <f>IF($B27="-","-",SUMIFS(JRooms!$P:$P,JRooms!$A:$A,$B27,JRooms!$M:$M,AB$2,JRooms!$R:$R,""))</f>
        <v>0</v>
      </c>
      <c r="AC27" s="6">
        <f>IF($B27="-","-",SUMIFS(JRooms!$P:$P,JRooms!$A:$A,$B27,JRooms!$M:$M,AC$2,JRooms!$R:$R,""))</f>
        <v>0</v>
      </c>
      <c r="AD27" s="6">
        <f>IF($B27="-","-",SUMIFS(JRooms!$P:$P,JRooms!$A:$A,$B27,JRooms!$M:$M,AD$2,JRooms!$R:$R,""))</f>
        <v>0</v>
      </c>
      <c r="AE27" s="6">
        <f>IF($B27="-","-",SUMIFS(JRooms!$P:$P,JRooms!$A:$A,$B27,JRooms!$M:$M,AE$2,JRooms!$R:$R,""))</f>
        <v>0</v>
      </c>
      <c r="AF27" s="6">
        <f>IF($B27="-","-",SUMIFS(JRooms!$P:$P,JRooms!$A:$A,$B27,JRooms!$M:$M,AF$2,JRooms!$R:$R,""))</f>
        <v>0</v>
      </c>
      <c r="AG27" s="6">
        <f>IF($B27="-","-",SUMIFS(JRooms!$P:$P,JRooms!$A:$A,$B27,JRooms!$M:$M,AG$2,JRooms!$R:$R,""))</f>
        <v>0</v>
      </c>
      <c r="AH27" s="6">
        <f>IF($B27="-","-",SUMIFS(JRooms!$P:$P,JRooms!$A:$A,$B27,JRooms!$M:$M,AH$2,JRooms!$R:$R,""))</f>
        <v>0</v>
      </c>
      <c r="AI27" s="6">
        <f>IF($B27="-","-",SUMIFS(JRooms!$P:$P,JRooms!$A:$A,$B27,JRooms!$M:$M,AI$2,JRooms!$R:$R,""))</f>
        <v>0</v>
      </c>
      <c r="AJ27" s="6">
        <f>IF($B27="-","-",SUMIFS(JRooms!$P:$P,JRooms!$A:$A,$B27,JRooms!$M:$M,AJ$2,JRooms!$R:$R,""))</f>
        <v>0</v>
      </c>
      <c r="AK27" s="6">
        <f>IF($B27="-","-",SUMIFS(JRooms!$P:$P,JRooms!$A:$A,$B27,JRooms!$M:$M,AK$2,JRooms!$R:$R,""))</f>
        <v>0</v>
      </c>
      <c r="AL27" s="6">
        <f>IF($B27="-","-",SUMIFS(JRooms!$P:$P,JRooms!$A:$A,$B27,JRooms!$M:$M,AL$2,JRooms!$R:$R,""))</f>
        <v>0</v>
      </c>
      <c r="AM27" s="6">
        <f>IF($B27="-","-",SUMIFS(JRooms!$P:$P,JRooms!$A:$A,$B27,JRooms!$M:$M,AM$2,JRooms!$R:$R,""))</f>
        <v>0</v>
      </c>
      <c r="AN27" s="6">
        <f>IF($B27="-","-",SUMIFS(JRooms!$P:$P,JRooms!$A:$A,$B27,JRooms!$M:$M,AN$2,JRooms!$R:$R,""))</f>
        <v>0</v>
      </c>
      <c r="AO27" s="6">
        <f>IF($B27="-","-",SUMIFS(JRooms!$P:$P,JRooms!$A:$A,$B27,JRooms!$M:$M,AO$2))</f>
        <v>0</v>
      </c>
      <c r="AP27" s="6">
        <f>IF($B27="-","-",SUMIFS(JRooms!$P:$P,JRooms!$A:$A,$B27,JRooms!$M:$M,AP$2))</f>
        <v>0</v>
      </c>
      <c r="AQ27" s="6">
        <f>IF($B27="-","-",SUMIFS(JRooms!$P:$P,JRooms!$A:$A,$B27,JRooms!$M:$M,AQ$2))</f>
        <v>0</v>
      </c>
      <c r="AR27" s="6">
        <f>IF($B27="-","-",SUMIFS(JRooms!$P:$P,JRooms!$A:$A,$B27,JRooms!$M:$M,AR$2))</f>
        <v>0</v>
      </c>
      <c r="AS27" s="6">
        <f>IF($B27="-","-",SUMIFS(JRooms!$P:$P,JRooms!$A:$A,$B27,JRooms!$M:$M,AS$2))</f>
        <v>0</v>
      </c>
      <c r="AT27" s="6">
        <f>IF($B27="-","-",SUMIFS(JRooms!$P:$P,JRooms!$A:$A,$B27,JRooms!$M:$M,AT$2))</f>
        <v>0</v>
      </c>
      <c r="AU27" s="6">
        <f>IF($B27="-","-",SUMIFS(JRooms!$P:$P,JRooms!$A:$A,$B27,JRooms!$M:$M,AU$2))</f>
        <v>0</v>
      </c>
      <c r="AV27" s="6">
        <f>IF($B27="-","-",SUMIFS(JRooms!$P:$P,JRooms!$A:$A,$B27,JRooms!$M:$M,AV$2))</f>
        <v>0</v>
      </c>
      <c r="AW27" s="6">
        <f>IF($B27="-","-",SUMIFS(JRooms!$P:$P,JRooms!$A:$A,$B27,JRooms!$M:$M,AW$2))</f>
        <v>0</v>
      </c>
      <c r="AX27" s="6">
        <f>IF($B27="-","-",SUMIFS(JRooms!$P:$P,JRooms!$A:$A,$B27,JRooms!$M:$M,AX$2))</f>
        <v>0</v>
      </c>
      <c r="AY27" s="6">
        <f>IF($B27="-","-",SUMIFS(JRooms!$P:$P,JRooms!$A:$A,$B27,JRooms!$M:$M,AY$2))</f>
        <v>0</v>
      </c>
      <c r="AZ27" s="6">
        <f>IF($B27="-","-",SUMIFS(JRooms!$P:$P,JRooms!$A:$A,$B27,JRooms!$M:$M,AZ$2))</f>
        <v>0</v>
      </c>
      <c r="BA27" s="6">
        <f>IF($B27="-","-",SUMIFS(JRooms!$P:$P,JRooms!$A:$A,$B27,JRooms!$M:$M,BA$2))</f>
        <v>0</v>
      </c>
      <c r="BB27" s="6">
        <f>IF($B27="-","-",SUMIFS(JRooms!$P:$P,JRooms!$A:$A,$B27,JRooms!$M:$M,BB$2))</f>
        <v>0</v>
      </c>
      <c r="BC27" s="6">
        <f>IF($B27="-","-",SUMIFS(JRooms!$P:$P,JRooms!$A:$A,$B27,JRooms!$M:$M,BC$2))</f>
        <v>0</v>
      </c>
      <c r="BD27" s="6">
        <f>IF($B27="-","-",SUMIFS(JRooms!$P:$P,JRooms!$A:$A,$B27,JRooms!$M:$M,BD$2))</f>
        <v>0</v>
      </c>
      <c r="BE27" s="6">
        <f>IF($B27="-","-",SUMIFS(JRooms!$P:$P,JRooms!$A:$A,$B27,JRooms!$M:$M,BE$2))</f>
        <v>0</v>
      </c>
      <c r="BF27" s="6">
        <f>IF($B27="-","-",SUMIFS(JRooms!$P:$P,JRooms!$A:$A,$B27,JRooms!$M:$M,BF$2))</f>
        <v>0</v>
      </c>
      <c r="BG27" s="6">
        <f>IF($B27="-","-",SUMIFS(JRooms!$P:$P,JRooms!$A:$A,$B27,JRooms!$M:$M,BG$2))</f>
        <v>0</v>
      </c>
      <c r="BH27" s="6">
        <f>IF($B27="-","-",SUMIFS(JRooms!$P:$P,JRooms!$A:$A,$B27,JRooms!$M:$M,BH$2))</f>
        <v>0</v>
      </c>
      <c r="BI27" s="6">
        <f>IF($B27="-","-",SUMIFS(JRooms!$P:$P,JRooms!$A:$A,$B27,JRooms!$M:$M,BI$2))</f>
        <v>0</v>
      </c>
      <c r="BJ27" s="6">
        <f>IF($B27="-","-",SUMIFS(JRooms!$P:$P,JRooms!$A:$A,$B27,JRooms!$M:$M,BJ$2))</f>
        <v>0</v>
      </c>
      <c r="BK27" s="6">
        <f>IF($B27="-","-",SUMIFS(JRooms!$P:$P,JRooms!$A:$A,$B27,JRooms!$M:$M,BK$2))</f>
        <v>0</v>
      </c>
      <c r="BL27" s="6">
        <f>IF($B27="-","-",SUMIFS(JRooms!$P:$P,JRooms!$A:$A,$B27,JRooms!$M:$M,BL$2))</f>
        <v>0</v>
      </c>
    </row>
    <row r="28" spans="1:64" x14ac:dyDescent="0.2">
      <c r="A28" s="7">
        <v>132</v>
      </c>
      <c r="B28" s="7">
        <v>85</v>
      </c>
      <c r="C28" s="6" t="s">
        <v>27</v>
      </c>
      <c r="D28" s="6">
        <f>SUMIFS(SchoolList!H:H,SchoolList!F:F,A28)</f>
        <v>0</v>
      </c>
      <c r="E28" s="6">
        <f t="shared" si="5"/>
        <v>0</v>
      </c>
      <c r="F28" s="6">
        <f t="shared" si="6"/>
        <v>0</v>
      </c>
      <c r="G28" s="6">
        <f t="shared" si="7"/>
        <v>0</v>
      </c>
      <c r="H28" s="6">
        <f t="shared" si="8"/>
        <v>0</v>
      </c>
      <c r="I28" s="73" t="str">
        <f t="shared" si="9"/>
        <v>-</v>
      </c>
      <c r="J28" s="73" t="str">
        <f t="shared" si="10"/>
        <v>-</v>
      </c>
      <c r="K28" s="73" t="str">
        <f t="shared" si="11"/>
        <v>-</v>
      </c>
      <c r="L28" s="73" t="str">
        <f t="shared" si="12"/>
        <v>-</v>
      </c>
      <c r="M28" s="6">
        <f t="shared" si="1"/>
        <v>0</v>
      </c>
      <c r="N28" s="6">
        <f t="shared" si="2"/>
        <v>0</v>
      </c>
      <c r="O28" s="6">
        <f t="shared" si="3"/>
        <v>0</v>
      </c>
      <c r="P28" s="6">
        <f t="shared" si="4"/>
        <v>0</v>
      </c>
      <c r="Q28" s="6">
        <f>IF($B28="-","-",SUMIFS(JRooms!$P:$P,JRooms!$A:$A,$B28,JRooms!$M:$M,Q$2,JRooms!$R:$R,""))</f>
        <v>0</v>
      </c>
      <c r="R28" s="6">
        <f>IF($B28="-","-",SUMIFS(JRooms!$P:$P,JRooms!$A:$A,$B28,JRooms!$M:$M,R$2,JRooms!$R:$R,""))</f>
        <v>0</v>
      </c>
      <c r="S28" s="6">
        <f>IF($B28="-","-",SUMIFS(JRooms!$P:$P,JRooms!$A:$A,$B28,JRooms!$M:$M,S$2,JRooms!$R:$R,""))</f>
        <v>0</v>
      </c>
      <c r="T28" s="6">
        <f>IF($B28="-","-",SUMIFS(JRooms!$P:$P,JRooms!$A:$A,$B28,JRooms!$M:$M,T$2,JRooms!$R:$R,""))</f>
        <v>0</v>
      </c>
      <c r="U28" s="6">
        <f>IF($B28="-","-",SUMIFS(JRooms!$P:$P,JRooms!$A:$A,$B28,JRooms!$M:$M,U$2,JRooms!$R:$R,""))</f>
        <v>0</v>
      </c>
      <c r="V28" s="6">
        <f>IF($B28="-","-",SUMIFS(JRooms!$P:$P,JRooms!$A:$A,$B28,JRooms!$M:$M,V$2,JRooms!$R:$R,""))</f>
        <v>0</v>
      </c>
      <c r="W28" s="6">
        <f>IF($B28="-","-",SUMIFS(JRooms!$P:$P,JRooms!$A:$A,$B28,JRooms!$M:$M,W$2,JRooms!$R:$R,""))</f>
        <v>0</v>
      </c>
      <c r="X28" s="6">
        <f>IF($B28="-","-",SUMIFS(JRooms!$P:$P,JRooms!$A:$A,$B28,JRooms!$M:$M,X$2,JRooms!$R:$R,""))</f>
        <v>0</v>
      </c>
      <c r="Y28" s="6">
        <f>IF($B28="-","-",SUMIFS(JRooms!$P:$P,JRooms!$A:$A,$B28,JRooms!$M:$M,Y$2,JRooms!$R:$R,""))</f>
        <v>0</v>
      </c>
      <c r="Z28" s="6">
        <f>IF($B28="-","-",SUMIFS(JRooms!$P:$P,JRooms!$A:$A,$B28,JRooms!$M:$M,Z$2,JRooms!$R:$R,""))</f>
        <v>0</v>
      </c>
      <c r="AA28" s="6">
        <f>IF($B28="-","-",SUMIFS(JRooms!$P:$P,JRooms!$A:$A,$B28,JRooms!$M:$M,AA$2,JRooms!$R:$R,""))</f>
        <v>0</v>
      </c>
      <c r="AB28" s="6">
        <f>IF($B28="-","-",SUMIFS(JRooms!$P:$P,JRooms!$A:$A,$B28,JRooms!$M:$M,AB$2,JRooms!$R:$R,""))</f>
        <v>0</v>
      </c>
      <c r="AC28" s="6">
        <f>IF($B28="-","-",SUMIFS(JRooms!$P:$P,JRooms!$A:$A,$B28,JRooms!$M:$M,AC$2,JRooms!$R:$R,""))</f>
        <v>0</v>
      </c>
      <c r="AD28" s="6">
        <f>IF($B28="-","-",SUMIFS(JRooms!$P:$P,JRooms!$A:$A,$B28,JRooms!$M:$M,AD$2,JRooms!$R:$R,""))</f>
        <v>0</v>
      </c>
      <c r="AE28" s="6">
        <f>IF($B28="-","-",SUMIFS(JRooms!$P:$P,JRooms!$A:$A,$B28,JRooms!$M:$M,AE$2,JRooms!$R:$R,""))</f>
        <v>0</v>
      </c>
      <c r="AF28" s="6">
        <f>IF($B28="-","-",SUMIFS(JRooms!$P:$P,JRooms!$A:$A,$B28,JRooms!$M:$M,AF$2,JRooms!$R:$R,""))</f>
        <v>0</v>
      </c>
      <c r="AG28" s="6">
        <f>IF($B28="-","-",SUMIFS(JRooms!$P:$P,JRooms!$A:$A,$B28,JRooms!$M:$M,AG$2,JRooms!$R:$R,""))</f>
        <v>0</v>
      </c>
      <c r="AH28" s="6">
        <f>IF($B28="-","-",SUMIFS(JRooms!$P:$P,JRooms!$A:$A,$B28,JRooms!$M:$M,AH$2,JRooms!$R:$R,""))</f>
        <v>0</v>
      </c>
      <c r="AI28" s="6">
        <f>IF($B28="-","-",SUMIFS(JRooms!$P:$P,JRooms!$A:$A,$B28,JRooms!$M:$M,AI$2,JRooms!$R:$R,""))</f>
        <v>0</v>
      </c>
      <c r="AJ28" s="6">
        <f>IF($B28="-","-",SUMIFS(JRooms!$P:$P,JRooms!$A:$A,$B28,JRooms!$M:$M,AJ$2,JRooms!$R:$R,""))</f>
        <v>0</v>
      </c>
      <c r="AK28" s="6">
        <f>IF($B28="-","-",SUMIFS(JRooms!$P:$P,JRooms!$A:$A,$B28,JRooms!$M:$M,AK$2,JRooms!$R:$R,""))</f>
        <v>0</v>
      </c>
      <c r="AL28" s="6">
        <f>IF($B28="-","-",SUMIFS(JRooms!$P:$P,JRooms!$A:$A,$B28,JRooms!$M:$M,AL$2,JRooms!$R:$R,""))</f>
        <v>0</v>
      </c>
      <c r="AM28" s="6">
        <f>IF($B28="-","-",SUMIFS(JRooms!$P:$P,JRooms!$A:$A,$B28,JRooms!$M:$M,AM$2,JRooms!$R:$R,""))</f>
        <v>0</v>
      </c>
      <c r="AN28" s="6">
        <f>IF($B28="-","-",SUMIFS(JRooms!$P:$P,JRooms!$A:$A,$B28,JRooms!$M:$M,AN$2,JRooms!$R:$R,""))</f>
        <v>0</v>
      </c>
      <c r="AO28" s="6">
        <f>IF($B28="-","-",SUMIFS(JRooms!$P:$P,JRooms!$A:$A,$B28,JRooms!$M:$M,AO$2))</f>
        <v>0</v>
      </c>
      <c r="AP28" s="6">
        <f>IF($B28="-","-",SUMIFS(JRooms!$P:$P,JRooms!$A:$A,$B28,JRooms!$M:$M,AP$2))</f>
        <v>0</v>
      </c>
      <c r="AQ28" s="6">
        <f>IF($B28="-","-",SUMIFS(JRooms!$P:$P,JRooms!$A:$A,$B28,JRooms!$M:$M,AQ$2))</f>
        <v>0</v>
      </c>
      <c r="AR28" s="6">
        <f>IF($B28="-","-",SUMIFS(JRooms!$P:$P,JRooms!$A:$A,$B28,JRooms!$M:$M,AR$2))</f>
        <v>0</v>
      </c>
      <c r="AS28" s="6">
        <f>IF($B28="-","-",SUMIFS(JRooms!$P:$P,JRooms!$A:$A,$B28,JRooms!$M:$M,AS$2))</f>
        <v>0</v>
      </c>
      <c r="AT28" s="6">
        <f>IF($B28="-","-",SUMIFS(JRooms!$P:$P,JRooms!$A:$A,$B28,JRooms!$M:$M,AT$2))</f>
        <v>0</v>
      </c>
      <c r="AU28" s="6">
        <f>IF($B28="-","-",SUMIFS(JRooms!$P:$P,JRooms!$A:$A,$B28,JRooms!$M:$M,AU$2))</f>
        <v>0</v>
      </c>
      <c r="AV28" s="6">
        <f>IF($B28="-","-",SUMIFS(JRooms!$P:$P,JRooms!$A:$A,$B28,JRooms!$M:$M,AV$2))</f>
        <v>0</v>
      </c>
      <c r="AW28" s="6">
        <f>IF($B28="-","-",SUMIFS(JRooms!$P:$P,JRooms!$A:$A,$B28,JRooms!$M:$M,AW$2))</f>
        <v>0</v>
      </c>
      <c r="AX28" s="6">
        <f>IF($B28="-","-",SUMIFS(JRooms!$P:$P,JRooms!$A:$A,$B28,JRooms!$M:$M,AX$2))</f>
        <v>0</v>
      </c>
      <c r="AY28" s="6">
        <f>IF($B28="-","-",SUMIFS(JRooms!$P:$P,JRooms!$A:$A,$B28,JRooms!$M:$M,AY$2))</f>
        <v>0</v>
      </c>
      <c r="AZ28" s="6">
        <f>IF($B28="-","-",SUMIFS(JRooms!$P:$P,JRooms!$A:$A,$B28,JRooms!$M:$M,AZ$2))</f>
        <v>0</v>
      </c>
      <c r="BA28" s="6">
        <f>IF($B28="-","-",SUMIFS(JRooms!$P:$P,JRooms!$A:$A,$B28,JRooms!$M:$M,BA$2))</f>
        <v>0</v>
      </c>
      <c r="BB28" s="6">
        <f>IF($B28="-","-",SUMIFS(JRooms!$P:$P,JRooms!$A:$A,$B28,JRooms!$M:$M,BB$2))</f>
        <v>0</v>
      </c>
      <c r="BC28" s="6">
        <f>IF($B28="-","-",SUMIFS(JRooms!$P:$P,JRooms!$A:$A,$B28,JRooms!$M:$M,BC$2))</f>
        <v>0</v>
      </c>
      <c r="BD28" s="6">
        <f>IF($B28="-","-",SUMIFS(JRooms!$P:$P,JRooms!$A:$A,$B28,JRooms!$M:$M,BD$2))</f>
        <v>0</v>
      </c>
      <c r="BE28" s="6">
        <f>IF($B28="-","-",SUMIFS(JRooms!$P:$P,JRooms!$A:$A,$B28,JRooms!$M:$M,BE$2))</f>
        <v>0</v>
      </c>
      <c r="BF28" s="6">
        <f>IF($B28="-","-",SUMIFS(JRooms!$P:$P,JRooms!$A:$A,$B28,JRooms!$M:$M,BF$2))</f>
        <v>0</v>
      </c>
      <c r="BG28" s="6">
        <f>IF($B28="-","-",SUMIFS(JRooms!$P:$P,JRooms!$A:$A,$B28,JRooms!$M:$M,BG$2))</f>
        <v>0</v>
      </c>
      <c r="BH28" s="6">
        <f>IF($B28="-","-",SUMIFS(JRooms!$P:$P,JRooms!$A:$A,$B28,JRooms!$M:$M,BH$2))</f>
        <v>0</v>
      </c>
      <c r="BI28" s="6">
        <f>IF($B28="-","-",SUMIFS(JRooms!$P:$P,JRooms!$A:$A,$B28,JRooms!$M:$M,BI$2))</f>
        <v>0</v>
      </c>
      <c r="BJ28" s="6">
        <f>IF($B28="-","-",SUMIFS(JRooms!$P:$P,JRooms!$A:$A,$B28,JRooms!$M:$M,BJ$2))</f>
        <v>0</v>
      </c>
      <c r="BK28" s="6">
        <f>IF($B28="-","-",SUMIFS(JRooms!$P:$P,JRooms!$A:$A,$B28,JRooms!$M:$M,BK$2))</f>
        <v>0</v>
      </c>
      <c r="BL28" s="6">
        <f>IF($B28="-","-",SUMIFS(JRooms!$P:$P,JRooms!$A:$A,$B28,JRooms!$M:$M,BL$2))</f>
        <v>0</v>
      </c>
    </row>
    <row r="29" spans="1:64" x14ac:dyDescent="0.2">
      <c r="A29" s="7">
        <v>133</v>
      </c>
      <c r="B29" s="7">
        <v>86</v>
      </c>
      <c r="C29" s="6" t="s">
        <v>28</v>
      </c>
      <c r="D29" s="6">
        <f>SUMIFS(SchoolList!H:H,SchoolList!F:F,A29)</f>
        <v>718.9</v>
      </c>
      <c r="E29" s="6">
        <f t="shared" si="5"/>
        <v>0</v>
      </c>
      <c r="F29" s="6">
        <f t="shared" si="6"/>
        <v>0</v>
      </c>
      <c r="G29" s="6">
        <f t="shared" si="7"/>
        <v>840</v>
      </c>
      <c r="H29" s="6">
        <f t="shared" si="8"/>
        <v>840</v>
      </c>
      <c r="I29" s="73">
        <f t="shared" si="9"/>
        <v>0</v>
      </c>
      <c r="J29" s="73">
        <f t="shared" si="10"/>
        <v>0</v>
      </c>
      <c r="K29" s="73">
        <f t="shared" si="11"/>
        <v>1.17</v>
      </c>
      <c r="L29" s="73">
        <f t="shared" si="12"/>
        <v>1.17</v>
      </c>
      <c r="M29" s="6">
        <f t="shared" si="1"/>
        <v>0</v>
      </c>
      <c r="N29" s="6">
        <f t="shared" si="2"/>
        <v>0</v>
      </c>
      <c r="O29" s="6">
        <f t="shared" si="3"/>
        <v>840</v>
      </c>
      <c r="P29" s="6">
        <f t="shared" si="4"/>
        <v>840</v>
      </c>
      <c r="Q29" s="6">
        <f>IF($B29="-","-",SUMIFS(JRooms!$P:$P,JRooms!$A:$A,$B29,JRooms!$M:$M,Q$2,JRooms!$R:$R,""))</f>
        <v>0</v>
      </c>
      <c r="R29" s="6">
        <f>IF($B29="-","-",SUMIFS(JRooms!$P:$P,JRooms!$A:$A,$B29,JRooms!$M:$M,R$2,JRooms!$R:$R,""))</f>
        <v>0</v>
      </c>
      <c r="S29" s="6">
        <f>IF($B29="-","-",SUMIFS(JRooms!$P:$P,JRooms!$A:$A,$B29,JRooms!$M:$M,S$2,JRooms!$R:$R,""))</f>
        <v>0</v>
      </c>
      <c r="T29" s="6">
        <f>IF($B29="-","-",SUMIFS(JRooms!$P:$P,JRooms!$A:$A,$B29,JRooms!$M:$M,T$2,JRooms!$R:$R,""))</f>
        <v>0</v>
      </c>
      <c r="U29" s="6">
        <f>IF($B29="-","-",SUMIFS(JRooms!$P:$P,JRooms!$A:$A,$B29,JRooms!$M:$M,U$2,JRooms!$R:$R,""))</f>
        <v>0</v>
      </c>
      <c r="V29" s="6">
        <f>IF($B29="-","-",SUMIFS(JRooms!$P:$P,JRooms!$A:$A,$B29,JRooms!$M:$M,V$2,JRooms!$R:$R,""))</f>
        <v>0</v>
      </c>
      <c r="W29" s="6">
        <f>IF($B29="-","-",SUMIFS(JRooms!$P:$P,JRooms!$A:$A,$B29,JRooms!$M:$M,W$2,JRooms!$R:$R,""))</f>
        <v>0</v>
      </c>
      <c r="X29" s="6">
        <f>IF($B29="-","-",SUMIFS(JRooms!$P:$P,JRooms!$A:$A,$B29,JRooms!$M:$M,X$2,JRooms!$R:$R,""))</f>
        <v>0</v>
      </c>
      <c r="Y29" s="6">
        <f>IF($B29="-","-",SUMIFS(JRooms!$P:$P,JRooms!$A:$A,$B29,JRooms!$M:$M,Y$2,JRooms!$R:$R,""))</f>
        <v>0</v>
      </c>
      <c r="Z29" s="6">
        <f>IF($B29="-","-",SUMIFS(JRooms!$P:$P,JRooms!$A:$A,$B29,JRooms!$M:$M,Z$2,JRooms!$R:$R,""))</f>
        <v>0</v>
      </c>
      <c r="AA29" s="6">
        <f>IF($B29="-","-",SUMIFS(JRooms!$P:$P,JRooms!$A:$A,$B29,JRooms!$M:$M,AA$2,JRooms!$R:$R,""))</f>
        <v>0</v>
      </c>
      <c r="AB29" s="6">
        <f>IF($B29="-","-",SUMIFS(JRooms!$P:$P,JRooms!$A:$A,$B29,JRooms!$M:$M,AB$2,JRooms!$R:$R,""))</f>
        <v>0</v>
      </c>
      <c r="AC29" s="6">
        <f>IF($B29="-","-",SUMIFS(JRooms!$P:$P,JRooms!$A:$A,$B29,JRooms!$M:$M,AC$2,JRooms!$R:$R,""))</f>
        <v>0</v>
      </c>
      <c r="AD29" s="6">
        <f>IF($B29="-","-",SUMIFS(JRooms!$P:$P,JRooms!$A:$A,$B29,JRooms!$M:$M,AD$2,JRooms!$R:$R,""))</f>
        <v>0</v>
      </c>
      <c r="AE29" s="6">
        <f>IF($B29="-","-",SUMIFS(JRooms!$P:$P,JRooms!$A:$A,$B29,JRooms!$M:$M,AE$2,JRooms!$R:$R,""))</f>
        <v>0</v>
      </c>
      <c r="AF29" s="6">
        <f>IF($B29="-","-",SUMIFS(JRooms!$P:$P,JRooms!$A:$A,$B29,JRooms!$M:$M,AF$2,JRooms!$R:$R,""))</f>
        <v>0</v>
      </c>
      <c r="AG29" s="6">
        <f>IF($B29="-","-",SUMIFS(JRooms!$P:$P,JRooms!$A:$A,$B29,JRooms!$M:$M,AG$2,JRooms!$R:$R,""))</f>
        <v>0</v>
      </c>
      <c r="AH29" s="6">
        <f>IF($B29="-","-",SUMIFS(JRooms!$P:$P,JRooms!$A:$A,$B29,JRooms!$M:$M,AH$2,JRooms!$R:$R,""))</f>
        <v>0</v>
      </c>
      <c r="AI29" s="6">
        <f>IF($B29="-","-",SUMIFS(JRooms!$P:$P,JRooms!$A:$A,$B29,JRooms!$M:$M,AI$2,JRooms!$R:$R,""))</f>
        <v>0</v>
      </c>
      <c r="AJ29" s="6">
        <f>IF($B29="-","-",SUMIFS(JRooms!$P:$P,JRooms!$A:$A,$B29,JRooms!$M:$M,AJ$2,JRooms!$R:$R,""))</f>
        <v>0</v>
      </c>
      <c r="AK29" s="6">
        <f>IF($B29="-","-",SUMIFS(JRooms!$P:$P,JRooms!$A:$A,$B29,JRooms!$M:$M,AK$2,JRooms!$R:$R,""))</f>
        <v>0</v>
      </c>
      <c r="AL29" s="6">
        <f>IF($B29="-","-",SUMIFS(JRooms!$P:$P,JRooms!$A:$A,$B29,JRooms!$M:$M,AL$2,JRooms!$R:$R,""))</f>
        <v>840</v>
      </c>
      <c r="AM29" s="6">
        <f>IF($B29="-","-",SUMIFS(JRooms!$P:$P,JRooms!$A:$A,$B29,JRooms!$M:$M,AM$2,JRooms!$R:$R,""))</f>
        <v>0</v>
      </c>
      <c r="AN29" s="6">
        <f>IF($B29="-","-",SUMIFS(JRooms!$P:$P,JRooms!$A:$A,$B29,JRooms!$M:$M,AN$2,JRooms!$R:$R,""))</f>
        <v>0</v>
      </c>
      <c r="AO29" s="6">
        <f>IF($B29="-","-",SUMIFS(JRooms!$P:$P,JRooms!$A:$A,$B29,JRooms!$M:$M,AO$2))</f>
        <v>0</v>
      </c>
      <c r="AP29" s="6">
        <f>IF($B29="-","-",SUMIFS(JRooms!$P:$P,JRooms!$A:$A,$B29,JRooms!$M:$M,AP$2))</f>
        <v>0</v>
      </c>
      <c r="AQ29" s="6">
        <f>IF($B29="-","-",SUMIFS(JRooms!$P:$P,JRooms!$A:$A,$B29,JRooms!$M:$M,AQ$2))</f>
        <v>0</v>
      </c>
      <c r="AR29" s="6">
        <f>IF($B29="-","-",SUMIFS(JRooms!$P:$P,JRooms!$A:$A,$B29,JRooms!$M:$M,AR$2))</f>
        <v>0</v>
      </c>
      <c r="AS29" s="6">
        <f>IF($B29="-","-",SUMIFS(JRooms!$P:$P,JRooms!$A:$A,$B29,JRooms!$M:$M,AS$2))</f>
        <v>0</v>
      </c>
      <c r="AT29" s="6">
        <f>IF($B29="-","-",SUMIFS(JRooms!$P:$P,JRooms!$A:$A,$B29,JRooms!$M:$M,AT$2))</f>
        <v>0</v>
      </c>
      <c r="AU29" s="6">
        <f>IF($B29="-","-",SUMIFS(JRooms!$P:$P,JRooms!$A:$A,$B29,JRooms!$M:$M,AU$2))</f>
        <v>0</v>
      </c>
      <c r="AV29" s="6">
        <f>IF($B29="-","-",SUMIFS(JRooms!$P:$P,JRooms!$A:$A,$B29,JRooms!$M:$M,AV$2))</f>
        <v>0</v>
      </c>
      <c r="AW29" s="6">
        <f>IF($B29="-","-",SUMIFS(JRooms!$P:$P,JRooms!$A:$A,$B29,JRooms!$M:$M,AW$2))</f>
        <v>0</v>
      </c>
      <c r="AX29" s="6">
        <f>IF($B29="-","-",SUMIFS(JRooms!$P:$P,JRooms!$A:$A,$B29,JRooms!$M:$M,AX$2))</f>
        <v>0</v>
      </c>
      <c r="AY29" s="6">
        <f>IF($B29="-","-",SUMIFS(JRooms!$P:$P,JRooms!$A:$A,$B29,JRooms!$M:$M,AY$2))</f>
        <v>0</v>
      </c>
      <c r="AZ29" s="6">
        <f>IF($B29="-","-",SUMIFS(JRooms!$P:$P,JRooms!$A:$A,$B29,JRooms!$M:$M,AZ$2))</f>
        <v>0</v>
      </c>
      <c r="BA29" s="6">
        <f>IF($B29="-","-",SUMIFS(JRooms!$P:$P,JRooms!$A:$A,$B29,JRooms!$M:$M,BA$2))</f>
        <v>0</v>
      </c>
      <c r="BB29" s="6">
        <f>IF($B29="-","-",SUMIFS(JRooms!$P:$P,JRooms!$A:$A,$B29,JRooms!$M:$M,BB$2))</f>
        <v>0</v>
      </c>
      <c r="BC29" s="6">
        <f>IF($B29="-","-",SUMIFS(JRooms!$P:$P,JRooms!$A:$A,$B29,JRooms!$M:$M,BC$2))</f>
        <v>0</v>
      </c>
      <c r="BD29" s="6">
        <f>IF($B29="-","-",SUMIFS(JRooms!$P:$P,JRooms!$A:$A,$B29,JRooms!$M:$M,BD$2))</f>
        <v>0</v>
      </c>
      <c r="BE29" s="6">
        <f>IF($B29="-","-",SUMIFS(JRooms!$P:$P,JRooms!$A:$A,$B29,JRooms!$M:$M,BE$2))</f>
        <v>0</v>
      </c>
      <c r="BF29" s="6">
        <f>IF($B29="-","-",SUMIFS(JRooms!$P:$P,JRooms!$A:$A,$B29,JRooms!$M:$M,BF$2))</f>
        <v>0</v>
      </c>
      <c r="BG29" s="6">
        <f>IF($B29="-","-",SUMIFS(JRooms!$P:$P,JRooms!$A:$A,$B29,JRooms!$M:$M,BG$2))</f>
        <v>0</v>
      </c>
      <c r="BH29" s="6">
        <f>IF($B29="-","-",SUMIFS(JRooms!$P:$P,JRooms!$A:$A,$B29,JRooms!$M:$M,BH$2))</f>
        <v>0</v>
      </c>
      <c r="BI29" s="6">
        <f>IF($B29="-","-",SUMIFS(JRooms!$P:$P,JRooms!$A:$A,$B29,JRooms!$M:$M,BI$2))</f>
        <v>0</v>
      </c>
      <c r="BJ29" s="6">
        <f>IF($B29="-","-",SUMIFS(JRooms!$P:$P,JRooms!$A:$A,$B29,JRooms!$M:$M,BJ$2))</f>
        <v>840</v>
      </c>
      <c r="BK29" s="6">
        <f>IF($B29="-","-",SUMIFS(JRooms!$P:$P,JRooms!$A:$A,$B29,JRooms!$M:$M,BK$2))</f>
        <v>0</v>
      </c>
      <c r="BL29" s="6">
        <f>IF($B29="-","-",SUMIFS(JRooms!$P:$P,JRooms!$A:$A,$B29,JRooms!$M:$M,BL$2))</f>
        <v>0</v>
      </c>
    </row>
    <row r="30" spans="1:64" x14ac:dyDescent="0.2">
      <c r="A30" s="7">
        <v>134</v>
      </c>
      <c r="B30" s="7">
        <v>87</v>
      </c>
      <c r="C30" s="6" t="s">
        <v>29</v>
      </c>
      <c r="D30" s="6">
        <f>SUMIFS(SchoolList!H:H,SchoolList!F:F,A30)</f>
        <v>617.51</v>
      </c>
      <c r="E30" s="6">
        <f t="shared" si="5"/>
        <v>0</v>
      </c>
      <c r="F30" s="6">
        <f t="shared" si="6"/>
        <v>0</v>
      </c>
      <c r="G30" s="6">
        <f t="shared" si="7"/>
        <v>0</v>
      </c>
      <c r="H30" s="6">
        <f t="shared" si="8"/>
        <v>0</v>
      </c>
      <c r="I30" s="73">
        <f t="shared" si="9"/>
        <v>0</v>
      </c>
      <c r="J30" s="73">
        <f t="shared" si="10"/>
        <v>0</v>
      </c>
      <c r="K30" s="73">
        <f t="shared" si="11"/>
        <v>0</v>
      </c>
      <c r="L30" s="73">
        <f t="shared" si="12"/>
        <v>0</v>
      </c>
      <c r="M30" s="6">
        <f t="shared" si="1"/>
        <v>0</v>
      </c>
      <c r="N30" s="6">
        <f t="shared" si="2"/>
        <v>0</v>
      </c>
      <c r="O30" s="6">
        <f t="shared" si="3"/>
        <v>0</v>
      </c>
      <c r="P30" s="6">
        <f t="shared" si="4"/>
        <v>0</v>
      </c>
      <c r="Q30" s="6">
        <f>IF($B30="-","-",SUMIFS(JRooms!$P:$P,JRooms!$A:$A,$B30,JRooms!$M:$M,Q$2,JRooms!$R:$R,""))</f>
        <v>0</v>
      </c>
      <c r="R30" s="6">
        <f>IF($B30="-","-",SUMIFS(JRooms!$P:$P,JRooms!$A:$A,$B30,JRooms!$M:$M,R$2,JRooms!$R:$R,""))</f>
        <v>0</v>
      </c>
      <c r="S30" s="6">
        <f>IF($B30="-","-",SUMIFS(JRooms!$P:$P,JRooms!$A:$A,$B30,JRooms!$M:$M,S$2,JRooms!$R:$R,""))</f>
        <v>0</v>
      </c>
      <c r="T30" s="6">
        <f>IF($B30="-","-",SUMIFS(JRooms!$P:$P,JRooms!$A:$A,$B30,JRooms!$M:$M,T$2,JRooms!$R:$R,""))</f>
        <v>0</v>
      </c>
      <c r="U30" s="6">
        <f>IF($B30="-","-",SUMIFS(JRooms!$P:$P,JRooms!$A:$A,$B30,JRooms!$M:$M,U$2,JRooms!$R:$R,""))</f>
        <v>0</v>
      </c>
      <c r="V30" s="6">
        <f>IF($B30="-","-",SUMIFS(JRooms!$P:$P,JRooms!$A:$A,$B30,JRooms!$M:$M,V$2,JRooms!$R:$R,""))</f>
        <v>0</v>
      </c>
      <c r="W30" s="6">
        <f>IF($B30="-","-",SUMIFS(JRooms!$P:$P,JRooms!$A:$A,$B30,JRooms!$M:$M,W$2,JRooms!$R:$R,""))</f>
        <v>0</v>
      </c>
      <c r="X30" s="6">
        <f>IF($B30="-","-",SUMIFS(JRooms!$P:$P,JRooms!$A:$A,$B30,JRooms!$M:$M,X$2,JRooms!$R:$R,""))</f>
        <v>0</v>
      </c>
      <c r="Y30" s="6">
        <f>IF($B30="-","-",SUMIFS(JRooms!$P:$P,JRooms!$A:$A,$B30,JRooms!$M:$M,Y$2,JRooms!$R:$R,""))</f>
        <v>0</v>
      </c>
      <c r="Z30" s="6">
        <f>IF($B30="-","-",SUMIFS(JRooms!$P:$P,JRooms!$A:$A,$B30,JRooms!$M:$M,Z$2,JRooms!$R:$R,""))</f>
        <v>0</v>
      </c>
      <c r="AA30" s="6">
        <f>IF($B30="-","-",SUMIFS(JRooms!$P:$P,JRooms!$A:$A,$B30,JRooms!$M:$M,AA$2,JRooms!$R:$R,""))</f>
        <v>0</v>
      </c>
      <c r="AB30" s="6">
        <f>IF($B30="-","-",SUMIFS(JRooms!$P:$P,JRooms!$A:$A,$B30,JRooms!$M:$M,AB$2,JRooms!$R:$R,""))</f>
        <v>0</v>
      </c>
      <c r="AC30" s="6">
        <f>IF($B30="-","-",SUMIFS(JRooms!$P:$P,JRooms!$A:$A,$B30,JRooms!$M:$M,AC$2,JRooms!$R:$R,""))</f>
        <v>0</v>
      </c>
      <c r="AD30" s="6">
        <f>IF($B30="-","-",SUMIFS(JRooms!$P:$P,JRooms!$A:$A,$B30,JRooms!$M:$M,AD$2,JRooms!$R:$R,""))</f>
        <v>0</v>
      </c>
      <c r="AE30" s="6">
        <f>IF($B30="-","-",SUMIFS(JRooms!$P:$P,JRooms!$A:$A,$B30,JRooms!$M:$M,AE$2,JRooms!$R:$R,""))</f>
        <v>0</v>
      </c>
      <c r="AF30" s="6">
        <f>IF($B30="-","-",SUMIFS(JRooms!$P:$P,JRooms!$A:$A,$B30,JRooms!$M:$M,AF$2,JRooms!$R:$R,""))</f>
        <v>0</v>
      </c>
      <c r="AG30" s="6">
        <f>IF($B30="-","-",SUMIFS(JRooms!$P:$P,JRooms!$A:$A,$B30,JRooms!$M:$M,AG$2,JRooms!$R:$R,""))</f>
        <v>0</v>
      </c>
      <c r="AH30" s="6">
        <f>IF($B30="-","-",SUMIFS(JRooms!$P:$P,JRooms!$A:$A,$B30,JRooms!$M:$M,AH$2,JRooms!$R:$R,""))</f>
        <v>0</v>
      </c>
      <c r="AI30" s="6">
        <f>IF($B30="-","-",SUMIFS(JRooms!$P:$P,JRooms!$A:$A,$B30,JRooms!$M:$M,AI$2,JRooms!$R:$R,""))</f>
        <v>0</v>
      </c>
      <c r="AJ30" s="6">
        <f>IF($B30="-","-",SUMIFS(JRooms!$P:$P,JRooms!$A:$A,$B30,JRooms!$M:$M,AJ$2,JRooms!$R:$R,""))</f>
        <v>0</v>
      </c>
      <c r="AK30" s="6">
        <f>IF($B30="-","-",SUMIFS(JRooms!$P:$P,JRooms!$A:$A,$B30,JRooms!$M:$M,AK$2,JRooms!$R:$R,""))</f>
        <v>0</v>
      </c>
      <c r="AL30" s="6">
        <f>IF($B30="-","-",SUMIFS(JRooms!$P:$P,JRooms!$A:$A,$B30,JRooms!$M:$M,AL$2,JRooms!$R:$R,""))</f>
        <v>0</v>
      </c>
      <c r="AM30" s="6">
        <f>IF($B30="-","-",SUMIFS(JRooms!$P:$P,JRooms!$A:$A,$B30,JRooms!$M:$M,AM$2,JRooms!$R:$R,""))</f>
        <v>0</v>
      </c>
      <c r="AN30" s="6">
        <f>IF($B30="-","-",SUMIFS(JRooms!$P:$P,JRooms!$A:$A,$B30,JRooms!$M:$M,AN$2,JRooms!$R:$R,""))</f>
        <v>0</v>
      </c>
      <c r="AO30" s="6">
        <f>IF($B30="-","-",SUMIFS(JRooms!$P:$P,JRooms!$A:$A,$B30,JRooms!$M:$M,AO$2))</f>
        <v>0</v>
      </c>
      <c r="AP30" s="6">
        <f>IF($B30="-","-",SUMIFS(JRooms!$P:$P,JRooms!$A:$A,$B30,JRooms!$M:$M,AP$2))</f>
        <v>0</v>
      </c>
      <c r="AQ30" s="6">
        <f>IF($B30="-","-",SUMIFS(JRooms!$P:$P,JRooms!$A:$A,$B30,JRooms!$M:$M,AQ$2))</f>
        <v>0</v>
      </c>
      <c r="AR30" s="6">
        <f>IF($B30="-","-",SUMIFS(JRooms!$P:$P,JRooms!$A:$A,$B30,JRooms!$M:$M,AR$2))</f>
        <v>0</v>
      </c>
      <c r="AS30" s="6">
        <f>IF($B30="-","-",SUMIFS(JRooms!$P:$P,JRooms!$A:$A,$B30,JRooms!$M:$M,AS$2))</f>
        <v>0</v>
      </c>
      <c r="AT30" s="6">
        <f>IF($B30="-","-",SUMIFS(JRooms!$P:$P,JRooms!$A:$A,$B30,JRooms!$M:$M,AT$2))</f>
        <v>0</v>
      </c>
      <c r="AU30" s="6">
        <f>IF($B30="-","-",SUMIFS(JRooms!$P:$P,JRooms!$A:$A,$B30,JRooms!$M:$M,AU$2))</f>
        <v>0</v>
      </c>
      <c r="AV30" s="6">
        <f>IF($B30="-","-",SUMIFS(JRooms!$P:$P,JRooms!$A:$A,$B30,JRooms!$M:$M,AV$2))</f>
        <v>0</v>
      </c>
      <c r="AW30" s="6">
        <f>IF($B30="-","-",SUMIFS(JRooms!$P:$P,JRooms!$A:$A,$B30,JRooms!$M:$M,AW$2))</f>
        <v>0</v>
      </c>
      <c r="AX30" s="6">
        <f>IF($B30="-","-",SUMIFS(JRooms!$P:$P,JRooms!$A:$A,$B30,JRooms!$M:$M,AX$2))</f>
        <v>0</v>
      </c>
      <c r="AY30" s="6">
        <f>IF($B30="-","-",SUMIFS(JRooms!$P:$P,JRooms!$A:$A,$B30,JRooms!$M:$M,AY$2))</f>
        <v>0</v>
      </c>
      <c r="AZ30" s="6">
        <f>IF($B30="-","-",SUMIFS(JRooms!$P:$P,JRooms!$A:$A,$B30,JRooms!$M:$M,AZ$2))</f>
        <v>0</v>
      </c>
      <c r="BA30" s="6">
        <f>IF($B30="-","-",SUMIFS(JRooms!$P:$P,JRooms!$A:$A,$B30,JRooms!$M:$M,BA$2))</f>
        <v>0</v>
      </c>
      <c r="BB30" s="6">
        <f>IF($B30="-","-",SUMIFS(JRooms!$P:$P,JRooms!$A:$A,$B30,JRooms!$M:$M,BB$2))</f>
        <v>0</v>
      </c>
      <c r="BC30" s="6">
        <f>IF($B30="-","-",SUMIFS(JRooms!$P:$P,JRooms!$A:$A,$B30,JRooms!$M:$M,BC$2))</f>
        <v>0</v>
      </c>
      <c r="BD30" s="6">
        <f>IF($B30="-","-",SUMIFS(JRooms!$P:$P,JRooms!$A:$A,$B30,JRooms!$M:$M,BD$2))</f>
        <v>0</v>
      </c>
      <c r="BE30" s="6">
        <f>IF($B30="-","-",SUMIFS(JRooms!$P:$P,JRooms!$A:$A,$B30,JRooms!$M:$M,BE$2))</f>
        <v>0</v>
      </c>
      <c r="BF30" s="6">
        <f>IF($B30="-","-",SUMIFS(JRooms!$P:$P,JRooms!$A:$A,$B30,JRooms!$M:$M,BF$2))</f>
        <v>0</v>
      </c>
      <c r="BG30" s="6">
        <f>IF($B30="-","-",SUMIFS(JRooms!$P:$P,JRooms!$A:$A,$B30,JRooms!$M:$M,BG$2))</f>
        <v>0</v>
      </c>
      <c r="BH30" s="6">
        <f>IF($B30="-","-",SUMIFS(JRooms!$P:$P,JRooms!$A:$A,$B30,JRooms!$M:$M,BH$2))</f>
        <v>0</v>
      </c>
      <c r="BI30" s="6">
        <f>IF($B30="-","-",SUMIFS(JRooms!$P:$P,JRooms!$A:$A,$B30,JRooms!$M:$M,BI$2))</f>
        <v>0</v>
      </c>
      <c r="BJ30" s="6">
        <f>IF($B30="-","-",SUMIFS(JRooms!$P:$P,JRooms!$A:$A,$B30,JRooms!$M:$M,BJ$2))</f>
        <v>0</v>
      </c>
      <c r="BK30" s="6">
        <f>IF($B30="-","-",SUMIFS(JRooms!$P:$P,JRooms!$A:$A,$B30,JRooms!$M:$M,BK$2))</f>
        <v>0</v>
      </c>
      <c r="BL30" s="6">
        <f>IF($B30="-","-",SUMIFS(JRooms!$P:$P,JRooms!$A:$A,$B30,JRooms!$M:$M,BL$2))</f>
        <v>0</v>
      </c>
    </row>
    <row r="31" spans="1:64" x14ac:dyDescent="0.2">
      <c r="A31" s="7">
        <v>135</v>
      </c>
      <c r="B31" s="7">
        <v>91</v>
      </c>
      <c r="C31" s="6" t="s">
        <v>30</v>
      </c>
      <c r="D31" s="6">
        <f>SUMIFS(SchoolList!H:H,SchoolList!F:F,A31)</f>
        <v>0</v>
      </c>
      <c r="E31" s="6">
        <f t="shared" si="5"/>
        <v>0</v>
      </c>
      <c r="F31" s="6">
        <f t="shared" si="6"/>
        <v>0</v>
      </c>
      <c r="G31" s="6">
        <f t="shared" si="7"/>
        <v>0</v>
      </c>
      <c r="H31" s="6">
        <f t="shared" si="8"/>
        <v>0</v>
      </c>
      <c r="I31" s="73" t="str">
        <f t="shared" si="9"/>
        <v>-</v>
      </c>
      <c r="J31" s="73" t="str">
        <f t="shared" si="10"/>
        <v>-</v>
      </c>
      <c r="K31" s="73" t="str">
        <f t="shared" si="11"/>
        <v>-</v>
      </c>
      <c r="L31" s="73" t="str">
        <f t="shared" si="12"/>
        <v>-</v>
      </c>
      <c r="M31" s="6">
        <f t="shared" si="1"/>
        <v>0</v>
      </c>
      <c r="N31" s="6">
        <f t="shared" si="2"/>
        <v>0</v>
      </c>
      <c r="O31" s="6">
        <f t="shared" si="3"/>
        <v>0</v>
      </c>
      <c r="P31" s="6">
        <f t="shared" si="4"/>
        <v>0</v>
      </c>
      <c r="Q31" s="6">
        <f>IF($B31="-","-",SUMIFS(JRooms!$P:$P,JRooms!$A:$A,$B31,JRooms!$M:$M,Q$2,JRooms!$R:$R,""))</f>
        <v>0</v>
      </c>
      <c r="R31" s="6">
        <f>IF($B31="-","-",SUMIFS(JRooms!$P:$P,JRooms!$A:$A,$B31,JRooms!$M:$M,R$2,JRooms!$R:$R,""))</f>
        <v>0</v>
      </c>
      <c r="S31" s="6">
        <f>IF($B31="-","-",SUMIFS(JRooms!$P:$P,JRooms!$A:$A,$B31,JRooms!$M:$M,S$2,JRooms!$R:$R,""))</f>
        <v>0</v>
      </c>
      <c r="T31" s="6">
        <f>IF($B31="-","-",SUMIFS(JRooms!$P:$P,JRooms!$A:$A,$B31,JRooms!$M:$M,T$2,JRooms!$R:$R,""))</f>
        <v>0</v>
      </c>
      <c r="U31" s="6">
        <f>IF($B31="-","-",SUMIFS(JRooms!$P:$P,JRooms!$A:$A,$B31,JRooms!$M:$M,U$2,JRooms!$R:$R,""))</f>
        <v>0</v>
      </c>
      <c r="V31" s="6">
        <f>IF($B31="-","-",SUMIFS(JRooms!$P:$P,JRooms!$A:$A,$B31,JRooms!$M:$M,V$2,JRooms!$R:$R,""))</f>
        <v>0</v>
      </c>
      <c r="W31" s="6">
        <f>IF($B31="-","-",SUMIFS(JRooms!$P:$P,JRooms!$A:$A,$B31,JRooms!$M:$M,W$2,JRooms!$R:$R,""))</f>
        <v>0</v>
      </c>
      <c r="X31" s="6">
        <f>IF($B31="-","-",SUMIFS(JRooms!$P:$P,JRooms!$A:$A,$B31,JRooms!$M:$M,X$2,JRooms!$R:$R,""))</f>
        <v>0</v>
      </c>
      <c r="Y31" s="6">
        <f>IF($B31="-","-",SUMIFS(JRooms!$P:$P,JRooms!$A:$A,$B31,JRooms!$M:$M,Y$2,JRooms!$R:$R,""))</f>
        <v>0</v>
      </c>
      <c r="Z31" s="6">
        <f>IF($B31="-","-",SUMIFS(JRooms!$P:$P,JRooms!$A:$A,$B31,JRooms!$M:$M,Z$2,JRooms!$R:$R,""))</f>
        <v>0</v>
      </c>
      <c r="AA31" s="6">
        <f>IF($B31="-","-",SUMIFS(JRooms!$P:$P,JRooms!$A:$A,$B31,JRooms!$M:$M,AA$2,JRooms!$R:$R,""))</f>
        <v>0</v>
      </c>
      <c r="AB31" s="6">
        <f>IF($B31="-","-",SUMIFS(JRooms!$P:$P,JRooms!$A:$A,$B31,JRooms!$M:$M,AB$2,JRooms!$R:$R,""))</f>
        <v>0</v>
      </c>
      <c r="AC31" s="6">
        <f>IF($B31="-","-",SUMIFS(JRooms!$P:$P,JRooms!$A:$A,$B31,JRooms!$M:$M,AC$2,JRooms!$R:$R,""))</f>
        <v>0</v>
      </c>
      <c r="AD31" s="6">
        <f>IF($B31="-","-",SUMIFS(JRooms!$P:$P,JRooms!$A:$A,$B31,JRooms!$M:$M,AD$2,JRooms!$R:$R,""))</f>
        <v>0</v>
      </c>
      <c r="AE31" s="6">
        <f>IF($B31="-","-",SUMIFS(JRooms!$P:$P,JRooms!$A:$A,$B31,JRooms!$M:$M,AE$2,JRooms!$R:$R,""))</f>
        <v>0</v>
      </c>
      <c r="AF31" s="6">
        <f>IF($B31="-","-",SUMIFS(JRooms!$P:$P,JRooms!$A:$A,$B31,JRooms!$M:$M,AF$2,JRooms!$R:$R,""))</f>
        <v>0</v>
      </c>
      <c r="AG31" s="6">
        <f>IF($B31="-","-",SUMIFS(JRooms!$P:$P,JRooms!$A:$A,$B31,JRooms!$M:$M,AG$2,JRooms!$R:$R,""))</f>
        <v>0</v>
      </c>
      <c r="AH31" s="6">
        <f>IF($B31="-","-",SUMIFS(JRooms!$P:$P,JRooms!$A:$A,$B31,JRooms!$M:$M,AH$2,JRooms!$R:$R,""))</f>
        <v>0</v>
      </c>
      <c r="AI31" s="6">
        <f>IF($B31="-","-",SUMIFS(JRooms!$P:$P,JRooms!$A:$A,$B31,JRooms!$M:$M,AI$2,JRooms!$R:$R,""))</f>
        <v>0</v>
      </c>
      <c r="AJ31" s="6">
        <f>IF($B31="-","-",SUMIFS(JRooms!$P:$P,JRooms!$A:$A,$B31,JRooms!$M:$M,AJ$2,JRooms!$R:$R,""))</f>
        <v>0</v>
      </c>
      <c r="AK31" s="6">
        <f>IF($B31="-","-",SUMIFS(JRooms!$P:$P,JRooms!$A:$A,$B31,JRooms!$M:$M,AK$2,JRooms!$R:$R,""))</f>
        <v>0</v>
      </c>
      <c r="AL31" s="6">
        <f>IF($B31="-","-",SUMIFS(JRooms!$P:$P,JRooms!$A:$A,$B31,JRooms!$M:$M,AL$2,JRooms!$R:$R,""))</f>
        <v>0</v>
      </c>
      <c r="AM31" s="6">
        <f>IF($B31="-","-",SUMIFS(JRooms!$P:$P,JRooms!$A:$A,$B31,JRooms!$M:$M,AM$2,JRooms!$R:$R,""))</f>
        <v>0</v>
      </c>
      <c r="AN31" s="6">
        <f>IF($B31="-","-",SUMIFS(JRooms!$P:$P,JRooms!$A:$A,$B31,JRooms!$M:$M,AN$2,JRooms!$R:$R,""))</f>
        <v>0</v>
      </c>
      <c r="AO31" s="6">
        <f>IF($B31="-","-",SUMIFS(JRooms!$P:$P,JRooms!$A:$A,$B31,JRooms!$M:$M,AO$2))</f>
        <v>0</v>
      </c>
      <c r="AP31" s="6">
        <f>IF($B31="-","-",SUMIFS(JRooms!$P:$P,JRooms!$A:$A,$B31,JRooms!$M:$M,AP$2))</f>
        <v>0</v>
      </c>
      <c r="AQ31" s="6">
        <f>IF($B31="-","-",SUMIFS(JRooms!$P:$P,JRooms!$A:$A,$B31,JRooms!$M:$M,AQ$2))</f>
        <v>0</v>
      </c>
      <c r="AR31" s="6">
        <f>IF($B31="-","-",SUMIFS(JRooms!$P:$P,JRooms!$A:$A,$B31,JRooms!$M:$M,AR$2))</f>
        <v>0</v>
      </c>
      <c r="AS31" s="6">
        <f>IF($B31="-","-",SUMIFS(JRooms!$P:$P,JRooms!$A:$A,$B31,JRooms!$M:$M,AS$2))</f>
        <v>0</v>
      </c>
      <c r="AT31" s="6">
        <f>IF($B31="-","-",SUMIFS(JRooms!$P:$P,JRooms!$A:$A,$B31,JRooms!$M:$M,AT$2))</f>
        <v>0</v>
      </c>
      <c r="AU31" s="6">
        <f>IF($B31="-","-",SUMIFS(JRooms!$P:$P,JRooms!$A:$A,$B31,JRooms!$M:$M,AU$2))</f>
        <v>0</v>
      </c>
      <c r="AV31" s="6">
        <f>IF($B31="-","-",SUMIFS(JRooms!$P:$P,JRooms!$A:$A,$B31,JRooms!$M:$M,AV$2))</f>
        <v>0</v>
      </c>
      <c r="AW31" s="6">
        <f>IF($B31="-","-",SUMIFS(JRooms!$P:$P,JRooms!$A:$A,$B31,JRooms!$M:$M,AW$2))</f>
        <v>0</v>
      </c>
      <c r="AX31" s="6">
        <f>IF($B31="-","-",SUMIFS(JRooms!$P:$P,JRooms!$A:$A,$B31,JRooms!$M:$M,AX$2))</f>
        <v>0</v>
      </c>
      <c r="AY31" s="6">
        <f>IF($B31="-","-",SUMIFS(JRooms!$P:$P,JRooms!$A:$A,$B31,JRooms!$M:$M,AY$2))</f>
        <v>0</v>
      </c>
      <c r="AZ31" s="6">
        <f>IF($B31="-","-",SUMIFS(JRooms!$P:$P,JRooms!$A:$A,$B31,JRooms!$M:$M,AZ$2))</f>
        <v>0</v>
      </c>
      <c r="BA31" s="6">
        <f>IF($B31="-","-",SUMIFS(JRooms!$P:$P,JRooms!$A:$A,$B31,JRooms!$M:$M,BA$2))</f>
        <v>0</v>
      </c>
      <c r="BB31" s="6">
        <f>IF($B31="-","-",SUMIFS(JRooms!$P:$P,JRooms!$A:$A,$B31,JRooms!$M:$M,BB$2))</f>
        <v>0</v>
      </c>
      <c r="BC31" s="6">
        <f>IF($B31="-","-",SUMIFS(JRooms!$P:$P,JRooms!$A:$A,$B31,JRooms!$M:$M,BC$2))</f>
        <v>0</v>
      </c>
      <c r="BD31" s="6">
        <f>IF($B31="-","-",SUMIFS(JRooms!$P:$P,JRooms!$A:$A,$B31,JRooms!$M:$M,BD$2))</f>
        <v>0</v>
      </c>
      <c r="BE31" s="6">
        <f>IF($B31="-","-",SUMIFS(JRooms!$P:$P,JRooms!$A:$A,$B31,JRooms!$M:$M,BE$2))</f>
        <v>0</v>
      </c>
      <c r="BF31" s="6">
        <f>IF($B31="-","-",SUMIFS(JRooms!$P:$P,JRooms!$A:$A,$B31,JRooms!$M:$M,BF$2))</f>
        <v>0</v>
      </c>
      <c r="BG31" s="6">
        <f>IF($B31="-","-",SUMIFS(JRooms!$P:$P,JRooms!$A:$A,$B31,JRooms!$M:$M,BG$2))</f>
        <v>0</v>
      </c>
      <c r="BH31" s="6">
        <f>IF($B31="-","-",SUMIFS(JRooms!$P:$P,JRooms!$A:$A,$B31,JRooms!$M:$M,BH$2))</f>
        <v>0</v>
      </c>
      <c r="BI31" s="6">
        <f>IF($B31="-","-",SUMIFS(JRooms!$P:$P,JRooms!$A:$A,$B31,JRooms!$M:$M,BI$2))</f>
        <v>0</v>
      </c>
      <c r="BJ31" s="6">
        <f>IF($B31="-","-",SUMIFS(JRooms!$P:$P,JRooms!$A:$A,$B31,JRooms!$M:$M,BJ$2))</f>
        <v>0</v>
      </c>
      <c r="BK31" s="6">
        <f>IF($B31="-","-",SUMIFS(JRooms!$P:$P,JRooms!$A:$A,$B31,JRooms!$M:$M,BK$2))</f>
        <v>0</v>
      </c>
      <c r="BL31" s="6">
        <f>IF($B31="-","-",SUMIFS(JRooms!$P:$P,JRooms!$A:$A,$B31,JRooms!$M:$M,BL$2))</f>
        <v>0</v>
      </c>
    </row>
    <row r="32" spans="1:64" x14ac:dyDescent="0.2">
      <c r="A32" s="7">
        <v>136</v>
      </c>
      <c r="B32" s="7">
        <v>69</v>
      </c>
      <c r="C32" s="6" t="s">
        <v>31</v>
      </c>
      <c r="D32" s="6">
        <f>SUMIFS(SchoolList!H:H,SchoolList!F:F,A32)</f>
        <v>257.33</v>
      </c>
      <c r="E32" s="6">
        <f t="shared" si="5"/>
        <v>288</v>
      </c>
      <c r="F32" s="6">
        <f t="shared" si="6"/>
        <v>0</v>
      </c>
      <c r="G32" s="6">
        <f t="shared" si="7"/>
        <v>870</v>
      </c>
      <c r="H32" s="6">
        <f t="shared" si="8"/>
        <v>1158</v>
      </c>
      <c r="I32" s="73">
        <f t="shared" si="9"/>
        <v>1.1200000000000001</v>
      </c>
      <c r="J32" s="73">
        <f t="shared" si="10"/>
        <v>0</v>
      </c>
      <c r="K32" s="73">
        <f t="shared" si="11"/>
        <v>3.38</v>
      </c>
      <c r="L32" s="73">
        <f t="shared" si="12"/>
        <v>4.5</v>
      </c>
      <c r="M32" s="6">
        <f t="shared" si="1"/>
        <v>288</v>
      </c>
      <c r="N32" s="6">
        <f t="shared" si="2"/>
        <v>0</v>
      </c>
      <c r="O32" s="6">
        <f t="shared" si="3"/>
        <v>870</v>
      </c>
      <c r="P32" s="6">
        <f t="shared" si="4"/>
        <v>1158</v>
      </c>
      <c r="Q32" s="6">
        <f>IF($B32="-","-",SUMIFS(JRooms!$P:$P,JRooms!$A:$A,$B32,JRooms!$M:$M,Q$2,JRooms!$R:$R,""))</f>
        <v>0</v>
      </c>
      <c r="R32" s="6">
        <f>IF($B32="-","-",SUMIFS(JRooms!$P:$P,JRooms!$A:$A,$B32,JRooms!$M:$M,R$2,JRooms!$R:$R,""))</f>
        <v>0</v>
      </c>
      <c r="S32" s="6">
        <f>IF($B32="-","-",SUMIFS(JRooms!$P:$P,JRooms!$A:$A,$B32,JRooms!$M:$M,S$2,JRooms!$R:$R,""))</f>
        <v>0</v>
      </c>
      <c r="T32" s="6">
        <f>IF($B32="-","-",SUMIFS(JRooms!$P:$P,JRooms!$A:$A,$B32,JRooms!$M:$M,T$2,JRooms!$R:$R,""))</f>
        <v>0</v>
      </c>
      <c r="U32" s="6">
        <f>IF($B32="-","-",SUMIFS(JRooms!$P:$P,JRooms!$A:$A,$B32,JRooms!$M:$M,U$2,JRooms!$R:$R,""))</f>
        <v>0</v>
      </c>
      <c r="V32" s="6">
        <f>IF($B32="-","-",SUMIFS(JRooms!$P:$P,JRooms!$A:$A,$B32,JRooms!$M:$M,V$2,JRooms!$R:$R,""))</f>
        <v>288</v>
      </c>
      <c r="W32" s="6">
        <f>IF($B32="-","-",SUMIFS(JRooms!$P:$P,JRooms!$A:$A,$B32,JRooms!$M:$M,W$2,JRooms!$R:$R,""))</f>
        <v>0</v>
      </c>
      <c r="X32" s="6">
        <f>IF($B32="-","-",SUMIFS(JRooms!$P:$P,JRooms!$A:$A,$B32,JRooms!$M:$M,X$2,JRooms!$R:$R,""))</f>
        <v>0</v>
      </c>
      <c r="Y32" s="6">
        <f>IF($B32="-","-",SUMIFS(JRooms!$P:$P,JRooms!$A:$A,$B32,JRooms!$M:$M,Y$2,JRooms!$R:$R,""))</f>
        <v>0</v>
      </c>
      <c r="Z32" s="6">
        <f>IF($B32="-","-",SUMIFS(JRooms!$P:$P,JRooms!$A:$A,$B32,JRooms!$M:$M,Z$2,JRooms!$R:$R,""))</f>
        <v>0</v>
      </c>
      <c r="AA32" s="6">
        <f>IF($B32="-","-",SUMIFS(JRooms!$P:$P,JRooms!$A:$A,$B32,JRooms!$M:$M,AA$2,JRooms!$R:$R,""))</f>
        <v>0</v>
      </c>
      <c r="AB32" s="6">
        <f>IF($B32="-","-",SUMIFS(JRooms!$P:$P,JRooms!$A:$A,$B32,JRooms!$M:$M,AB$2,JRooms!$R:$R,""))</f>
        <v>0</v>
      </c>
      <c r="AC32" s="6">
        <f>IF($B32="-","-",SUMIFS(JRooms!$P:$P,JRooms!$A:$A,$B32,JRooms!$M:$M,AC$2,JRooms!$R:$R,""))</f>
        <v>0</v>
      </c>
      <c r="AD32" s="6">
        <f>IF($B32="-","-",SUMIFS(JRooms!$P:$P,JRooms!$A:$A,$B32,JRooms!$M:$M,AD$2,JRooms!$R:$R,""))</f>
        <v>0</v>
      </c>
      <c r="AE32" s="6">
        <f>IF($B32="-","-",SUMIFS(JRooms!$P:$P,JRooms!$A:$A,$B32,JRooms!$M:$M,AE$2,JRooms!$R:$R,""))</f>
        <v>0</v>
      </c>
      <c r="AF32" s="6">
        <f>IF($B32="-","-",SUMIFS(JRooms!$P:$P,JRooms!$A:$A,$B32,JRooms!$M:$M,AF$2,JRooms!$R:$R,""))</f>
        <v>0</v>
      </c>
      <c r="AG32" s="6">
        <f>IF($B32="-","-",SUMIFS(JRooms!$P:$P,JRooms!$A:$A,$B32,JRooms!$M:$M,AG$2,JRooms!$R:$R,""))</f>
        <v>0</v>
      </c>
      <c r="AH32" s="6">
        <f>IF($B32="-","-",SUMIFS(JRooms!$P:$P,JRooms!$A:$A,$B32,JRooms!$M:$M,AH$2,JRooms!$R:$R,""))</f>
        <v>0</v>
      </c>
      <c r="AI32" s="6">
        <f>IF($B32="-","-",SUMIFS(JRooms!$P:$P,JRooms!$A:$A,$B32,JRooms!$M:$M,AI$2,JRooms!$R:$R,""))</f>
        <v>0</v>
      </c>
      <c r="AJ32" s="6">
        <f>IF($B32="-","-",SUMIFS(JRooms!$P:$P,JRooms!$A:$A,$B32,JRooms!$M:$M,AJ$2,JRooms!$R:$R,""))</f>
        <v>0</v>
      </c>
      <c r="AK32" s="6">
        <f>IF($B32="-","-",SUMIFS(JRooms!$P:$P,JRooms!$A:$A,$B32,JRooms!$M:$M,AK$2,JRooms!$R:$R,""))</f>
        <v>0</v>
      </c>
      <c r="AL32" s="6">
        <f>IF($B32="-","-",SUMIFS(JRooms!$P:$P,JRooms!$A:$A,$B32,JRooms!$M:$M,AL$2,JRooms!$R:$R,""))</f>
        <v>870</v>
      </c>
      <c r="AM32" s="6">
        <f>IF($B32="-","-",SUMIFS(JRooms!$P:$P,JRooms!$A:$A,$B32,JRooms!$M:$M,AM$2,JRooms!$R:$R,""))</f>
        <v>0</v>
      </c>
      <c r="AN32" s="6">
        <f>IF($B32="-","-",SUMIFS(JRooms!$P:$P,JRooms!$A:$A,$B32,JRooms!$M:$M,AN$2,JRooms!$R:$R,""))</f>
        <v>0</v>
      </c>
      <c r="AO32" s="6">
        <f>IF($B32="-","-",SUMIFS(JRooms!$P:$P,JRooms!$A:$A,$B32,JRooms!$M:$M,AO$2))</f>
        <v>0</v>
      </c>
      <c r="AP32" s="6">
        <f>IF($B32="-","-",SUMIFS(JRooms!$P:$P,JRooms!$A:$A,$B32,JRooms!$M:$M,AP$2))</f>
        <v>0</v>
      </c>
      <c r="AQ32" s="6">
        <f>IF($B32="-","-",SUMIFS(JRooms!$P:$P,JRooms!$A:$A,$B32,JRooms!$M:$M,AQ$2))</f>
        <v>0</v>
      </c>
      <c r="AR32" s="6">
        <f>IF($B32="-","-",SUMIFS(JRooms!$P:$P,JRooms!$A:$A,$B32,JRooms!$M:$M,AR$2))</f>
        <v>0</v>
      </c>
      <c r="AS32" s="6">
        <f>IF($B32="-","-",SUMIFS(JRooms!$P:$P,JRooms!$A:$A,$B32,JRooms!$M:$M,AS$2))</f>
        <v>0</v>
      </c>
      <c r="AT32" s="6">
        <f>IF($B32="-","-",SUMIFS(JRooms!$P:$P,JRooms!$A:$A,$B32,JRooms!$M:$M,AT$2))</f>
        <v>288</v>
      </c>
      <c r="AU32" s="6">
        <f>IF($B32="-","-",SUMIFS(JRooms!$P:$P,JRooms!$A:$A,$B32,JRooms!$M:$M,AU$2))</f>
        <v>0</v>
      </c>
      <c r="AV32" s="6">
        <f>IF($B32="-","-",SUMIFS(JRooms!$P:$P,JRooms!$A:$A,$B32,JRooms!$M:$M,AV$2))</f>
        <v>0</v>
      </c>
      <c r="AW32" s="6">
        <f>IF($B32="-","-",SUMIFS(JRooms!$P:$P,JRooms!$A:$A,$B32,JRooms!$M:$M,AW$2))</f>
        <v>0</v>
      </c>
      <c r="AX32" s="6">
        <f>IF($B32="-","-",SUMIFS(JRooms!$P:$P,JRooms!$A:$A,$B32,JRooms!$M:$M,AX$2))</f>
        <v>0</v>
      </c>
      <c r="AY32" s="6">
        <f>IF($B32="-","-",SUMIFS(JRooms!$P:$P,JRooms!$A:$A,$B32,JRooms!$M:$M,AY$2))</f>
        <v>0</v>
      </c>
      <c r="AZ32" s="6">
        <f>IF($B32="-","-",SUMIFS(JRooms!$P:$P,JRooms!$A:$A,$B32,JRooms!$M:$M,AZ$2))</f>
        <v>0</v>
      </c>
      <c r="BA32" s="6">
        <f>IF($B32="-","-",SUMIFS(JRooms!$P:$P,JRooms!$A:$A,$B32,JRooms!$M:$M,BA$2))</f>
        <v>0</v>
      </c>
      <c r="BB32" s="6">
        <f>IF($B32="-","-",SUMIFS(JRooms!$P:$P,JRooms!$A:$A,$B32,JRooms!$M:$M,BB$2))</f>
        <v>0</v>
      </c>
      <c r="BC32" s="6">
        <f>IF($B32="-","-",SUMIFS(JRooms!$P:$P,JRooms!$A:$A,$B32,JRooms!$M:$M,BC$2))</f>
        <v>0</v>
      </c>
      <c r="BD32" s="6">
        <f>IF($B32="-","-",SUMIFS(JRooms!$P:$P,JRooms!$A:$A,$B32,JRooms!$M:$M,BD$2))</f>
        <v>0</v>
      </c>
      <c r="BE32" s="6">
        <f>IF($B32="-","-",SUMIFS(JRooms!$P:$P,JRooms!$A:$A,$B32,JRooms!$M:$M,BE$2))</f>
        <v>0</v>
      </c>
      <c r="BF32" s="6">
        <f>IF($B32="-","-",SUMIFS(JRooms!$P:$P,JRooms!$A:$A,$B32,JRooms!$M:$M,BF$2))</f>
        <v>0</v>
      </c>
      <c r="BG32" s="6">
        <f>IF($B32="-","-",SUMIFS(JRooms!$P:$P,JRooms!$A:$A,$B32,JRooms!$M:$M,BG$2))</f>
        <v>0</v>
      </c>
      <c r="BH32" s="6">
        <f>IF($B32="-","-",SUMIFS(JRooms!$P:$P,JRooms!$A:$A,$B32,JRooms!$M:$M,BH$2))</f>
        <v>0</v>
      </c>
      <c r="BI32" s="6">
        <f>IF($B32="-","-",SUMIFS(JRooms!$P:$P,JRooms!$A:$A,$B32,JRooms!$M:$M,BI$2))</f>
        <v>0</v>
      </c>
      <c r="BJ32" s="6">
        <f>IF($B32="-","-",SUMIFS(JRooms!$P:$P,JRooms!$A:$A,$B32,JRooms!$M:$M,BJ$2))</f>
        <v>870</v>
      </c>
      <c r="BK32" s="6">
        <f>IF($B32="-","-",SUMIFS(JRooms!$P:$P,JRooms!$A:$A,$B32,JRooms!$M:$M,BK$2))</f>
        <v>0</v>
      </c>
      <c r="BL32" s="6">
        <f>IF($B32="-","-",SUMIFS(JRooms!$P:$P,JRooms!$A:$A,$B32,JRooms!$M:$M,BL$2))</f>
        <v>0</v>
      </c>
    </row>
    <row r="33" spans="1:64" x14ac:dyDescent="0.2">
      <c r="A33" s="7">
        <v>137</v>
      </c>
      <c r="B33" s="7">
        <v>95</v>
      </c>
      <c r="C33" s="6" t="s">
        <v>32</v>
      </c>
      <c r="D33" s="6">
        <f>SUMIFS(SchoolList!H:H,SchoolList!F:F,A33)</f>
        <v>753.57999999999993</v>
      </c>
      <c r="E33" s="6">
        <f t="shared" si="5"/>
        <v>0</v>
      </c>
      <c r="F33" s="6">
        <f t="shared" si="6"/>
        <v>0</v>
      </c>
      <c r="G33" s="6">
        <f t="shared" si="7"/>
        <v>660</v>
      </c>
      <c r="H33" s="6">
        <f t="shared" si="8"/>
        <v>660</v>
      </c>
      <c r="I33" s="73">
        <f t="shared" si="9"/>
        <v>0</v>
      </c>
      <c r="J33" s="73">
        <f t="shared" si="10"/>
        <v>0</v>
      </c>
      <c r="K33" s="73">
        <f t="shared" si="11"/>
        <v>0.88</v>
      </c>
      <c r="L33" s="73">
        <f t="shared" si="12"/>
        <v>0.88</v>
      </c>
      <c r="M33" s="6">
        <f t="shared" si="1"/>
        <v>0</v>
      </c>
      <c r="N33" s="6">
        <f t="shared" si="2"/>
        <v>0</v>
      </c>
      <c r="O33" s="6">
        <f t="shared" si="3"/>
        <v>660</v>
      </c>
      <c r="P33" s="6">
        <f t="shared" si="4"/>
        <v>660</v>
      </c>
      <c r="Q33" s="6">
        <f>IF($B33="-","-",SUMIFS(JRooms!$P:$P,JRooms!$A:$A,$B33,JRooms!$M:$M,Q$2,JRooms!$R:$R,""))</f>
        <v>0</v>
      </c>
      <c r="R33" s="6">
        <f>IF($B33="-","-",SUMIFS(JRooms!$P:$P,JRooms!$A:$A,$B33,JRooms!$M:$M,R$2,JRooms!$R:$R,""))</f>
        <v>0</v>
      </c>
      <c r="S33" s="6">
        <f>IF($B33="-","-",SUMIFS(JRooms!$P:$P,JRooms!$A:$A,$B33,JRooms!$M:$M,S$2,JRooms!$R:$R,""))</f>
        <v>0</v>
      </c>
      <c r="T33" s="6">
        <f>IF($B33="-","-",SUMIFS(JRooms!$P:$P,JRooms!$A:$A,$B33,JRooms!$M:$M,T$2,JRooms!$R:$R,""))</f>
        <v>0</v>
      </c>
      <c r="U33" s="6">
        <f>IF($B33="-","-",SUMIFS(JRooms!$P:$P,JRooms!$A:$A,$B33,JRooms!$M:$M,U$2,JRooms!$R:$R,""))</f>
        <v>0</v>
      </c>
      <c r="V33" s="6">
        <f>IF($B33="-","-",SUMIFS(JRooms!$P:$P,JRooms!$A:$A,$B33,JRooms!$M:$M,V$2,JRooms!$R:$R,""))</f>
        <v>0</v>
      </c>
      <c r="W33" s="6">
        <f>IF($B33="-","-",SUMIFS(JRooms!$P:$P,JRooms!$A:$A,$B33,JRooms!$M:$M,W$2,JRooms!$R:$R,""))</f>
        <v>0</v>
      </c>
      <c r="X33" s="6">
        <f>IF($B33="-","-",SUMIFS(JRooms!$P:$P,JRooms!$A:$A,$B33,JRooms!$M:$M,X$2,JRooms!$R:$R,""))</f>
        <v>0</v>
      </c>
      <c r="Y33" s="6">
        <f>IF($B33="-","-",SUMIFS(JRooms!$P:$P,JRooms!$A:$A,$B33,JRooms!$M:$M,Y$2,JRooms!$R:$R,""))</f>
        <v>0</v>
      </c>
      <c r="Z33" s="6">
        <f>IF($B33="-","-",SUMIFS(JRooms!$P:$P,JRooms!$A:$A,$B33,JRooms!$M:$M,Z$2,JRooms!$R:$R,""))</f>
        <v>0</v>
      </c>
      <c r="AA33" s="6">
        <f>IF($B33="-","-",SUMIFS(JRooms!$P:$P,JRooms!$A:$A,$B33,JRooms!$M:$M,AA$2,JRooms!$R:$R,""))</f>
        <v>0</v>
      </c>
      <c r="AB33" s="6">
        <f>IF($B33="-","-",SUMIFS(JRooms!$P:$P,JRooms!$A:$A,$B33,JRooms!$M:$M,AB$2,JRooms!$R:$R,""))</f>
        <v>0</v>
      </c>
      <c r="AC33" s="6">
        <f>IF($B33="-","-",SUMIFS(JRooms!$P:$P,JRooms!$A:$A,$B33,JRooms!$M:$M,AC$2,JRooms!$R:$R,""))</f>
        <v>0</v>
      </c>
      <c r="AD33" s="6">
        <f>IF($B33="-","-",SUMIFS(JRooms!$P:$P,JRooms!$A:$A,$B33,JRooms!$M:$M,AD$2,JRooms!$R:$R,""))</f>
        <v>0</v>
      </c>
      <c r="AE33" s="6">
        <f>IF($B33="-","-",SUMIFS(JRooms!$P:$P,JRooms!$A:$A,$B33,JRooms!$M:$M,AE$2,JRooms!$R:$R,""))</f>
        <v>0</v>
      </c>
      <c r="AF33" s="6">
        <f>IF($B33="-","-",SUMIFS(JRooms!$P:$P,JRooms!$A:$A,$B33,JRooms!$M:$M,AF$2,JRooms!$R:$R,""))</f>
        <v>0</v>
      </c>
      <c r="AG33" s="6">
        <f>IF($B33="-","-",SUMIFS(JRooms!$P:$P,JRooms!$A:$A,$B33,JRooms!$M:$M,AG$2,JRooms!$R:$R,""))</f>
        <v>0</v>
      </c>
      <c r="AH33" s="6">
        <f>IF($B33="-","-",SUMIFS(JRooms!$P:$P,JRooms!$A:$A,$B33,JRooms!$M:$M,AH$2,JRooms!$R:$R,""))</f>
        <v>0</v>
      </c>
      <c r="AI33" s="6">
        <f>IF($B33="-","-",SUMIFS(JRooms!$P:$P,JRooms!$A:$A,$B33,JRooms!$M:$M,AI$2,JRooms!$R:$R,""))</f>
        <v>0</v>
      </c>
      <c r="AJ33" s="6">
        <f>IF($B33="-","-",SUMIFS(JRooms!$P:$P,JRooms!$A:$A,$B33,JRooms!$M:$M,AJ$2,JRooms!$R:$R,""))</f>
        <v>0</v>
      </c>
      <c r="AK33" s="6">
        <f>IF($B33="-","-",SUMIFS(JRooms!$P:$P,JRooms!$A:$A,$B33,JRooms!$M:$M,AK$2,JRooms!$R:$R,""))</f>
        <v>0</v>
      </c>
      <c r="AL33" s="6">
        <f>IF($B33="-","-",SUMIFS(JRooms!$P:$P,JRooms!$A:$A,$B33,JRooms!$M:$M,AL$2,JRooms!$R:$R,""))</f>
        <v>660</v>
      </c>
      <c r="AM33" s="6">
        <f>IF($B33="-","-",SUMIFS(JRooms!$P:$P,JRooms!$A:$A,$B33,JRooms!$M:$M,AM$2,JRooms!$R:$R,""))</f>
        <v>0</v>
      </c>
      <c r="AN33" s="6">
        <f>IF($B33="-","-",SUMIFS(JRooms!$P:$P,JRooms!$A:$A,$B33,JRooms!$M:$M,AN$2,JRooms!$R:$R,""))</f>
        <v>0</v>
      </c>
      <c r="AO33" s="6">
        <f>IF($B33="-","-",SUMIFS(JRooms!$P:$P,JRooms!$A:$A,$B33,JRooms!$M:$M,AO$2))</f>
        <v>0</v>
      </c>
      <c r="AP33" s="6">
        <f>IF($B33="-","-",SUMIFS(JRooms!$P:$P,JRooms!$A:$A,$B33,JRooms!$M:$M,AP$2))</f>
        <v>0</v>
      </c>
      <c r="AQ33" s="6">
        <f>IF($B33="-","-",SUMIFS(JRooms!$P:$P,JRooms!$A:$A,$B33,JRooms!$M:$M,AQ$2))</f>
        <v>0</v>
      </c>
      <c r="AR33" s="6">
        <f>IF($B33="-","-",SUMIFS(JRooms!$P:$P,JRooms!$A:$A,$B33,JRooms!$M:$M,AR$2))</f>
        <v>0</v>
      </c>
      <c r="AS33" s="6">
        <f>IF($B33="-","-",SUMIFS(JRooms!$P:$P,JRooms!$A:$A,$B33,JRooms!$M:$M,AS$2))</f>
        <v>0</v>
      </c>
      <c r="AT33" s="6">
        <f>IF($B33="-","-",SUMIFS(JRooms!$P:$P,JRooms!$A:$A,$B33,JRooms!$M:$M,AT$2))</f>
        <v>0</v>
      </c>
      <c r="AU33" s="6">
        <f>IF($B33="-","-",SUMIFS(JRooms!$P:$P,JRooms!$A:$A,$B33,JRooms!$M:$M,AU$2))</f>
        <v>0</v>
      </c>
      <c r="AV33" s="6">
        <f>IF($B33="-","-",SUMIFS(JRooms!$P:$P,JRooms!$A:$A,$B33,JRooms!$M:$M,AV$2))</f>
        <v>0</v>
      </c>
      <c r="AW33" s="6">
        <f>IF($B33="-","-",SUMIFS(JRooms!$P:$P,JRooms!$A:$A,$B33,JRooms!$M:$M,AW$2))</f>
        <v>0</v>
      </c>
      <c r="AX33" s="6">
        <f>IF($B33="-","-",SUMIFS(JRooms!$P:$P,JRooms!$A:$A,$B33,JRooms!$M:$M,AX$2))</f>
        <v>0</v>
      </c>
      <c r="AY33" s="6">
        <f>IF($B33="-","-",SUMIFS(JRooms!$P:$P,JRooms!$A:$A,$B33,JRooms!$M:$M,AY$2))</f>
        <v>0</v>
      </c>
      <c r="AZ33" s="6">
        <f>IF($B33="-","-",SUMIFS(JRooms!$P:$P,JRooms!$A:$A,$B33,JRooms!$M:$M,AZ$2))</f>
        <v>0</v>
      </c>
      <c r="BA33" s="6">
        <f>IF($B33="-","-",SUMIFS(JRooms!$P:$P,JRooms!$A:$A,$B33,JRooms!$M:$M,BA$2))</f>
        <v>0</v>
      </c>
      <c r="BB33" s="6">
        <f>IF($B33="-","-",SUMIFS(JRooms!$P:$P,JRooms!$A:$A,$B33,JRooms!$M:$M,BB$2))</f>
        <v>0</v>
      </c>
      <c r="BC33" s="6">
        <f>IF($B33="-","-",SUMIFS(JRooms!$P:$P,JRooms!$A:$A,$B33,JRooms!$M:$M,BC$2))</f>
        <v>0</v>
      </c>
      <c r="BD33" s="6">
        <f>IF($B33="-","-",SUMIFS(JRooms!$P:$P,JRooms!$A:$A,$B33,JRooms!$M:$M,BD$2))</f>
        <v>0</v>
      </c>
      <c r="BE33" s="6">
        <f>IF($B33="-","-",SUMIFS(JRooms!$P:$P,JRooms!$A:$A,$B33,JRooms!$M:$M,BE$2))</f>
        <v>0</v>
      </c>
      <c r="BF33" s="6">
        <f>IF($B33="-","-",SUMIFS(JRooms!$P:$P,JRooms!$A:$A,$B33,JRooms!$M:$M,BF$2))</f>
        <v>0</v>
      </c>
      <c r="BG33" s="6">
        <f>IF($B33="-","-",SUMIFS(JRooms!$P:$P,JRooms!$A:$A,$B33,JRooms!$M:$M,BG$2))</f>
        <v>0</v>
      </c>
      <c r="BH33" s="6">
        <f>IF($B33="-","-",SUMIFS(JRooms!$P:$P,JRooms!$A:$A,$B33,JRooms!$M:$M,BH$2))</f>
        <v>0</v>
      </c>
      <c r="BI33" s="6">
        <f>IF($B33="-","-",SUMIFS(JRooms!$P:$P,JRooms!$A:$A,$B33,JRooms!$M:$M,BI$2))</f>
        <v>0</v>
      </c>
      <c r="BJ33" s="6">
        <f>IF($B33="-","-",SUMIFS(JRooms!$P:$P,JRooms!$A:$A,$B33,JRooms!$M:$M,BJ$2))</f>
        <v>660</v>
      </c>
      <c r="BK33" s="6">
        <f>IF($B33="-","-",SUMIFS(JRooms!$P:$P,JRooms!$A:$A,$B33,JRooms!$M:$M,BK$2))</f>
        <v>0</v>
      </c>
      <c r="BL33" s="6">
        <f>IF($B33="-","-",SUMIFS(JRooms!$P:$P,JRooms!$A:$A,$B33,JRooms!$M:$M,BL$2))</f>
        <v>0</v>
      </c>
    </row>
    <row r="34" spans="1:64" x14ac:dyDescent="0.2">
      <c r="A34" s="7">
        <v>138</v>
      </c>
      <c r="B34" s="7">
        <v>98</v>
      </c>
      <c r="C34" s="6" t="s">
        <v>33</v>
      </c>
      <c r="D34" s="6">
        <f>SUMIFS(SchoolList!H:H,SchoolList!F:F,A34)</f>
        <v>300.87</v>
      </c>
      <c r="E34" s="6">
        <f t="shared" si="5"/>
        <v>945</v>
      </c>
      <c r="F34" s="6">
        <f t="shared" si="6"/>
        <v>851</v>
      </c>
      <c r="G34" s="6">
        <f t="shared" si="7"/>
        <v>828</v>
      </c>
      <c r="H34" s="6">
        <f t="shared" si="8"/>
        <v>2624</v>
      </c>
      <c r="I34" s="73">
        <f t="shared" si="9"/>
        <v>3.14</v>
      </c>
      <c r="J34" s="73">
        <f t="shared" si="10"/>
        <v>2.83</v>
      </c>
      <c r="K34" s="73">
        <f t="shared" si="11"/>
        <v>2.75</v>
      </c>
      <c r="L34" s="73">
        <f t="shared" si="12"/>
        <v>8.7200000000000006</v>
      </c>
      <c r="M34" s="6">
        <f t="shared" si="1"/>
        <v>945</v>
      </c>
      <c r="N34" s="6">
        <f t="shared" si="2"/>
        <v>851</v>
      </c>
      <c r="O34" s="6">
        <f t="shared" si="3"/>
        <v>828</v>
      </c>
      <c r="P34" s="6">
        <f t="shared" si="4"/>
        <v>2624</v>
      </c>
      <c r="Q34" s="6">
        <f>IF($B34="-","-",SUMIFS(JRooms!$P:$P,JRooms!$A:$A,$B34,JRooms!$M:$M,Q$2,JRooms!$R:$R,""))</f>
        <v>0</v>
      </c>
      <c r="R34" s="6">
        <f>IF($B34="-","-",SUMIFS(JRooms!$P:$P,JRooms!$A:$A,$B34,JRooms!$M:$M,R$2,JRooms!$R:$R,""))</f>
        <v>945</v>
      </c>
      <c r="S34" s="6">
        <f>IF($B34="-","-",SUMIFS(JRooms!$P:$P,JRooms!$A:$A,$B34,JRooms!$M:$M,S$2,JRooms!$R:$R,""))</f>
        <v>0</v>
      </c>
      <c r="T34" s="6">
        <f>IF($B34="-","-",SUMIFS(JRooms!$P:$P,JRooms!$A:$A,$B34,JRooms!$M:$M,T$2,JRooms!$R:$R,""))</f>
        <v>0</v>
      </c>
      <c r="U34" s="6">
        <f>IF($B34="-","-",SUMIFS(JRooms!$P:$P,JRooms!$A:$A,$B34,JRooms!$M:$M,U$2,JRooms!$R:$R,""))</f>
        <v>0</v>
      </c>
      <c r="V34" s="6">
        <f>IF($B34="-","-",SUMIFS(JRooms!$P:$P,JRooms!$A:$A,$B34,JRooms!$M:$M,V$2,JRooms!$R:$R,""))</f>
        <v>0</v>
      </c>
      <c r="W34" s="6">
        <f>IF($B34="-","-",SUMIFS(JRooms!$P:$P,JRooms!$A:$A,$B34,JRooms!$M:$M,W$2,JRooms!$R:$R,""))</f>
        <v>0</v>
      </c>
      <c r="X34" s="6">
        <f>IF($B34="-","-",SUMIFS(JRooms!$P:$P,JRooms!$A:$A,$B34,JRooms!$M:$M,X$2,JRooms!$R:$R,""))</f>
        <v>0</v>
      </c>
      <c r="Y34" s="6">
        <f>IF($B34="-","-",SUMIFS(JRooms!$P:$P,JRooms!$A:$A,$B34,JRooms!$M:$M,Y$2,JRooms!$R:$R,""))</f>
        <v>0</v>
      </c>
      <c r="Z34" s="6">
        <f>IF($B34="-","-",SUMIFS(JRooms!$P:$P,JRooms!$A:$A,$B34,JRooms!$M:$M,Z$2,JRooms!$R:$R,""))</f>
        <v>0</v>
      </c>
      <c r="AA34" s="6">
        <f>IF($B34="-","-",SUMIFS(JRooms!$P:$P,JRooms!$A:$A,$B34,JRooms!$M:$M,AA$2,JRooms!$R:$R,""))</f>
        <v>851</v>
      </c>
      <c r="AB34" s="6">
        <f>IF($B34="-","-",SUMIFS(JRooms!$P:$P,JRooms!$A:$A,$B34,JRooms!$M:$M,AB$2,JRooms!$R:$R,""))</f>
        <v>0</v>
      </c>
      <c r="AC34" s="6">
        <f>IF($B34="-","-",SUMIFS(JRooms!$P:$P,JRooms!$A:$A,$B34,JRooms!$M:$M,AC$2,JRooms!$R:$R,""))</f>
        <v>0</v>
      </c>
      <c r="AD34" s="6">
        <f>IF($B34="-","-",SUMIFS(JRooms!$P:$P,JRooms!$A:$A,$B34,JRooms!$M:$M,AD$2,JRooms!$R:$R,""))</f>
        <v>0</v>
      </c>
      <c r="AE34" s="6">
        <f>IF($B34="-","-",SUMIFS(JRooms!$P:$P,JRooms!$A:$A,$B34,JRooms!$M:$M,AE$2,JRooms!$R:$R,""))</f>
        <v>0</v>
      </c>
      <c r="AF34" s="6">
        <f>IF($B34="-","-",SUMIFS(JRooms!$P:$P,JRooms!$A:$A,$B34,JRooms!$M:$M,AF$2,JRooms!$R:$R,""))</f>
        <v>0</v>
      </c>
      <c r="AG34" s="6">
        <f>IF($B34="-","-",SUMIFS(JRooms!$P:$P,JRooms!$A:$A,$B34,JRooms!$M:$M,AG$2,JRooms!$R:$R,""))</f>
        <v>0</v>
      </c>
      <c r="AH34" s="6">
        <f>IF($B34="-","-",SUMIFS(JRooms!$P:$P,JRooms!$A:$A,$B34,JRooms!$M:$M,AH$2,JRooms!$R:$R,""))</f>
        <v>0</v>
      </c>
      <c r="AI34" s="6">
        <f>IF($B34="-","-",SUMIFS(JRooms!$P:$P,JRooms!$A:$A,$B34,JRooms!$M:$M,AI$2,JRooms!$R:$R,""))</f>
        <v>0</v>
      </c>
      <c r="AJ34" s="6">
        <f>IF($B34="-","-",SUMIFS(JRooms!$P:$P,JRooms!$A:$A,$B34,JRooms!$M:$M,AJ$2,JRooms!$R:$R,""))</f>
        <v>0</v>
      </c>
      <c r="AK34" s="6">
        <f>IF($B34="-","-",SUMIFS(JRooms!$P:$P,JRooms!$A:$A,$B34,JRooms!$M:$M,AK$2,JRooms!$R:$R,""))</f>
        <v>0</v>
      </c>
      <c r="AL34" s="6">
        <f>IF($B34="-","-",SUMIFS(JRooms!$P:$P,JRooms!$A:$A,$B34,JRooms!$M:$M,AL$2,JRooms!$R:$R,""))</f>
        <v>828</v>
      </c>
      <c r="AM34" s="6">
        <f>IF($B34="-","-",SUMIFS(JRooms!$P:$P,JRooms!$A:$A,$B34,JRooms!$M:$M,AM$2,JRooms!$R:$R,""))</f>
        <v>0</v>
      </c>
      <c r="AN34" s="6">
        <f>IF($B34="-","-",SUMIFS(JRooms!$P:$P,JRooms!$A:$A,$B34,JRooms!$M:$M,AN$2,JRooms!$R:$R,""))</f>
        <v>0</v>
      </c>
      <c r="AO34" s="6">
        <f>IF($B34="-","-",SUMIFS(JRooms!$P:$P,JRooms!$A:$A,$B34,JRooms!$M:$M,AO$2))</f>
        <v>0</v>
      </c>
      <c r="AP34" s="6">
        <f>IF($B34="-","-",SUMIFS(JRooms!$P:$P,JRooms!$A:$A,$B34,JRooms!$M:$M,AP$2))</f>
        <v>945</v>
      </c>
      <c r="AQ34" s="6">
        <f>IF($B34="-","-",SUMIFS(JRooms!$P:$P,JRooms!$A:$A,$B34,JRooms!$M:$M,AQ$2))</f>
        <v>0</v>
      </c>
      <c r="AR34" s="6">
        <f>IF($B34="-","-",SUMIFS(JRooms!$P:$P,JRooms!$A:$A,$B34,JRooms!$M:$M,AR$2))</f>
        <v>0</v>
      </c>
      <c r="AS34" s="6">
        <f>IF($B34="-","-",SUMIFS(JRooms!$P:$P,JRooms!$A:$A,$B34,JRooms!$M:$M,AS$2))</f>
        <v>0</v>
      </c>
      <c r="AT34" s="6">
        <f>IF($B34="-","-",SUMIFS(JRooms!$P:$P,JRooms!$A:$A,$B34,JRooms!$M:$M,AT$2))</f>
        <v>0</v>
      </c>
      <c r="AU34" s="6">
        <f>IF($B34="-","-",SUMIFS(JRooms!$P:$P,JRooms!$A:$A,$B34,JRooms!$M:$M,AU$2))</f>
        <v>0</v>
      </c>
      <c r="AV34" s="6">
        <f>IF($B34="-","-",SUMIFS(JRooms!$P:$P,JRooms!$A:$A,$B34,JRooms!$M:$M,AV$2))</f>
        <v>0</v>
      </c>
      <c r="AW34" s="6">
        <f>IF($B34="-","-",SUMIFS(JRooms!$P:$P,JRooms!$A:$A,$B34,JRooms!$M:$M,AW$2))</f>
        <v>0</v>
      </c>
      <c r="AX34" s="6">
        <f>IF($B34="-","-",SUMIFS(JRooms!$P:$P,JRooms!$A:$A,$B34,JRooms!$M:$M,AX$2))</f>
        <v>0</v>
      </c>
      <c r="AY34" s="6">
        <f>IF($B34="-","-",SUMIFS(JRooms!$P:$P,JRooms!$A:$A,$B34,JRooms!$M:$M,AY$2))</f>
        <v>851</v>
      </c>
      <c r="AZ34" s="6">
        <f>IF($B34="-","-",SUMIFS(JRooms!$P:$P,JRooms!$A:$A,$B34,JRooms!$M:$M,AZ$2))</f>
        <v>0</v>
      </c>
      <c r="BA34" s="6">
        <f>IF($B34="-","-",SUMIFS(JRooms!$P:$P,JRooms!$A:$A,$B34,JRooms!$M:$M,BA$2))</f>
        <v>0</v>
      </c>
      <c r="BB34" s="6">
        <f>IF($B34="-","-",SUMIFS(JRooms!$P:$P,JRooms!$A:$A,$B34,JRooms!$M:$M,BB$2))</f>
        <v>0</v>
      </c>
      <c r="BC34" s="6">
        <f>IF($B34="-","-",SUMIFS(JRooms!$P:$P,JRooms!$A:$A,$B34,JRooms!$M:$M,BC$2))</f>
        <v>0</v>
      </c>
      <c r="BD34" s="6">
        <f>IF($B34="-","-",SUMIFS(JRooms!$P:$P,JRooms!$A:$A,$B34,JRooms!$M:$M,BD$2))</f>
        <v>0</v>
      </c>
      <c r="BE34" s="6">
        <f>IF($B34="-","-",SUMIFS(JRooms!$P:$P,JRooms!$A:$A,$B34,JRooms!$M:$M,BE$2))</f>
        <v>0</v>
      </c>
      <c r="BF34" s="6">
        <f>IF($B34="-","-",SUMIFS(JRooms!$P:$P,JRooms!$A:$A,$B34,JRooms!$M:$M,BF$2))</f>
        <v>0</v>
      </c>
      <c r="BG34" s="6">
        <f>IF($B34="-","-",SUMIFS(JRooms!$P:$P,JRooms!$A:$A,$B34,JRooms!$M:$M,BG$2))</f>
        <v>0</v>
      </c>
      <c r="BH34" s="6">
        <f>IF($B34="-","-",SUMIFS(JRooms!$P:$P,JRooms!$A:$A,$B34,JRooms!$M:$M,BH$2))</f>
        <v>0</v>
      </c>
      <c r="BI34" s="6">
        <f>IF($B34="-","-",SUMIFS(JRooms!$P:$P,JRooms!$A:$A,$B34,JRooms!$M:$M,BI$2))</f>
        <v>0</v>
      </c>
      <c r="BJ34" s="6">
        <f>IF($B34="-","-",SUMIFS(JRooms!$P:$P,JRooms!$A:$A,$B34,JRooms!$M:$M,BJ$2))</f>
        <v>828</v>
      </c>
      <c r="BK34" s="6">
        <f>IF($B34="-","-",SUMIFS(JRooms!$P:$P,JRooms!$A:$A,$B34,JRooms!$M:$M,BK$2))</f>
        <v>0</v>
      </c>
      <c r="BL34" s="6">
        <f>IF($B34="-","-",SUMIFS(JRooms!$P:$P,JRooms!$A:$A,$B34,JRooms!$M:$M,BL$2))</f>
        <v>0</v>
      </c>
    </row>
    <row r="35" spans="1:64" x14ac:dyDescent="0.2">
      <c r="A35" s="7">
        <v>139</v>
      </c>
      <c r="B35" s="7">
        <v>101</v>
      </c>
      <c r="C35" s="6" t="s">
        <v>34</v>
      </c>
      <c r="D35" s="6">
        <f>SUMIFS(SchoolList!H:H,SchoolList!F:F,A35)</f>
        <v>549.75</v>
      </c>
      <c r="E35" s="6">
        <f t="shared" si="5"/>
        <v>0</v>
      </c>
      <c r="F35" s="6">
        <f t="shared" si="6"/>
        <v>1364</v>
      </c>
      <c r="G35" s="6">
        <f t="shared" si="7"/>
        <v>0</v>
      </c>
      <c r="H35" s="6">
        <f t="shared" si="8"/>
        <v>1364</v>
      </c>
      <c r="I35" s="73">
        <f t="shared" si="9"/>
        <v>0</v>
      </c>
      <c r="J35" s="73">
        <f t="shared" si="10"/>
        <v>2.48</v>
      </c>
      <c r="K35" s="73">
        <f t="shared" si="11"/>
        <v>0</v>
      </c>
      <c r="L35" s="73">
        <f t="shared" si="12"/>
        <v>2.48</v>
      </c>
      <c r="M35" s="6">
        <f t="shared" si="1"/>
        <v>0</v>
      </c>
      <c r="N35" s="6">
        <f t="shared" si="2"/>
        <v>1364</v>
      </c>
      <c r="O35" s="6">
        <f t="shared" si="3"/>
        <v>0</v>
      </c>
      <c r="P35" s="6">
        <f t="shared" si="4"/>
        <v>1364</v>
      </c>
      <c r="Q35" s="6">
        <f>IF($B35="-","-",SUMIFS(JRooms!$P:$P,JRooms!$A:$A,$B35,JRooms!$M:$M,Q$2,JRooms!$R:$R,""))</f>
        <v>0</v>
      </c>
      <c r="R35" s="6">
        <f>IF($B35="-","-",SUMIFS(JRooms!$P:$P,JRooms!$A:$A,$B35,JRooms!$M:$M,R$2,JRooms!$R:$R,""))</f>
        <v>0</v>
      </c>
      <c r="S35" s="6">
        <f>IF($B35="-","-",SUMIFS(JRooms!$P:$P,JRooms!$A:$A,$B35,JRooms!$M:$M,S$2,JRooms!$R:$R,""))</f>
        <v>0</v>
      </c>
      <c r="T35" s="6">
        <f>IF($B35="-","-",SUMIFS(JRooms!$P:$P,JRooms!$A:$A,$B35,JRooms!$M:$M,T$2,JRooms!$R:$R,""))</f>
        <v>0</v>
      </c>
      <c r="U35" s="6">
        <f>IF($B35="-","-",SUMIFS(JRooms!$P:$P,JRooms!$A:$A,$B35,JRooms!$M:$M,U$2,JRooms!$R:$R,""))</f>
        <v>0</v>
      </c>
      <c r="V35" s="6">
        <f>IF($B35="-","-",SUMIFS(JRooms!$P:$P,JRooms!$A:$A,$B35,JRooms!$M:$M,V$2,JRooms!$R:$R,""))</f>
        <v>0</v>
      </c>
      <c r="W35" s="6">
        <f>IF($B35="-","-",SUMIFS(JRooms!$P:$P,JRooms!$A:$A,$B35,JRooms!$M:$M,W$2,JRooms!$R:$R,""))</f>
        <v>0</v>
      </c>
      <c r="X35" s="6">
        <f>IF($B35="-","-",SUMIFS(JRooms!$P:$P,JRooms!$A:$A,$B35,JRooms!$M:$M,X$2,JRooms!$R:$R,""))</f>
        <v>0</v>
      </c>
      <c r="Y35" s="6">
        <f>IF($B35="-","-",SUMIFS(JRooms!$P:$P,JRooms!$A:$A,$B35,JRooms!$M:$M,Y$2,JRooms!$R:$R,""))</f>
        <v>0</v>
      </c>
      <c r="Z35" s="6">
        <f>IF($B35="-","-",SUMIFS(JRooms!$P:$P,JRooms!$A:$A,$B35,JRooms!$M:$M,Z$2,JRooms!$R:$R,""))</f>
        <v>0</v>
      </c>
      <c r="AA35" s="6">
        <f>IF($B35="-","-",SUMIFS(JRooms!$P:$P,JRooms!$A:$A,$B35,JRooms!$M:$M,AA$2,JRooms!$R:$R,""))</f>
        <v>1364</v>
      </c>
      <c r="AB35" s="6">
        <f>IF($B35="-","-",SUMIFS(JRooms!$P:$P,JRooms!$A:$A,$B35,JRooms!$M:$M,AB$2,JRooms!$R:$R,""))</f>
        <v>0</v>
      </c>
      <c r="AC35" s="6">
        <f>IF($B35="-","-",SUMIFS(JRooms!$P:$P,JRooms!$A:$A,$B35,JRooms!$M:$M,AC$2,JRooms!$R:$R,""))</f>
        <v>0</v>
      </c>
      <c r="AD35" s="6">
        <f>IF($B35="-","-",SUMIFS(JRooms!$P:$P,JRooms!$A:$A,$B35,JRooms!$M:$M,AD$2,JRooms!$R:$R,""))</f>
        <v>0</v>
      </c>
      <c r="AE35" s="6">
        <f>IF($B35="-","-",SUMIFS(JRooms!$P:$P,JRooms!$A:$A,$B35,JRooms!$M:$M,AE$2,JRooms!$R:$R,""))</f>
        <v>0</v>
      </c>
      <c r="AF35" s="6">
        <f>IF($B35="-","-",SUMIFS(JRooms!$P:$P,JRooms!$A:$A,$B35,JRooms!$M:$M,AF$2,JRooms!$R:$R,""))</f>
        <v>0</v>
      </c>
      <c r="AG35" s="6">
        <f>IF($B35="-","-",SUMIFS(JRooms!$P:$P,JRooms!$A:$A,$B35,JRooms!$M:$M,AG$2,JRooms!$R:$R,""))</f>
        <v>0</v>
      </c>
      <c r="AH35" s="6">
        <f>IF($B35="-","-",SUMIFS(JRooms!$P:$P,JRooms!$A:$A,$B35,JRooms!$M:$M,AH$2,JRooms!$R:$R,""))</f>
        <v>0</v>
      </c>
      <c r="AI35" s="6">
        <f>IF($B35="-","-",SUMIFS(JRooms!$P:$P,JRooms!$A:$A,$B35,JRooms!$M:$M,AI$2,JRooms!$R:$R,""))</f>
        <v>0</v>
      </c>
      <c r="AJ35" s="6">
        <f>IF($B35="-","-",SUMIFS(JRooms!$P:$P,JRooms!$A:$A,$B35,JRooms!$M:$M,AJ$2,JRooms!$R:$R,""))</f>
        <v>0</v>
      </c>
      <c r="AK35" s="6">
        <f>IF($B35="-","-",SUMIFS(JRooms!$P:$P,JRooms!$A:$A,$B35,JRooms!$M:$M,AK$2,JRooms!$R:$R,""))</f>
        <v>0</v>
      </c>
      <c r="AL35" s="6">
        <f>IF($B35="-","-",SUMIFS(JRooms!$P:$P,JRooms!$A:$A,$B35,JRooms!$M:$M,AL$2,JRooms!$R:$R,""))</f>
        <v>0</v>
      </c>
      <c r="AM35" s="6">
        <f>IF($B35="-","-",SUMIFS(JRooms!$P:$P,JRooms!$A:$A,$B35,JRooms!$M:$M,AM$2,JRooms!$R:$R,""))</f>
        <v>0</v>
      </c>
      <c r="AN35" s="6">
        <f>IF($B35="-","-",SUMIFS(JRooms!$P:$P,JRooms!$A:$A,$B35,JRooms!$M:$M,AN$2,JRooms!$R:$R,""))</f>
        <v>0</v>
      </c>
      <c r="AO35" s="6">
        <f>IF($B35="-","-",SUMIFS(JRooms!$P:$P,JRooms!$A:$A,$B35,JRooms!$M:$M,AO$2))</f>
        <v>0</v>
      </c>
      <c r="AP35" s="6">
        <f>IF($B35="-","-",SUMIFS(JRooms!$P:$P,JRooms!$A:$A,$B35,JRooms!$M:$M,AP$2))</f>
        <v>0</v>
      </c>
      <c r="AQ35" s="6">
        <f>IF($B35="-","-",SUMIFS(JRooms!$P:$P,JRooms!$A:$A,$B35,JRooms!$M:$M,AQ$2))</f>
        <v>0</v>
      </c>
      <c r="AR35" s="6">
        <f>IF($B35="-","-",SUMIFS(JRooms!$P:$P,JRooms!$A:$A,$B35,JRooms!$M:$M,AR$2))</f>
        <v>0</v>
      </c>
      <c r="AS35" s="6">
        <f>IF($B35="-","-",SUMIFS(JRooms!$P:$P,JRooms!$A:$A,$B35,JRooms!$M:$M,AS$2))</f>
        <v>0</v>
      </c>
      <c r="AT35" s="6">
        <f>IF($B35="-","-",SUMIFS(JRooms!$P:$P,JRooms!$A:$A,$B35,JRooms!$M:$M,AT$2))</f>
        <v>0</v>
      </c>
      <c r="AU35" s="6">
        <f>IF($B35="-","-",SUMIFS(JRooms!$P:$P,JRooms!$A:$A,$B35,JRooms!$M:$M,AU$2))</f>
        <v>0</v>
      </c>
      <c r="AV35" s="6">
        <f>IF($B35="-","-",SUMIFS(JRooms!$P:$P,JRooms!$A:$A,$B35,JRooms!$M:$M,AV$2))</f>
        <v>0</v>
      </c>
      <c r="AW35" s="6">
        <f>IF($B35="-","-",SUMIFS(JRooms!$P:$P,JRooms!$A:$A,$B35,JRooms!$M:$M,AW$2))</f>
        <v>0</v>
      </c>
      <c r="AX35" s="6">
        <f>IF($B35="-","-",SUMIFS(JRooms!$P:$P,JRooms!$A:$A,$B35,JRooms!$M:$M,AX$2))</f>
        <v>0</v>
      </c>
      <c r="AY35" s="6">
        <f>IF($B35="-","-",SUMIFS(JRooms!$P:$P,JRooms!$A:$A,$B35,JRooms!$M:$M,AY$2))</f>
        <v>1364</v>
      </c>
      <c r="AZ35" s="6">
        <f>IF($B35="-","-",SUMIFS(JRooms!$P:$P,JRooms!$A:$A,$B35,JRooms!$M:$M,AZ$2))</f>
        <v>0</v>
      </c>
      <c r="BA35" s="6">
        <f>IF($B35="-","-",SUMIFS(JRooms!$P:$P,JRooms!$A:$A,$B35,JRooms!$M:$M,BA$2))</f>
        <v>0</v>
      </c>
      <c r="BB35" s="6">
        <f>IF($B35="-","-",SUMIFS(JRooms!$P:$P,JRooms!$A:$A,$B35,JRooms!$M:$M,BB$2))</f>
        <v>0</v>
      </c>
      <c r="BC35" s="6">
        <f>IF($B35="-","-",SUMIFS(JRooms!$P:$P,JRooms!$A:$A,$B35,JRooms!$M:$M,BC$2))</f>
        <v>0</v>
      </c>
      <c r="BD35" s="6">
        <f>IF($B35="-","-",SUMIFS(JRooms!$P:$P,JRooms!$A:$A,$B35,JRooms!$M:$M,BD$2))</f>
        <v>0</v>
      </c>
      <c r="BE35" s="6">
        <f>IF($B35="-","-",SUMIFS(JRooms!$P:$P,JRooms!$A:$A,$B35,JRooms!$M:$M,BE$2))</f>
        <v>0</v>
      </c>
      <c r="BF35" s="6">
        <f>IF($B35="-","-",SUMIFS(JRooms!$P:$P,JRooms!$A:$A,$B35,JRooms!$M:$M,BF$2))</f>
        <v>0</v>
      </c>
      <c r="BG35" s="6">
        <f>IF($B35="-","-",SUMIFS(JRooms!$P:$P,JRooms!$A:$A,$B35,JRooms!$M:$M,BG$2))</f>
        <v>0</v>
      </c>
      <c r="BH35" s="6">
        <f>IF($B35="-","-",SUMIFS(JRooms!$P:$P,JRooms!$A:$A,$B35,JRooms!$M:$M,BH$2))</f>
        <v>0</v>
      </c>
      <c r="BI35" s="6">
        <f>IF($B35="-","-",SUMIFS(JRooms!$P:$P,JRooms!$A:$A,$B35,JRooms!$M:$M,BI$2))</f>
        <v>0</v>
      </c>
      <c r="BJ35" s="6">
        <f>IF($B35="-","-",SUMIFS(JRooms!$P:$P,JRooms!$A:$A,$B35,JRooms!$M:$M,BJ$2))</f>
        <v>0</v>
      </c>
      <c r="BK35" s="6">
        <f>IF($B35="-","-",SUMIFS(JRooms!$P:$P,JRooms!$A:$A,$B35,JRooms!$M:$M,BK$2))</f>
        <v>0</v>
      </c>
      <c r="BL35" s="6">
        <f>IF($B35="-","-",SUMIFS(JRooms!$P:$P,JRooms!$A:$A,$B35,JRooms!$M:$M,BL$2))</f>
        <v>0</v>
      </c>
    </row>
    <row r="36" spans="1:64" x14ac:dyDescent="0.2">
      <c r="A36" s="7">
        <v>141</v>
      </c>
      <c r="B36" s="7">
        <v>103</v>
      </c>
      <c r="C36" s="6" t="s">
        <v>35</v>
      </c>
      <c r="D36" s="6">
        <f>SUMIFS(SchoolList!H:H,SchoolList!F:F,A36)</f>
        <v>420.33</v>
      </c>
      <c r="E36" s="6">
        <f t="shared" si="5"/>
        <v>0</v>
      </c>
      <c r="F36" s="6">
        <f t="shared" si="6"/>
        <v>0</v>
      </c>
      <c r="G36" s="6">
        <f t="shared" si="7"/>
        <v>0</v>
      </c>
      <c r="H36" s="6">
        <f t="shared" si="8"/>
        <v>0</v>
      </c>
      <c r="I36" s="73">
        <f t="shared" si="9"/>
        <v>0</v>
      </c>
      <c r="J36" s="73">
        <f t="shared" si="10"/>
        <v>0</v>
      </c>
      <c r="K36" s="73">
        <f t="shared" si="11"/>
        <v>0</v>
      </c>
      <c r="L36" s="73">
        <f t="shared" si="12"/>
        <v>0</v>
      </c>
      <c r="M36" s="6">
        <f t="shared" si="1"/>
        <v>0</v>
      </c>
      <c r="N36" s="6">
        <f t="shared" si="2"/>
        <v>0</v>
      </c>
      <c r="O36" s="6">
        <f t="shared" si="3"/>
        <v>0</v>
      </c>
      <c r="P36" s="6">
        <f t="shared" si="4"/>
        <v>0</v>
      </c>
      <c r="Q36" s="6">
        <f>IF($B36="-","-",SUMIFS(JRooms!$P:$P,JRooms!$A:$A,$B36,JRooms!$M:$M,Q$2,JRooms!$R:$R,""))</f>
        <v>0</v>
      </c>
      <c r="R36" s="6">
        <f>IF($B36="-","-",SUMIFS(JRooms!$P:$P,JRooms!$A:$A,$B36,JRooms!$M:$M,R$2,JRooms!$R:$R,""))</f>
        <v>0</v>
      </c>
      <c r="S36" s="6">
        <f>IF($B36="-","-",SUMIFS(JRooms!$P:$P,JRooms!$A:$A,$B36,JRooms!$M:$M,S$2,JRooms!$R:$R,""))</f>
        <v>0</v>
      </c>
      <c r="T36" s="6">
        <f>IF($B36="-","-",SUMIFS(JRooms!$P:$P,JRooms!$A:$A,$B36,JRooms!$M:$M,T$2,JRooms!$R:$R,""))</f>
        <v>0</v>
      </c>
      <c r="U36" s="6">
        <f>IF($B36="-","-",SUMIFS(JRooms!$P:$P,JRooms!$A:$A,$B36,JRooms!$M:$M,U$2,JRooms!$R:$R,""))</f>
        <v>0</v>
      </c>
      <c r="V36" s="6">
        <f>IF($B36="-","-",SUMIFS(JRooms!$P:$P,JRooms!$A:$A,$B36,JRooms!$M:$M,V$2,JRooms!$R:$R,""))</f>
        <v>0</v>
      </c>
      <c r="W36" s="6">
        <f>IF($B36="-","-",SUMIFS(JRooms!$P:$P,JRooms!$A:$A,$B36,JRooms!$M:$M,W$2,JRooms!$R:$R,""))</f>
        <v>0</v>
      </c>
      <c r="X36" s="6">
        <f>IF($B36="-","-",SUMIFS(JRooms!$P:$P,JRooms!$A:$A,$B36,JRooms!$M:$M,X$2,JRooms!$R:$R,""))</f>
        <v>0</v>
      </c>
      <c r="Y36" s="6">
        <f>IF($B36="-","-",SUMIFS(JRooms!$P:$P,JRooms!$A:$A,$B36,JRooms!$M:$M,Y$2,JRooms!$R:$R,""))</f>
        <v>0</v>
      </c>
      <c r="Z36" s="6">
        <f>IF($B36="-","-",SUMIFS(JRooms!$P:$P,JRooms!$A:$A,$B36,JRooms!$M:$M,Z$2,JRooms!$R:$R,""))</f>
        <v>0</v>
      </c>
      <c r="AA36" s="6">
        <f>IF($B36="-","-",SUMIFS(JRooms!$P:$P,JRooms!$A:$A,$B36,JRooms!$M:$M,AA$2,JRooms!$R:$R,""))</f>
        <v>0</v>
      </c>
      <c r="AB36" s="6">
        <f>IF($B36="-","-",SUMIFS(JRooms!$P:$P,JRooms!$A:$A,$B36,JRooms!$M:$M,AB$2,JRooms!$R:$R,""))</f>
        <v>0</v>
      </c>
      <c r="AC36" s="6">
        <f>IF($B36="-","-",SUMIFS(JRooms!$P:$P,JRooms!$A:$A,$B36,JRooms!$M:$M,AC$2,JRooms!$R:$R,""))</f>
        <v>0</v>
      </c>
      <c r="AD36" s="6">
        <f>IF($B36="-","-",SUMIFS(JRooms!$P:$P,JRooms!$A:$A,$B36,JRooms!$M:$M,AD$2,JRooms!$R:$R,""))</f>
        <v>0</v>
      </c>
      <c r="AE36" s="6">
        <f>IF($B36="-","-",SUMIFS(JRooms!$P:$P,JRooms!$A:$A,$B36,JRooms!$M:$M,AE$2,JRooms!$R:$R,""))</f>
        <v>0</v>
      </c>
      <c r="AF36" s="6">
        <f>IF($B36="-","-",SUMIFS(JRooms!$P:$P,JRooms!$A:$A,$B36,JRooms!$M:$M,AF$2,JRooms!$R:$R,""))</f>
        <v>0</v>
      </c>
      <c r="AG36" s="6">
        <f>IF($B36="-","-",SUMIFS(JRooms!$P:$P,JRooms!$A:$A,$B36,JRooms!$M:$M,AG$2,JRooms!$R:$R,""))</f>
        <v>0</v>
      </c>
      <c r="AH36" s="6">
        <f>IF($B36="-","-",SUMIFS(JRooms!$P:$P,JRooms!$A:$A,$B36,JRooms!$M:$M,AH$2,JRooms!$R:$R,""))</f>
        <v>0</v>
      </c>
      <c r="AI36" s="6">
        <f>IF($B36="-","-",SUMIFS(JRooms!$P:$P,JRooms!$A:$A,$B36,JRooms!$M:$M,AI$2,JRooms!$R:$R,""))</f>
        <v>0</v>
      </c>
      <c r="AJ36" s="6">
        <f>IF($B36="-","-",SUMIFS(JRooms!$P:$P,JRooms!$A:$A,$B36,JRooms!$M:$M,AJ$2,JRooms!$R:$R,""))</f>
        <v>0</v>
      </c>
      <c r="AK36" s="6">
        <f>IF($B36="-","-",SUMIFS(JRooms!$P:$P,JRooms!$A:$A,$B36,JRooms!$M:$M,AK$2,JRooms!$R:$R,""))</f>
        <v>0</v>
      </c>
      <c r="AL36" s="6">
        <f>IF($B36="-","-",SUMIFS(JRooms!$P:$P,JRooms!$A:$A,$B36,JRooms!$M:$M,AL$2,JRooms!$R:$R,""))</f>
        <v>0</v>
      </c>
      <c r="AM36" s="6">
        <f>IF($B36="-","-",SUMIFS(JRooms!$P:$P,JRooms!$A:$A,$B36,JRooms!$M:$M,AM$2,JRooms!$R:$R,""))</f>
        <v>0</v>
      </c>
      <c r="AN36" s="6">
        <f>IF($B36="-","-",SUMIFS(JRooms!$P:$P,JRooms!$A:$A,$B36,JRooms!$M:$M,AN$2,JRooms!$R:$R,""))</f>
        <v>0</v>
      </c>
      <c r="AO36" s="6">
        <f>IF($B36="-","-",SUMIFS(JRooms!$P:$P,JRooms!$A:$A,$B36,JRooms!$M:$M,AO$2))</f>
        <v>0</v>
      </c>
      <c r="AP36" s="6">
        <f>IF($B36="-","-",SUMIFS(JRooms!$P:$P,JRooms!$A:$A,$B36,JRooms!$M:$M,AP$2))</f>
        <v>0</v>
      </c>
      <c r="AQ36" s="6">
        <f>IF($B36="-","-",SUMIFS(JRooms!$P:$P,JRooms!$A:$A,$B36,JRooms!$M:$M,AQ$2))</f>
        <v>0</v>
      </c>
      <c r="AR36" s="6">
        <f>IF($B36="-","-",SUMIFS(JRooms!$P:$P,JRooms!$A:$A,$B36,JRooms!$M:$M,AR$2))</f>
        <v>0</v>
      </c>
      <c r="AS36" s="6">
        <f>IF($B36="-","-",SUMIFS(JRooms!$P:$P,JRooms!$A:$A,$B36,JRooms!$M:$M,AS$2))</f>
        <v>0</v>
      </c>
      <c r="AT36" s="6">
        <f>IF($B36="-","-",SUMIFS(JRooms!$P:$P,JRooms!$A:$A,$B36,JRooms!$M:$M,AT$2))</f>
        <v>0</v>
      </c>
      <c r="AU36" s="6">
        <f>IF($B36="-","-",SUMIFS(JRooms!$P:$P,JRooms!$A:$A,$B36,JRooms!$M:$M,AU$2))</f>
        <v>0</v>
      </c>
      <c r="AV36" s="6">
        <f>IF($B36="-","-",SUMIFS(JRooms!$P:$P,JRooms!$A:$A,$B36,JRooms!$M:$M,AV$2))</f>
        <v>0</v>
      </c>
      <c r="AW36" s="6">
        <f>IF($B36="-","-",SUMIFS(JRooms!$P:$P,JRooms!$A:$A,$B36,JRooms!$M:$M,AW$2))</f>
        <v>0</v>
      </c>
      <c r="AX36" s="6">
        <f>IF($B36="-","-",SUMIFS(JRooms!$P:$P,JRooms!$A:$A,$B36,JRooms!$M:$M,AX$2))</f>
        <v>0</v>
      </c>
      <c r="AY36" s="6">
        <f>IF($B36="-","-",SUMIFS(JRooms!$P:$P,JRooms!$A:$A,$B36,JRooms!$M:$M,AY$2))</f>
        <v>0</v>
      </c>
      <c r="AZ36" s="6">
        <f>IF($B36="-","-",SUMIFS(JRooms!$P:$P,JRooms!$A:$A,$B36,JRooms!$M:$M,AZ$2))</f>
        <v>0</v>
      </c>
      <c r="BA36" s="6">
        <f>IF($B36="-","-",SUMIFS(JRooms!$P:$P,JRooms!$A:$A,$B36,JRooms!$M:$M,BA$2))</f>
        <v>0</v>
      </c>
      <c r="BB36" s="6">
        <f>IF($B36="-","-",SUMIFS(JRooms!$P:$P,JRooms!$A:$A,$B36,JRooms!$M:$M,BB$2))</f>
        <v>0</v>
      </c>
      <c r="BC36" s="6">
        <f>IF($B36="-","-",SUMIFS(JRooms!$P:$P,JRooms!$A:$A,$B36,JRooms!$M:$M,BC$2))</f>
        <v>0</v>
      </c>
      <c r="BD36" s="6">
        <f>IF($B36="-","-",SUMIFS(JRooms!$P:$P,JRooms!$A:$A,$B36,JRooms!$M:$M,BD$2))</f>
        <v>0</v>
      </c>
      <c r="BE36" s="6">
        <f>IF($B36="-","-",SUMIFS(JRooms!$P:$P,JRooms!$A:$A,$B36,JRooms!$M:$M,BE$2))</f>
        <v>0</v>
      </c>
      <c r="BF36" s="6">
        <f>IF($B36="-","-",SUMIFS(JRooms!$P:$P,JRooms!$A:$A,$B36,JRooms!$M:$M,BF$2))</f>
        <v>0</v>
      </c>
      <c r="BG36" s="6">
        <f>IF($B36="-","-",SUMIFS(JRooms!$P:$P,JRooms!$A:$A,$B36,JRooms!$M:$M,BG$2))</f>
        <v>0</v>
      </c>
      <c r="BH36" s="6">
        <f>IF($B36="-","-",SUMIFS(JRooms!$P:$P,JRooms!$A:$A,$B36,JRooms!$M:$M,BH$2))</f>
        <v>0</v>
      </c>
      <c r="BI36" s="6">
        <f>IF($B36="-","-",SUMIFS(JRooms!$P:$P,JRooms!$A:$A,$B36,JRooms!$M:$M,BI$2))</f>
        <v>0</v>
      </c>
      <c r="BJ36" s="6">
        <f>IF($B36="-","-",SUMIFS(JRooms!$P:$P,JRooms!$A:$A,$B36,JRooms!$M:$M,BJ$2))</f>
        <v>0</v>
      </c>
      <c r="BK36" s="6">
        <f>IF($B36="-","-",SUMIFS(JRooms!$P:$P,JRooms!$A:$A,$B36,JRooms!$M:$M,BK$2))</f>
        <v>0</v>
      </c>
      <c r="BL36" s="6">
        <f>IF($B36="-","-",SUMIFS(JRooms!$P:$P,JRooms!$A:$A,$B36,JRooms!$M:$M,BL$2))</f>
        <v>0</v>
      </c>
    </row>
    <row r="37" spans="1:64" x14ac:dyDescent="0.2">
      <c r="A37" s="7">
        <v>142</v>
      </c>
      <c r="B37" s="7">
        <v>75</v>
      </c>
      <c r="C37" s="6" t="s">
        <v>36</v>
      </c>
      <c r="D37" s="6">
        <f>SUMIFS(SchoolList!H:H,SchoolList!F:F,A37)</f>
        <v>426.8</v>
      </c>
      <c r="E37" s="6">
        <f t="shared" si="5"/>
        <v>400</v>
      </c>
      <c r="F37" s="6">
        <f t="shared" si="6"/>
        <v>0</v>
      </c>
      <c r="G37" s="6">
        <f t="shared" si="7"/>
        <v>0</v>
      </c>
      <c r="H37" s="6">
        <f t="shared" si="8"/>
        <v>400</v>
      </c>
      <c r="I37" s="73">
        <f t="shared" si="9"/>
        <v>0.94</v>
      </c>
      <c r="J37" s="73">
        <f t="shared" si="10"/>
        <v>0</v>
      </c>
      <c r="K37" s="73">
        <f t="shared" si="11"/>
        <v>0</v>
      </c>
      <c r="L37" s="73">
        <f t="shared" si="12"/>
        <v>0.94</v>
      </c>
      <c r="M37" s="6">
        <f t="shared" si="1"/>
        <v>400</v>
      </c>
      <c r="N37" s="6">
        <f t="shared" si="2"/>
        <v>0</v>
      </c>
      <c r="O37" s="6">
        <f t="shared" si="3"/>
        <v>0</v>
      </c>
      <c r="P37" s="6">
        <f t="shared" si="4"/>
        <v>400</v>
      </c>
      <c r="Q37" s="6">
        <f>IF($B37="-","-",SUMIFS(JRooms!$P:$P,JRooms!$A:$A,$B37,JRooms!$M:$M,Q$2,JRooms!$R:$R,""))</f>
        <v>0</v>
      </c>
      <c r="R37" s="6">
        <f>IF($B37="-","-",SUMIFS(JRooms!$P:$P,JRooms!$A:$A,$B37,JRooms!$M:$M,R$2,JRooms!$R:$R,""))</f>
        <v>0</v>
      </c>
      <c r="S37" s="6">
        <f>IF($B37="-","-",SUMIFS(JRooms!$P:$P,JRooms!$A:$A,$B37,JRooms!$M:$M,S$2,JRooms!$R:$R,""))</f>
        <v>0</v>
      </c>
      <c r="T37" s="6">
        <f>IF($B37="-","-",SUMIFS(JRooms!$P:$P,JRooms!$A:$A,$B37,JRooms!$M:$M,T$2,JRooms!$R:$R,""))</f>
        <v>0</v>
      </c>
      <c r="U37" s="6">
        <f>IF($B37="-","-",SUMIFS(JRooms!$P:$P,JRooms!$A:$A,$B37,JRooms!$M:$M,U$2,JRooms!$R:$R,""))</f>
        <v>0</v>
      </c>
      <c r="V37" s="6">
        <f>IF($B37="-","-",SUMIFS(JRooms!$P:$P,JRooms!$A:$A,$B37,JRooms!$M:$M,V$2,JRooms!$R:$R,""))</f>
        <v>400</v>
      </c>
      <c r="W37" s="6">
        <f>IF($B37="-","-",SUMIFS(JRooms!$P:$P,JRooms!$A:$A,$B37,JRooms!$M:$M,W$2,JRooms!$R:$R,""))</f>
        <v>0</v>
      </c>
      <c r="X37" s="6">
        <f>IF($B37="-","-",SUMIFS(JRooms!$P:$P,JRooms!$A:$A,$B37,JRooms!$M:$M,X$2,JRooms!$R:$R,""))</f>
        <v>0</v>
      </c>
      <c r="Y37" s="6">
        <f>IF($B37="-","-",SUMIFS(JRooms!$P:$P,JRooms!$A:$A,$B37,JRooms!$M:$M,Y$2,JRooms!$R:$R,""))</f>
        <v>0</v>
      </c>
      <c r="Z37" s="6">
        <f>IF($B37="-","-",SUMIFS(JRooms!$P:$P,JRooms!$A:$A,$B37,JRooms!$M:$M,Z$2,JRooms!$R:$R,""))</f>
        <v>0</v>
      </c>
      <c r="AA37" s="6">
        <f>IF($B37="-","-",SUMIFS(JRooms!$P:$P,JRooms!$A:$A,$B37,JRooms!$M:$M,AA$2,JRooms!$R:$R,""))</f>
        <v>0</v>
      </c>
      <c r="AB37" s="6">
        <f>IF($B37="-","-",SUMIFS(JRooms!$P:$P,JRooms!$A:$A,$B37,JRooms!$M:$M,AB$2,JRooms!$R:$R,""))</f>
        <v>0</v>
      </c>
      <c r="AC37" s="6">
        <f>IF($B37="-","-",SUMIFS(JRooms!$P:$P,JRooms!$A:$A,$B37,JRooms!$M:$M,AC$2,JRooms!$R:$R,""))</f>
        <v>0</v>
      </c>
      <c r="AD37" s="6">
        <f>IF($B37="-","-",SUMIFS(JRooms!$P:$P,JRooms!$A:$A,$B37,JRooms!$M:$M,AD$2,JRooms!$R:$R,""))</f>
        <v>0</v>
      </c>
      <c r="AE37" s="6">
        <f>IF($B37="-","-",SUMIFS(JRooms!$P:$P,JRooms!$A:$A,$B37,JRooms!$M:$M,AE$2,JRooms!$R:$R,""))</f>
        <v>0</v>
      </c>
      <c r="AF37" s="6">
        <f>IF($B37="-","-",SUMIFS(JRooms!$P:$P,JRooms!$A:$A,$B37,JRooms!$M:$M,AF$2,JRooms!$R:$R,""))</f>
        <v>0</v>
      </c>
      <c r="AG37" s="6">
        <f>IF($B37="-","-",SUMIFS(JRooms!$P:$P,JRooms!$A:$A,$B37,JRooms!$M:$M,AG$2,JRooms!$R:$R,""))</f>
        <v>0</v>
      </c>
      <c r="AH37" s="6">
        <f>IF($B37="-","-",SUMIFS(JRooms!$P:$P,JRooms!$A:$A,$B37,JRooms!$M:$M,AH$2,JRooms!$R:$R,""))</f>
        <v>0</v>
      </c>
      <c r="AI37" s="6">
        <f>IF($B37="-","-",SUMIFS(JRooms!$P:$P,JRooms!$A:$A,$B37,JRooms!$M:$M,AI$2,JRooms!$R:$R,""))</f>
        <v>0</v>
      </c>
      <c r="AJ37" s="6">
        <f>IF($B37="-","-",SUMIFS(JRooms!$P:$P,JRooms!$A:$A,$B37,JRooms!$M:$M,AJ$2,JRooms!$R:$R,""))</f>
        <v>0</v>
      </c>
      <c r="AK37" s="6">
        <f>IF($B37="-","-",SUMIFS(JRooms!$P:$P,JRooms!$A:$A,$B37,JRooms!$M:$M,AK$2,JRooms!$R:$R,""))</f>
        <v>0</v>
      </c>
      <c r="AL37" s="6">
        <f>IF($B37="-","-",SUMIFS(JRooms!$P:$P,JRooms!$A:$A,$B37,JRooms!$M:$M,AL$2,JRooms!$R:$R,""))</f>
        <v>0</v>
      </c>
      <c r="AM37" s="6">
        <f>IF($B37="-","-",SUMIFS(JRooms!$P:$P,JRooms!$A:$A,$B37,JRooms!$M:$M,AM$2,JRooms!$R:$R,""))</f>
        <v>0</v>
      </c>
      <c r="AN37" s="6">
        <f>IF($B37="-","-",SUMIFS(JRooms!$P:$P,JRooms!$A:$A,$B37,JRooms!$M:$M,AN$2,JRooms!$R:$R,""))</f>
        <v>0</v>
      </c>
      <c r="AO37" s="6">
        <f>IF($B37="-","-",SUMIFS(JRooms!$P:$P,JRooms!$A:$A,$B37,JRooms!$M:$M,AO$2))</f>
        <v>0</v>
      </c>
      <c r="AP37" s="6">
        <f>IF($B37="-","-",SUMIFS(JRooms!$P:$P,JRooms!$A:$A,$B37,JRooms!$M:$M,AP$2))</f>
        <v>0</v>
      </c>
      <c r="AQ37" s="6">
        <f>IF($B37="-","-",SUMIFS(JRooms!$P:$P,JRooms!$A:$A,$B37,JRooms!$M:$M,AQ$2))</f>
        <v>0</v>
      </c>
      <c r="AR37" s="6">
        <f>IF($B37="-","-",SUMIFS(JRooms!$P:$P,JRooms!$A:$A,$B37,JRooms!$M:$M,AR$2))</f>
        <v>0</v>
      </c>
      <c r="AS37" s="6">
        <f>IF($B37="-","-",SUMIFS(JRooms!$P:$P,JRooms!$A:$A,$B37,JRooms!$M:$M,AS$2))</f>
        <v>0</v>
      </c>
      <c r="AT37" s="6">
        <f>IF($B37="-","-",SUMIFS(JRooms!$P:$P,JRooms!$A:$A,$B37,JRooms!$M:$M,AT$2))</f>
        <v>400</v>
      </c>
      <c r="AU37" s="6">
        <f>IF($B37="-","-",SUMIFS(JRooms!$P:$P,JRooms!$A:$A,$B37,JRooms!$M:$M,AU$2))</f>
        <v>0</v>
      </c>
      <c r="AV37" s="6">
        <f>IF($B37="-","-",SUMIFS(JRooms!$P:$P,JRooms!$A:$A,$B37,JRooms!$M:$M,AV$2))</f>
        <v>0</v>
      </c>
      <c r="AW37" s="6">
        <f>IF($B37="-","-",SUMIFS(JRooms!$P:$P,JRooms!$A:$A,$B37,JRooms!$M:$M,AW$2))</f>
        <v>0</v>
      </c>
      <c r="AX37" s="6">
        <f>IF($B37="-","-",SUMIFS(JRooms!$P:$P,JRooms!$A:$A,$B37,JRooms!$M:$M,AX$2))</f>
        <v>0</v>
      </c>
      <c r="AY37" s="6">
        <f>IF($B37="-","-",SUMIFS(JRooms!$P:$P,JRooms!$A:$A,$B37,JRooms!$M:$M,AY$2))</f>
        <v>0</v>
      </c>
      <c r="AZ37" s="6">
        <f>IF($B37="-","-",SUMIFS(JRooms!$P:$P,JRooms!$A:$A,$B37,JRooms!$M:$M,AZ$2))</f>
        <v>0</v>
      </c>
      <c r="BA37" s="6">
        <f>IF($B37="-","-",SUMIFS(JRooms!$P:$P,JRooms!$A:$A,$B37,JRooms!$M:$M,BA$2))</f>
        <v>0</v>
      </c>
      <c r="BB37" s="6">
        <f>IF($B37="-","-",SUMIFS(JRooms!$P:$P,JRooms!$A:$A,$B37,JRooms!$M:$M,BB$2))</f>
        <v>0</v>
      </c>
      <c r="BC37" s="6">
        <f>IF($B37="-","-",SUMIFS(JRooms!$P:$P,JRooms!$A:$A,$B37,JRooms!$M:$M,BC$2))</f>
        <v>0</v>
      </c>
      <c r="BD37" s="6">
        <f>IF($B37="-","-",SUMIFS(JRooms!$P:$P,JRooms!$A:$A,$B37,JRooms!$M:$M,BD$2))</f>
        <v>0</v>
      </c>
      <c r="BE37" s="6">
        <f>IF($B37="-","-",SUMIFS(JRooms!$P:$P,JRooms!$A:$A,$B37,JRooms!$M:$M,BE$2))</f>
        <v>0</v>
      </c>
      <c r="BF37" s="6">
        <f>IF($B37="-","-",SUMIFS(JRooms!$P:$P,JRooms!$A:$A,$B37,JRooms!$M:$M,BF$2))</f>
        <v>0</v>
      </c>
      <c r="BG37" s="6">
        <f>IF($B37="-","-",SUMIFS(JRooms!$P:$P,JRooms!$A:$A,$B37,JRooms!$M:$M,BG$2))</f>
        <v>0</v>
      </c>
      <c r="BH37" s="6">
        <f>IF($B37="-","-",SUMIFS(JRooms!$P:$P,JRooms!$A:$A,$B37,JRooms!$M:$M,BH$2))</f>
        <v>0</v>
      </c>
      <c r="BI37" s="6">
        <f>IF($B37="-","-",SUMIFS(JRooms!$P:$P,JRooms!$A:$A,$B37,JRooms!$M:$M,BI$2))</f>
        <v>0</v>
      </c>
      <c r="BJ37" s="6">
        <f>IF($B37="-","-",SUMIFS(JRooms!$P:$P,JRooms!$A:$A,$B37,JRooms!$M:$M,BJ$2))</f>
        <v>0</v>
      </c>
      <c r="BK37" s="6">
        <f>IF($B37="-","-",SUMIFS(JRooms!$P:$P,JRooms!$A:$A,$B37,JRooms!$M:$M,BK$2))</f>
        <v>0</v>
      </c>
      <c r="BL37" s="6">
        <f>IF($B37="-","-",SUMIFS(JRooms!$P:$P,JRooms!$A:$A,$B37,JRooms!$M:$M,BL$2))</f>
        <v>0</v>
      </c>
    </row>
    <row r="38" spans="1:64" x14ac:dyDescent="0.2">
      <c r="A38" s="7">
        <v>143</v>
      </c>
      <c r="B38" s="7">
        <v>106</v>
      </c>
      <c r="C38" s="6" t="s">
        <v>37</v>
      </c>
      <c r="D38" s="6">
        <f>SUMIFS(SchoolList!H:H,SchoolList!F:F,A38)</f>
        <v>608.16</v>
      </c>
      <c r="E38" s="6">
        <f t="shared" si="5"/>
        <v>0</v>
      </c>
      <c r="F38" s="6">
        <f t="shared" si="6"/>
        <v>0</v>
      </c>
      <c r="G38" s="6">
        <f t="shared" si="7"/>
        <v>0</v>
      </c>
      <c r="H38" s="6">
        <f t="shared" si="8"/>
        <v>0</v>
      </c>
      <c r="I38" s="73">
        <f t="shared" si="9"/>
        <v>0</v>
      </c>
      <c r="J38" s="73">
        <f t="shared" si="10"/>
        <v>0</v>
      </c>
      <c r="K38" s="73">
        <f t="shared" si="11"/>
        <v>0</v>
      </c>
      <c r="L38" s="73">
        <f t="shared" si="12"/>
        <v>0</v>
      </c>
      <c r="M38" s="6">
        <f t="shared" si="1"/>
        <v>0</v>
      </c>
      <c r="N38" s="6">
        <f t="shared" si="2"/>
        <v>0</v>
      </c>
      <c r="O38" s="6">
        <f t="shared" si="3"/>
        <v>0</v>
      </c>
      <c r="P38" s="6">
        <f t="shared" si="4"/>
        <v>0</v>
      </c>
      <c r="Q38" s="6">
        <f>IF($B38="-","-",SUMIFS(JRooms!$P:$P,JRooms!$A:$A,$B38,JRooms!$M:$M,Q$2,JRooms!$R:$R,""))</f>
        <v>0</v>
      </c>
      <c r="R38" s="6">
        <f>IF($B38="-","-",SUMIFS(JRooms!$P:$P,JRooms!$A:$A,$B38,JRooms!$M:$M,R$2,JRooms!$R:$R,""))</f>
        <v>0</v>
      </c>
      <c r="S38" s="6">
        <f>IF($B38="-","-",SUMIFS(JRooms!$P:$P,JRooms!$A:$A,$B38,JRooms!$M:$M,S$2,JRooms!$R:$R,""))</f>
        <v>0</v>
      </c>
      <c r="T38" s="6">
        <f>IF($B38="-","-",SUMIFS(JRooms!$P:$P,JRooms!$A:$A,$B38,JRooms!$M:$M,T$2,JRooms!$R:$R,""))</f>
        <v>0</v>
      </c>
      <c r="U38" s="6">
        <f>IF($B38="-","-",SUMIFS(JRooms!$P:$P,JRooms!$A:$A,$B38,JRooms!$M:$M,U$2,JRooms!$R:$R,""))</f>
        <v>0</v>
      </c>
      <c r="V38" s="6">
        <f>IF($B38="-","-",SUMIFS(JRooms!$P:$P,JRooms!$A:$A,$B38,JRooms!$M:$M,V$2,JRooms!$R:$R,""))</f>
        <v>0</v>
      </c>
      <c r="W38" s="6">
        <f>IF($B38="-","-",SUMIFS(JRooms!$P:$P,JRooms!$A:$A,$B38,JRooms!$M:$M,W$2,JRooms!$R:$R,""))</f>
        <v>0</v>
      </c>
      <c r="X38" s="6">
        <f>IF($B38="-","-",SUMIFS(JRooms!$P:$P,JRooms!$A:$A,$B38,JRooms!$M:$M,X$2,JRooms!$R:$R,""))</f>
        <v>0</v>
      </c>
      <c r="Y38" s="6">
        <f>IF($B38="-","-",SUMIFS(JRooms!$P:$P,JRooms!$A:$A,$B38,JRooms!$M:$M,Y$2,JRooms!$R:$R,""))</f>
        <v>0</v>
      </c>
      <c r="Z38" s="6">
        <f>IF($B38="-","-",SUMIFS(JRooms!$P:$P,JRooms!$A:$A,$B38,JRooms!$M:$M,Z$2,JRooms!$R:$R,""))</f>
        <v>0</v>
      </c>
      <c r="AA38" s="6">
        <f>IF($B38="-","-",SUMIFS(JRooms!$P:$P,JRooms!$A:$A,$B38,JRooms!$M:$M,AA$2,JRooms!$R:$R,""))</f>
        <v>0</v>
      </c>
      <c r="AB38" s="6">
        <f>IF($B38="-","-",SUMIFS(JRooms!$P:$P,JRooms!$A:$A,$B38,JRooms!$M:$M,AB$2,JRooms!$R:$R,""))</f>
        <v>0</v>
      </c>
      <c r="AC38" s="6">
        <f>IF($B38="-","-",SUMIFS(JRooms!$P:$P,JRooms!$A:$A,$B38,JRooms!$M:$M,AC$2,JRooms!$R:$R,""))</f>
        <v>0</v>
      </c>
      <c r="AD38" s="6">
        <f>IF($B38="-","-",SUMIFS(JRooms!$P:$P,JRooms!$A:$A,$B38,JRooms!$M:$M,AD$2,JRooms!$R:$R,""))</f>
        <v>0</v>
      </c>
      <c r="AE38" s="6">
        <f>IF($B38="-","-",SUMIFS(JRooms!$P:$P,JRooms!$A:$A,$B38,JRooms!$M:$M,AE$2,JRooms!$R:$R,""))</f>
        <v>0</v>
      </c>
      <c r="AF38" s="6">
        <f>IF($B38="-","-",SUMIFS(JRooms!$P:$P,JRooms!$A:$A,$B38,JRooms!$M:$M,AF$2,JRooms!$R:$R,""))</f>
        <v>0</v>
      </c>
      <c r="AG38" s="6">
        <f>IF($B38="-","-",SUMIFS(JRooms!$P:$P,JRooms!$A:$A,$B38,JRooms!$M:$M,AG$2,JRooms!$R:$R,""))</f>
        <v>0</v>
      </c>
      <c r="AH38" s="6">
        <f>IF($B38="-","-",SUMIFS(JRooms!$P:$P,JRooms!$A:$A,$B38,JRooms!$M:$M,AH$2,JRooms!$R:$R,""))</f>
        <v>0</v>
      </c>
      <c r="AI38" s="6">
        <f>IF($B38="-","-",SUMIFS(JRooms!$P:$P,JRooms!$A:$A,$B38,JRooms!$M:$M,AI$2,JRooms!$R:$R,""))</f>
        <v>0</v>
      </c>
      <c r="AJ38" s="6">
        <f>IF($B38="-","-",SUMIFS(JRooms!$P:$P,JRooms!$A:$A,$B38,JRooms!$M:$M,AJ$2,JRooms!$R:$R,""))</f>
        <v>0</v>
      </c>
      <c r="AK38" s="6">
        <f>IF($B38="-","-",SUMIFS(JRooms!$P:$P,JRooms!$A:$A,$B38,JRooms!$M:$M,AK$2,JRooms!$R:$R,""))</f>
        <v>0</v>
      </c>
      <c r="AL38" s="6">
        <f>IF($B38="-","-",SUMIFS(JRooms!$P:$P,JRooms!$A:$A,$B38,JRooms!$M:$M,AL$2,JRooms!$R:$R,""))</f>
        <v>0</v>
      </c>
      <c r="AM38" s="6">
        <f>IF($B38="-","-",SUMIFS(JRooms!$P:$P,JRooms!$A:$A,$B38,JRooms!$M:$M,AM$2,JRooms!$R:$R,""))</f>
        <v>0</v>
      </c>
      <c r="AN38" s="6">
        <f>IF($B38="-","-",SUMIFS(JRooms!$P:$P,JRooms!$A:$A,$B38,JRooms!$M:$M,AN$2,JRooms!$R:$R,""))</f>
        <v>0</v>
      </c>
      <c r="AO38" s="6">
        <f>IF($B38="-","-",SUMIFS(JRooms!$P:$P,JRooms!$A:$A,$B38,JRooms!$M:$M,AO$2))</f>
        <v>0</v>
      </c>
      <c r="AP38" s="6">
        <f>IF($B38="-","-",SUMIFS(JRooms!$P:$P,JRooms!$A:$A,$B38,JRooms!$M:$M,AP$2))</f>
        <v>0</v>
      </c>
      <c r="AQ38" s="6">
        <f>IF($B38="-","-",SUMIFS(JRooms!$P:$P,JRooms!$A:$A,$B38,JRooms!$M:$M,AQ$2))</f>
        <v>0</v>
      </c>
      <c r="AR38" s="6">
        <f>IF($B38="-","-",SUMIFS(JRooms!$P:$P,JRooms!$A:$A,$B38,JRooms!$M:$M,AR$2))</f>
        <v>0</v>
      </c>
      <c r="AS38" s="6">
        <f>IF($B38="-","-",SUMIFS(JRooms!$P:$P,JRooms!$A:$A,$B38,JRooms!$M:$M,AS$2))</f>
        <v>0</v>
      </c>
      <c r="AT38" s="6">
        <f>IF($B38="-","-",SUMIFS(JRooms!$P:$P,JRooms!$A:$A,$B38,JRooms!$M:$M,AT$2))</f>
        <v>0</v>
      </c>
      <c r="AU38" s="6">
        <f>IF($B38="-","-",SUMIFS(JRooms!$P:$P,JRooms!$A:$A,$B38,JRooms!$M:$M,AU$2))</f>
        <v>0</v>
      </c>
      <c r="AV38" s="6">
        <f>IF($B38="-","-",SUMIFS(JRooms!$P:$P,JRooms!$A:$A,$B38,JRooms!$M:$M,AV$2))</f>
        <v>0</v>
      </c>
      <c r="AW38" s="6">
        <f>IF($B38="-","-",SUMIFS(JRooms!$P:$P,JRooms!$A:$A,$B38,JRooms!$M:$M,AW$2))</f>
        <v>0</v>
      </c>
      <c r="AX38" s="6">
        <f>IF($B38="-","-",SUMIFS(JRooms!$P:$P,JRooms!$A:$A,$B38,JRooms!$M:$M,AX$2))</f>
        <v>0</v>
      </c>
      <c r="AY38" s="6">
        <f>IF($B38="-","-",SUMIFS(JRooms!$P:$P,JRooms!$A:$A,$B38,JRooms!$M:$M,AY$2))</f>
        <v>0</v>
      </c>
      <c r="AZ38" s="6">
        <f>IF($B38="-","-",SUMIFS(JRooms!$P:$P,JRooms!$A:$A,$B38,JRooms!$M:$M,AZ$2))</f>
        <v>0</v>
      </c>
      <c r="BA38" s="6">
        <f>IF($B38="-","-",SUMIFS(JRooms!$P:$P,JRooms!$A:$A,$B38,JRooms!$M:$M,BA$2))</f>
        <v>0</v>
      </c>
      <c r="BB38" s="6">
        <f>IF($B38="-","-",SUMIFS(JRooms!$P:$P,JRooms!$A:$A,$B38,JRooms!$M:$M,BB$2))</f>
        <v>0</v>
      </c>
      <c r="BC38" s="6">
        <f>IF($B38="-","-",SUMIFS(JRooms!$P:$P,JRooms!$A:$A,$B38,JRooms!$M:$M,BC$2))</f>
        <v>0</v>
      </c>
      <c r="BD38" s="6">
        <f>IF($B38="-","-",SUMIFS(JRooms!$P:$P,JRooms!$A:$A,$B38,JRooms!$M:$M,BD$2))</f>
        <v>0</v>
      </c>
      <c r="BE38" s="6">
        <f>IF($B38="-","-",SUMIFS(JRooms!$P:$P,JRooms!$A:$A,$B38,JRooms!$M:$M,BE$2))</f>
        <v>0</v>
      </c>
      <c r="BF38" s="6">
        <f>IF($B38="-","-",SUMIFS(JRooms!$P:$P,JRooms!$A:$A,$B38,JRooms!$M:$M,BF$2))</f>
        <v>0</v>
      </c>
      <c r="BG38" s="6">
        <f>IF($B38="-","-",SUMIFS(JRooms!$P:$P,JRooms!$A:$A,$B38,JRooms!$M:$M,BG$2))</f>
        <v>0</v>
      </c>
      <c r="BH38" s="6">
        <f>IF($B38="-","-",SUMIFS(JRooms!$P:$P,JRooms!$A:$A,$B38,JRooms!$M:$M,BH$2))</f>
        <v>0</v>
      </c>
      <c r="BI38" s="6">
        <f>IF($B38="-","-",SUMIFS(JRooms!$P:$P,JRooms!$A:$A,$B38,JRooms!$M:$M,BI$2))</f>
        <v>0</v>
      </c>
      <c r="BJ38" s="6">
        <f>IF($B38="-","-",SUMIFS(JRooms!$P:$P,JRooms!$A:$A,$B38,JRooms!$M:$M,BJ$2))</f>
        <v>0</v>
      </c>
      <c r="BK38" s="6">
        <f>IF($B38="-","-",SUMIFS(JRooms!$P:$P,JRooms!$A:$A,$B38,JRooms!$M:$M,BK$2))</f>
        <v>0</v>
      </c>
      <c r="BL38" s="6">
        <f>IF($B38="-","-",SUMIFS(JRooms!$P:$P,JRooms!$A:$A,$B38,JRooms!$M:$M,BL$2))</f>
        <v>0</v>
      </c>
    </row>
    <row r="39" spans="1:64" x14ac:dyDescent="0.2">
      <c r="A39" s="7">
        <v>144</v>
      </c>
      <c r="B39" s="7">
        <v>111</v>
      </c>
      <c r="C39" s="6" t="s">
        <v>38</v>
      </c>
      <c r="D39" s="6">
        <f>SUMIFS(SchoolList!H:H,SchoolList!F:F,A39)</f>
        <v>257.62</v>
      </c>
      <c r="E39" s="6">
        <f t="shared" si="5"/>
        <v>0</v>
      </c>
      <c r="F39" s="6">
        <f t="shared" si="6"/>
        <v>0</v>
      </c>
      <c r="G39" s="6">
        <f t="shared" si="7"/>
        <v>828</v>
      </c>
      <c r="H39" s="6">
        <f t="shared" si="8"/>
        <v>828</v>
      </c>
      <c r="I39" s="73">
        <f t="shared" si="9"/>
        <v>0</v>
      </c>
      <c r="J39" s="73">
        <f t="shared" si="10"/>
        <v>0</v>
      </c>
      <c r="K39" s="73">
        <f t="shared" si="11"/>
        <v>3.21</v>
      </c>
      <c r="L39" s="73">
        <f t="shared" si="12"/>
        <v>3.21</v>
      </c>
      <c r="M39" s="6">
        <f t="shared" si="1"/>
        <v>0</v>
      </c>
      <c r="N39" s="6">
        <f t="shared" si="2"/>
        <v>0</v>
      </c>
      <c r="O39" s="6">
        <f t="shared" si="3"/>
        <v>828</v>
      </c>
      <c r="P39" s="6">
        <f t="shared" si="4"/>
        <v>828</v>
      </c>
      <c r="Q39" s="6">
        <f>IF($B39="-","-",SUMIFS(JRooms!$P:$P,JRooms!$A:$A,$B39,JRooms!$M:$M,Q$2,JRooms!$R:$R,""))</f>
        <v>0</v>
      </c>
      <c r="R39" s="6">
        <f>IF($B39="-","-",SUMIFS(JRooms!$P:$P,JRooms!$A:$A,$B39,JRooms!$M:$M,R$2,JRooms!$R:$R,""))</f>
        <v>0</v>
      </c>
      <c r="S39" s="6">
        <f>IF($B39="-","-",SUMIFS(JRooms!$P:$P,JRooms!$A:$A,$B39,JRooms!$M:$M,S$2,JRooms!$R:$R,""))</f>
        <v>0</v>
      </c>
      <c r="T39" s="6">
        <f>IF($B39="-","-",SUMIFS(JRooms!$P:$P,JRooms!$A:$A,$B39,JRooms!$M:$M,T$2,JRooms!$R:$R,""))</f>
        <v>0</v>
      </c>
      <c r="U39" s="6">
        <f>IF($B39="-","-",SUMIFS(JRooms!$P:$P,JRooms!$A:$A,$B39,JRooms!$M:$M,U$2,JRooms!$R:$R,""))</f>
        <v>0</v>
      </c>
      <c r="V39" s="6">
        <f>IF($B39="-","-",SUMIFS(JRooms!$P:$P,JRooms!$A:$A,$B39,JRooms!$M:$M,V$2,JRooms!$R:$R,""))</f>
        <v>0</v>
      </c>
      <c r="W39" s="6">
        <f>IF($B39="-","-",SUMIFS(JRooms!$P:$P,JRooms!$A:$A,$B39,JRooms!$M:$M,W$2,JRooms!$R:$R,""))</f>
        <v>0</v>
      </c>
      <c r="X39" s="6">
        <f>IF($B39="-","-",SUMIFS(JRooms!$P:$P,JRooms!$A:$A,$B39,JRooms!$M:$M,X$2,JRooms!$R:$R,""))</f>
        <v>0</v>
      </c>
      <c r="Y39" s="6">
        <f>IF($B39="-","-",SUMIFS(JRooms!$P:$P,JRooms!$A:$A,$B39,JRooms!$M:$M,Y$2,JRooms!$R:$R,""))</f>
        <v>0</v>
      </c>
      <c r="Z39" s="6">
        <f>IF($B39="-","-",SUMIFS(JRooms!$P:$P,JRooms!$A:$A,$B39,JRooms!$M:$M,Z$2,JRooms!$R:$R,""))</f>
        <v>0</v>
      </c>
      <c r="AA39" s="6">
        <f>IF($B39="-","-",SUMIFS(JRooms!$P:$P,JRooms!$A:$A,$B39,JRooms!$M:$M,AA$2,JRooms!$R:$R,""))</f>
        <v>0</v>
      </c>
      <c r="AB39" s="6">
        <f>IF($B39="-","-",SUMIFS(JRooms!$P:$P,JRooms!$A:$A,$B39,JRooms!$M:$M,AB$2,JRooms!$R:$R,""))</f>
        <v>0</v>
      </c>
      <c r="AC39" s="6">
        <f>IF($B39="-","-",SUMIFS(JRooms!$P:$P,JRooms!$A:$A,$B39,JRooms!$M:$M,AC$2,JRooms!$R:$R,""))</f>
        <v>0</v>
      </c>
      <c r="AD39" s="6">
        <f>IF($B39="-","-",SUMIFS(JRooms!$P:$P,JRooms!$A:$A,$B39,JRooms!$M:$M,AD$2,JRooms!$R:$R,""))</f>
        <v>0</v>
      </c>
      <c r="AE39" s="6">
        <f>IF($B39="-","-",SUMIFS(JRooms!$P:$P,JRooms!$A:$A,$B39,JRooms!$M:$M,AE$2,JRooms!$R:$R,""))</f>
        <v>0</v>
      </c>
      <c r="AF39" s="6">
        <f>IF($B39="-","-",SUMIFS(JRooms!$P:$P,JRooms!$A:$A,$B39,JRooms!$M:$M,AF$2,JRooms!$R:$R,""))</f>
        <v>0</v>
      </c>
      <c r="AG39" s="6">
        <f>IF($B39="-","-",SUMIFS(JRooms!$P:$P,JRooms!$A:$A,$B39,JRooms!$M:$M,AG$2,JRooms!$R:$R,""))</f>
        <v>0</v>
      </c>
      <c r="AH39" s="6">
        <f>IF($B39="-","-",SUMIFS(JRooms!$P:$P,JRooms!$A:$A,$B39,JRooms!$M:$M,AH$2,JRooms!$R:$R,""))</f>
        <v>0</v>
      </c>
      <c r="AI39" s="6">
        <f>IF($B39="-","-",SUMIFS(JRooms!$P:$P,JRooms!$A:$A,$B39,JRooms!$M:$M,AI$2,JRooms!$R:$R,""))</f>
        <v>0</v>
      </c>
      <c r="AJ39" s="6">
        <f>IF($B39="-","-",SUMIFS(JRooms!$P:$P,JRooms!$A:$A,$B39,JRooms!$M:$M,AJ$2,JRooms!$R:$R,""))</f>
        <v>0</v>
      </c>
      <c r="AK39" s="6">
        <f>IF($B39="-","-",SUMIFS(JRooms!$P:$P,JRooms!$A:$A,$B39,JRooms!$M:$M,AK$2,JRooms!$R:$R,""))</f>
        <v>0</v>
      </c>
      <c r="AL39" s="6">
        <f>IF($B39="-","-",SUMIFS(JRooms!$P:$P,JRooms!$A:$A,$B39,JRooms!$M:$M,AL$2,JRooms!$R:$R,""))</f>
        <v>828</v>
      </c>
      <c r="AM39" s="6">
        <f>IF($B39="-","-",SUMIFS(JRooms!$P:$P,JRooms!$A:$A,$B39,JRooms!$M:$M,AM$2,JRooms!$R:$R,""))</f>
        <v>0</v>
      </c>
      <c r="AN39" s="6">
        <f>IF($B39="-","-",SUMIFS(JRooms!$P:$P,JRooms!$A:$A,$B39,JRooms!$M:$M,AN$2,JRooms!$R:$R,""))</f>
        <v>0</v>
      </c>
      <c r="AO39" s="6">
        <f>IF($B39="-","-",SUMIFS(JRooms!$P:$P,JRooms!$A:$A,$B39,JRooms!$M:$M,AO$2))</f>
        <v>0</v>
      </c>
      <c r="AP39" s="6">
        <f>IF($B39="-","-",SUMIFS(JRooms!$P:$P,JRooms!$A:$A,$B39,JRooms!$M:$M,AP$2))</f>
        <v>0</v>
      </c>
      <c r="AQ39" s="6">
        <f>IF($B39="-","-",SUMIFS(JRooms!$P:$P,JRooms!$A:$A,$B39,JRooms!$M:$M,AQ$2))</f>
        <v>0</v>
      </c>
      <c r="AR39" s="6">
        <f>IF($B39="-","-",SUMIFS(JRooms!$P:$P,JRooms!$A:$A,$B39,JRooms!$M:$M,AR$2))</f>
        <v>0</v>
      </c>
      <c r="AS39" s="6">
        <f>IF($B39="-","-",SUMIFS(JRooms!$P:$P,JRooms!$A:$A,$B39,JRooms!$M:$M,AS$2))</f>
        <v>0</v>
      </c>
      <c r="AT39" s="6">
        <f>IF($B39="-","-",SUMIFS(JRooms!$P:$P,JRooms!$A:$A,$B39,JRooms!$M:$M,AT$2))</f>
        <v>0</v>
      </c>
      <c r="AU39" s="6">
        <f>IF($B39="-","-",SUMIFS(JRooms!$P:$P,JRooms!$A:$A,$B39,JRooms!$M:$M,AU$2))</f>
        <v>0</v>
      </c>
      <c r="AV39" s="6">
        <f>IF($B39="-","-",SUMIFS(JRooms!$P:$P,JRooms!$A:$A,$B39,JRooms!$M:$M,AV$2))</f>
        <v>0</v>
      </c>
      <c r="AW39" s="6">
        <f>IF($B39="-","-",SUMIFS(JRooms!$P:$P,JRooms!$A:$A,$B39,JRooms!$M:$M,AW$2))</f>
        <v>0</v>
      </c>
      <c r="AX39" s="6">
        <f>IF($B39="-","-",SUMIFS(JRooms!$P:$P,JRooms!$A:$A,$B39,JRooms!$M:$M,AX$2))</f>
        <v>0</v>
      </c>
      <c r="AY39" s="6">
        <f>IF($B39="-","-",SUMIFS(JRooms!$P:$P,JRooms!$A:$A,$B39,JRooms!$M:$M,AY$2))</f>
        <v>0</v>
      </c>
      <c r="AZ39" s="6">
        <f>IF($B39="-","-",SUMIFS(JRooms!$P:$P,JRooms!$A:$A,$B39,JRooms!$M:$M,AZ$2))</f>
        <v>0</v>
      </c>
      <c r="BA39" s="6">
        <f>IF($B39="-","-",SUMIFS(JRooms!$P:$P,JRooms!$A:$A,$B39,JRooms!$M:$M,BA$2))</f>
        <v>0</v>
      </c>
      <c r="BB39" s="6">
        <f>IF($B39="-","-",SUMIFS(JRooms!$P:$P,JRooms!$A:$A,$B39,JRooms!$M:$M,BB$2))</f>
        <v>0</v>
      </c>
      <c r="BC39" s="6">
        <f>IF($B39="-","-",SUMIFS(JRooms!$P:$P,JRooms!$A:$A,$B39,JRooms!$M:$M,BC$2))</f>
        <v>0</v>
      </c>
      <c r="BD39" s="6">
        <f>IF($B39="-","-",SUMIFS(JRooms!$P:$P,JRooms!$A:$A,$B39,JRooms!$M:$M,BD$2))</f>
        <v>0</v>
      </c>
      <c r="BE39" s="6">
        <f>IF($B39="-","-",SUMIFS(JRooms!$P:$P,JRooms!$A:$A,$B39,JRooms!$M:$M,BE$2))</f>
        <v>0</v>
      </c>
      <c r="BF39" s="6">
        <f>IF($B39="-","-",SUMIFS(JRooms!$P:$P,JRooms!$A:$A,$B39,JRooms!$M:$M,BF$2))</f>
        <v>0</v>
      </c>
      <c r="BG39" s="6">
        <f>IF($B39="-","-",SUMIFS(JRooms!$P:$P,JRooms!$A:$A,$B39,JRooms!$M:$M,BG$2))</f>
        <v>0</v>
      </c>
      <c r="BH39" s="6">
        <f>IF($B39="-","-",SUMIFS(JRooms!$P:$P,JRooms!$A:$A,$B39,JRooms!$M:$M,BH$2))</f>
        <v>0</v>
      </c>
      <c r="BI39" s="6">
        <f>IF($B39="-","-",SUMIFS(JRooms!$P:$P,JRooms!$A:$A,$B39,JRooms!$M:$M,BI$2))</f>
        <v>0</v>
      </c>
      <c r="BJ39" s="6">
        <f>IF($B39="-","-",SUMIFS(JRooms!$P:$P,JRooms!$A:$A,$B39,JRooms!$M:$M,BJ$2))</f>
        <v>828</v>
      </c>
      <c r="BK39" s="6">
        <f>IF($B39="-","-",SUMIFS(JRooms!$P:$P,JRooms!$A:$A,$B39,JRooms!$M:$M,BK$2))</f>
        <v>0</v>
      </c>
      <c r="BL39" s="6">
        <f>IF($B39="-","-",SUMIFS(JRooms!$P:$P,JRooms!$A:$A,$B39,JRooms!$M:$M,BL$2))</f>
        <v>0</v>
      </c>
    </row>
    <row r="40" spans="1:64" x14ac:dyDescent="0.2">
      <c r="A40" s="7">
        <v>145</v>
      </c>
      <c r="B40" s="7">
        <v>112</v>
      </c>
      <c r="C40" s="6" t="s">
        <v>39</v>
      </c>
      <c r="D40" s="6">
        <f>SUMIFS(SchoolList!H:H,SchoolList!F:F,A40)</f>
        <v>324.41000000000003</v>
      </c>
      <c r="E40" s="6">
        <f t="shared" si="5"/>
        <v>0</v>
      </c>
      <c r="F40" s="6">
        <f t="shared" si="6"/>
        <v>0</v>
      </c>
      <c r="G40" s="6">
        <f t="shared" si="7"/>
        <v>0</v>
      </c>
      <c r="H40" s="6">
        <f t="shared" si="8"/>
        <v>0</v>
      </c>
      <c r="I40" s="73">
        <f t="shared" si="9"/>
        <v>0</v>
      </c>
      <c r="J40" s="73">
        <f t="shared" si="10"/>
        <v>0</v>
      </c>
      <c r="K40" s="73">
        <f t="shared" si="11"/>
        <v>0</v>
      </c>
      <c r="L40" s="73">
        <f t="shared" si="12"/>
        <v>0</v>
      </c>
      <c r="M40" s="6">
        <f t="shared" si="1"/>
        <v>0</v>
      </c>
      <c r="N40" s="6">
        <f t="shared" si="2"/>
        <v>0</v>
      </c>
      <c r="O40" s="6">
        <f t="shared" si="3"/>
        <v>0</v>
      </c>
      <c r="P40" s="6">
        <f t="shared" si="4"/>
        <v>0</v>
      </c>
      <c r="Q40" s="6">
        <f>IF($B40="-","-",SUMIFS(JRooms!$P:$P,JRooms!$A:$A,$B40,JRooms!$M:$M,Q$2,JRooms!$R:$R,""))</f>
        <v>0</v>
      </c>
      <c r="R40" s="6">
        <f>IF($B40="-","-",SUMIFS(JRooms!$P:$P,JRooms!$A:$A,$B40,JRooms!$M:$M,R$2,JRooms!$R:$R,""))</f>
        <v>0</v>
      </c>
      <c r="S40" s="6">
        <f>IF($B40="-","-",SUMIFS(JRooms!$P:$P,JRooms!$A:$A,$B40,JRooms!$M:$M,S$2,JRooms!$R:$R,""))</f>
        <v>0</v>
      </c>
      <c r="T40" s="6">
        <f>IF($B40="-","-",SUMIFS(JRooms!$P:$P,JRooms!$A:$A,$B40,JRooms!$M:$M,T$2,JRooms!$R:$R,""))</f>
        <v>0</v>
      </c>
      <c r="U40" s="6">
        <f>IF($B40="-","-",SUMIFS(JRooms!$P:$P,JRooms!$A:$A,$B40,JRooms!$M:$M,U$2,JRooms!$R:$R,""))</f>
        <v>0</v>
      </c>
      <c r="V40" s="6">
        <f>IF($B40="-","-",SUMIFS(JRooms!$P:$P,JRooms!$A:$A,$B40,JRooms!$M:$M,V$2,JRooms!$R:$R,""))</f>
        <v>0</v>
      </c>
      <c r="W40" s="6">
        <f>IF($B40="-","-",SUMIFS(JRooms!$P:$P,JRooms!$A:$A,$B40,JRooms!$M:$M,W$2,JRooms!$R:$R,""))</f>
        <v>0</v>
      </c>
      <c r="X40" s="6">
        <f>IF($B40="-","-",SUMIFS(JRooms!$P:$P,JRooms!$A:$A,$B40,JRooms!$M:$M,X$2,JRooms!$R:$R,""))</f>
        <v>0</v>
      </c>
      <c r="Y40" s="6">
        <f>IF($B40="-","-",SUMIFS(JRooms!$P:$P,JRooms!$A:$A,$B40,JRooms!$M:$M,Y$2,JRooms!$R:$R,""))</f>
        <v>0</v>
      </c>
      <c r="Z40" s="6">
        <f>IF($B40="-","-",SUMIFS(JRooms!$P:$P,JRooms!$A:$A,$B40,JRooms!$M:$M,Z$2,JRooms!$R:$R,""))</f>
        <v>0</v>
      </c>
      <c r="AA40" s="6">
        <f>IF($B40="-","-",SUMIFS(JRooms!$P:$P,JRooms!$A:$A,$B40,JRooms!$M:$M,AA$2,JRooms!$R:$R,""))</f>
        <v>0</v>
      </c>
      <c r="AB40" s="6">
        <f>IF($B40="-","-",SUMIFS(JRooms!$P:$P,JRooms!$A:$A,$B40,JRooms!$M:$M,AB$2,JRooms!$R:$R,""))</f>
        <v>0</v>
      </c>
      <c r="AC40" s="6">
        <f>IF($B40="-","-",SUMIFS(JRooms!$P:$P,JRooms!$A:$A,$B40,JRooms!$M:$M,AC$2,JRooms!$R:$R,""))</f>
        <v>0</v>
      </c>
      <c r="AD40" s="6">
        <f>IF($B40="-","-",SUMIFS(JRooms!$P:$P,JRooms!$A:$A,$B40,JRooms!$M:$M,AD$2,JRooms!$R:$R,""))</f>
        <v>0</v>
      </c>
      <c r="AE40" s="6">
        <f>IF($B40="-","-",SUMIFS(JRooms!$P:$P,JRooms!$A:$A,$B40,JRooms!$M:$M,AE$2,JRooms!$R:$R,""))</f>
        <v>0</v>
      </c>
      <c r="AF40" s="6">
        <f>IF($B40="-","-",SUMIFS(JRooms!$P:$P,JRooms!$A:$A,$B40,JRooms!$M:$M,AF$2,JRooms!$R:$R,""))</f>
        <v>0</v>
      </c>
      <c r="AG40" s="6">
        <f>IF($B40="-","-",SUMIFS(JRooms!$P:$P,JRooms!$A:$A,$B40,JRooms!$M:$M,AG$2,JRooms!$R:$R,""))</f>
        <v>0</v>
      </c>
      <c r="AH40" s="6">
        <f>IF($B40="-","-",SUMIFS(JRooms!$P:$P,JRooms!$A:$A,$B40,JRooms!$M:$M,AH$2,JRooms!$R:$R,""))</f>
        <v>0</v>
      </c>
      <c r="AI40" s="6">
        <f>IF($B40="-","-",SUMIFS(JRooms!$P:$P,JRooms!$A:$A,$B40,JRooms!$M:$M,AI$2,JRooms!$R:$R,""))</f>
        <v>0</v>
      </c>
      <c r="AJ40" s="6">
        <f>IF($B40="-","-",SUMIFS(JRooms!$P:$P,JRooms!$A:$A,$B40,JRooms!$M:$M,AJ$2,JRooms!$R:$R,""))</f>
        <v>0</v>
      </c>
      <c r="AK40" s="6">
        <f>IF($B40="-","-",SUMIFS(JRooms!$P:$P,JRooms!$A:$A,$B40,JRooms!$M:$M,AK$2,JRooms!$R:$R,""))</f>
        <v>0</v>
      </c>
      <c r="AL40" s="6">
        <f>IF($B40="-","-",SUMIFS(JRooms!$P:$P,JRooms!$A:$A,$B40,JRooms!$M:$M,AL$2,JRooms!$R:$R,""))</f>
        <v>0</v>
      </c>
      <c r="AM40" s="6">
        <f>IF($B40="-","-",SUMIFS(JRooms!$P:$P,JRooms!$A:$A,$B40,JRooms!$M:$M,AM$2,JRooms!$R:$R,""))</f>
        <v>0</v>
      </c>
      <c r="AN40" s="6">
        <f>IF($B40="-","-",SUMIFS(JRooms!$P:$P,JRooms!$A:$A,$B40,JRooms!$M:$M,AN$2,JRooms!$R:$R,""))</f>
        <v>0</v>
      </c>
      <c r="AO40" s="6">
        <f>IF($B40="-","-",SUMIFS(JRooms!$P:$P,JRooms!$A:$A,$B40,JRooms!$M:$M,AO$2))</f>
        <v>0</v>
      </c>
      <c r="AP40" s="6">
        <f>IF($B40="-","-",SUMIFS(JRooms!$P:$P,JRooms!$A:$A,$B40,JRooms!$M:$M,AP$2))</f>
        <v>0</v>
      </c>
      <c r="AQ40" s="6">
        <f>IF($B40="-","-",SUMIFS(JRooms!$P:$P,JRooms!$A:$A,$B40,JRooms!$M:$M,AQ$2))</f>
        <v>0</v>
      </c>
      <c r="AR40" s="6">
        <f>IF($B40="-","-",SUMIFS(JRooms!$P:$P,JRooms!$A:$A,$B40,JRooms!$M:$M,AR$2))</f>
        <v>0</v>
      </c>
      <c r="AS40" s="6">
        <f>IF($B40="-","-",SUMIFS(JRooms!$P:$P,JRooms!$A:$A,$B40,JRooms!$M:$M,AS$2))</f>
        <v>0</v>
      </c>
      <c r="AT40" s="6">
        <f>IF($B40="-","-",SUMIFS(JRooms!$P:$P,JRooms!$A:$A,$B40,JRooms!$M:$M,AT$2))</f>
        <v>0</v>
      </c>
      <c r="AU40" s="6">
        <f>IF($B40="-","-",SUMIFS(JRooms!$P:$P,JRooms!$A:$A,$B40,JRooms!$M:$M,AU$2))</f>
        <v>0</v>
      </c>
      <c r="AV40" s="6">
        <f>IF($B40="-","-",SUMIFS(JRooms!$P:$P,JRooms!$A:$A,$B40,JRooms!$M:$M,AV$2))</f>
        <v>0</v>
      </c>
      <c r="AW40" s="6">
        <f>IF($B40="-","-",SUMIFS(JRooms!$P:$P,JRooms!$A:$A,$B40,JRooms!$M:$M,AW$2))</f>
        <v>0</v>
      </c>
      <c r="AX40" s="6">
        <f>IF($B40="-","-",SUMIFS(JRooms!$P:$P,JRooms!$A:$A,$B40,JRooms!$M:$M,AX$2))</f>
        <v>0</v>
      </c>
      <c r="AY40" s="6">
        <f>IF($B40="-","-",SUMIFS(JRooms!$P:$P,JRooms!$A:$A,$B40,JRooms!$M:$M,AY$2))</f>
        <v>0</v>
      </c>
      <c r="AZ40" s="6">
        <f>IF($B40="-","-",SUMIFS(JRooms!$P:$P,JRooms!$A:$A,$B40,JRooms!$M:$M,AZ$2))</f>
        <v>0</v>
      </c>
      <c r="BA40" s="6">
        <f>IF($B40="-","-",SUMIFS(JRooms!$P:$P,JRooms!$A:$A,$B40,JRooms!$M:$M,BA$2))</f>
        <v>0</v>
      </c>
      <c r="BB40" s="6">
        <f>IF($B40="-","-",SUMIFS(JRooms!$P:$P,JRooms!$A:$A,$B40,JRooms!$M:$M,BB$2))</f>
        <v>0</v>
      </c>
      <c r="BC40" s="6">
        <f>IF($B40="-","-",SUMIFS(JRooms!$P:$P,JRooms!$A:$A,$B40,JRooms!$M:$M,BC$2))</f>
        <v>0</v>
      </c>
      <c r="BD40" s="6">
        <f>IF($B40="-","-",SUMIFS(JRooms!$P:$P,JRooms!$A:$A,$B40,JRooms!$M:$M,BD$2))</f>
        <v>0</v>
      </c>
      <c r="BE40" s="6">
        <f>IF($B40="-","-",SUMIFS(JRooms!$P:$P,JRooms!$A:$A,$B40,JRooms!$M:$M,BE$2))</f>
        <v>0</v>
      </c>
      <c r="BF40" s="6">
        <f>IF($B40="-","-",SUMIFS(JRooms!$P:$P,JRooms!$A:$A,$B40,JRooms!$M:$M,BF$2))</f>
        <v>0</v>
      </c>
      <c r="BG40" s="6">
        <f>IF($B40="-","-",SUMIFS(JRooms!$P:$P,JRooms!$A:$A,$B40,JRooms!$M:$M,BG$2))</f>
        <v>0</v>
      </c>
      <c r="BH40" s="6">
        <f>IF($B40="-","-",SUMIFS(JRooms!$P:$P,JRooms!$A:$A,$B40,JRooms!$M:$M,BH$2))</f>
        <v>0</v>
      </c>
      <c r="BI40" s="6">
        <f>IF($B40="-","-",SUMIFS(JRooms!$P:$P,JRooms!$A:$A,$B40,JRooms!$M:$M,BI$2))</f>
        <v>0</v>
      </c>
      <c r="BJ40" s="6">
        <f>IF($B40="-","-",SUMIFS(JRooms!$P:$P,JRooms!$A:$A,$B40,JRooms!$M:$M,BJ$2))</f>
        <v>0</v>
      </c>
      <c r="BK40" s="6">
        <f>IF($B40="-","-",SUMIFS(JRooms!$P:$P,JRooms!$A:$A,$B40,JRooms!$M:$M,BK$2))</f>
        <v>0</v>
      </c>
      <c r="BL40" s="6">
        <f>IF($B40="-","-",SUMIFS(JRooms!$P:$P,JRooms!$A:$A,$B40,JRooms!$M:$M,BL$2))</f>
        <v>0</v>
      </c>
    </row>
    <row r="41" spans="1:64" x14ac:dyDescent="0.2">
      <c r="A41" s="7">
        <v>146</v>
      </c>
      <c r="B41" s="7">
        <v>113</v>
      </c>
      <c r="C41" s="6" t="s">
        <v>40</v>
      </c>
      <c r="D41" s="6">
        <f>SUMIFS(SchoolList!H:H,SchoolList!F:F,A41)</f>
        <v>315.54000000000002</v>
      </c>
      <c r="E41" s="6">
        <f t="shared" si="5"/>
        <v>228</v>
      </c>
      <c r="F41" s="6">
        <f t="shared" si="6"/>
        <v>0</v>
      </c>
      <c r="G41" s="6">
        <f t="shared" si="7"/>
        <v>0</v>
      </c>
      <c r="H41" s="6">
        <f t="shared" si="8"/>
        <v>228</v>
      </c>
      <c r="I41" s="73">
        <f t="shared" si="9"/>
        <v>0.72</v>
      </c>
      <c r="J41" s="73">
        <f t="shared" si="10"/>
        <v>0</v>
      </c>
      <c r="K41" s="73">
        <f t="shared" si="11"/>
        <v>0</v>
      </c>
      <c r="L41" s="73">
        <f t="shared" si="12"/>
        <v>0.72</v>
      </c>
      <c r="M41" s="6">
        <f t="shared" si="1"/>
        <v>228</v>
      </c>
      <c r="N41" s="6">
        <f t="shared" si="2"/>
        <v>0</v>
      </c>
      <c r="O41" s="6">
        <f t="shared" si="3"/>
        <v>0</v>
      </c>
      <c r="P41" s="6">
        <f t="shared" si="4"/>
        <v>228</v>
      </c>
      <c r="Q41" s="6">
        <f>IF($B41="-","-",SUMIFS(JRooms!$P:$P,JRooms!$A:$A,$B41,JRooms!$M:$M,Q$2,JRooms!$R:$R,""))</f>
        <v>0</v>
      </c>
      <c r="R41" s="6">
        <f>IF($B41="-","-",SUMIFS(JRooms!$P:$P,JRooms!$A:$A,$B41,JRooms!$M:$M,R$2,JRooms!$R:$R,""))</f>
        <v>0</v>
      </c>
      <c r="S41" s="6">
        <f>IF($B41="-","-",SUMIFS(JRooms!$P:$P,JRooms!$A:$A,$B41,JRooms!$M:$M,S$2,JRooms!$R:$R,""))</f>
        <v>0</v>
      </c>
      <c r="T41" s="6">
        <f>IF($B41="-","-",SUMIFS(JRooms!$P:$P,JRooms!$A:$A,$B41,JRooms!$M:$M,T$2,JRooms!$R:$R,""))</f>
        <v>0</v>
      </c>
      <c r="U41" s="6">
        <f>IF($B41="-","-",SUMIFS(JRooms!$P:$P,JRooms!$A:$A,$B41,JRooms!$M:$M,U$2,JRooms!$R:$R,""))</f>
        <v>0</v>
      </c>
      <c r="V41" s="6">
        <f>IF($B41="-","-",SUMIFS(JRooms!$P:$P,JRooms!$A:$A,$B41,JRooms!$M:$M,V$2,JRooms!$R:$R,""))</f>
        <v>228</v>
      </c>
      <c r="W41" s="6">
        <f>IF($B41="-","-",SUMIFS(JRooms!$P:$P,JRooms!$A:$A,$B41,JRooms!$M:$M,W$2,JRooms!$R:$R,""))</f>
        <v>0</v>
      </c>
      <c r="X41" s="6">
        <f>IF($B41="-","-",SUMIFS(JRooms!$P:$P,JRooms!$A:$A,$B41,JRooms!$M:$M,X$2,JRooms!$R:$R,""))</f>
        <v>0</v>
      </c>
      <c r="Y41" s="6">
        <f>IF($B41="-","-",SUMIFS(JRooms!$P:$P,JRooms!$A:$A,$B41,JRooms!$M:$M,Y$2,JRooms!$R:$R,""))</f>
        <v>0</v>
      </c>
      <c r="Z41" s="6">
        <f>IF($B41="-","-",SUMIFS(JRooms!$P:$P,JRooms!$A:$A,$B41,JRooms!$M:$M,Z$2,JRooms!$R:$R,""))</f>
        <v>0</v>
      </c>
      <c r="AA41" s="6">
        <f>IF($B41="-","-",SUMIFS(JRooms!$P:$P,JRooms!$A:$A,$B41,JRooms!$M:$M,AA$2,JRooms!$R:$R,""))</f>
        <v>0</v>
      </c>
      <c r="AB41" s="6">
        <f>IF($B41="-","-",SUMIFS(JRooms!$P:$P,JRooms!$A:$A,$B41,JRooms!$M:$M,AB$2,JRooms!$R:$R,""))</f>
        <v>0</v>
      </c>
      <c r="AC41" s="6">
        <f>IF($B41="-","-",SUMIFS(JRooms!$P:$P,JRooms!$A:$A,$B41,JRooms!$M:$M,AC$2,JRooms!$R:$R,""))</f>
        <v>0</v>
      </c>
      <c r="AD41" s="6">
        <f>IF($B41="-","-",SUMIFS(JRooms!$P:$P,JRooms!$A:$A,$B41,JRooms!$M:$M,AD$2,JRooms!$R:$R,""))</f>
        <v>0</v>
      </c>
      <c r="AE41" s="6">
        <f>IF($B41="-","-",SUMIFS(JRooms!$P:$P,JRooms!$A:$A,$B41,JRooms!$M:$M,AE$2,JRooms!$R:$R,""))</f>
        <v>0</v>
      </c>
      <c r="AF41" s="6">
        <f>IF($B41="-","-",SUMIFS(JRooms!$P:$P,JRooms!$A:$A,$B41,JRooms!$M:$M,AF$2,JRooms!$R:$R,""))</f>
        <v>0</v>
      </c>
      <c r="AG41" s="6">
        <f>IF($B41="-","-",SUMIFS(JRooms!$P:$P,JRooms!$A:$A,$B41,JRooms!$M:$M,AG$2,JRooms!$R:$R,""))</f>
        <v>0</v>
      </c>
      <c r="AH41" s="6">
        <f>IF($B41="-","-",SUMIFS(JRooms!$P:$P,JRooms!$A:$A,$B41,JRooms!$M:$M,AH$2,JRooms!$R:$R,""))</f>
        <v>0</v>
      </c>
      <c r="AI41" s="6">
        <f>IF($B41="-","-",SUMIFS(JRooms!$P:$P,JRooms!$A:$A,$B41,JRooms!$M:$M,AI$2,JRooms!$R:$R,""))</f>
        <v>0</v>
      </c>
      <c r="AJ41" s="6">
        <f>IF($B41="-","-",SUMIFS(JRooms!$P:$P,JRooms!$A:$A,$B41,JRooms!$M:$M,AJ$2,JRooms!$R:$R,""))</f>
        <v>0</v>
      </c>
      <c r="AK41" s="6">
        <f>IF($B41="-","-",SUMIFS(JRooms!$P:$P,JRooms!$A:$A,$B41,JRooms!$M:$M,AK$2,JRooms!$R:$R,""))</f>
        <v>0</v>
      </c>
      <c r="AL41" s="6">
        <f>IF($B41="-","-",SUMIFS(JRooms!$P:$P,JRooms!$A:$A,$B41,JRooms!$M:$M,AL$2,JRooms!$R:$R,""))</f>
        <v>0</v>
      </c>
      <c r="AM41" s="6">
        <f>IF($B41="-","-",SUMIFS(JRooms!$P:$P,JRooms!$A:$A,$B41,JRooms!$M:$M,AM$2,JRooms!$R:$R,""))</f>
        <v>0</v>
      </c>
      <c r="AN41" s="6">
        <f>IF($B41="-","-",SUMIFS(JRooms!$P:$P,JRooms!$A:$A,$B41,JRooms!$M:$M,AN$2,JRooms!$R:$R,""))</f>
        <v>0</v>
      </c>
      <c r="AO41" s="6">
        <f>IF($B41="-","-",SUMIFS(JRooms!$P:$P,JRooms!$A:$A,$B41,JRooms!$M:$M,AO$2))</f>
        <v>0</v>
      </c>
      <c r="AP41" s="6">
        <f>IF($B41="-","-",SUMIFS(JRooms!$P:$P,JRooms!$A:$A,$B41,JRooms!$M:$M,AP$2))</f>
        <v>0</v>
      </c>
      <c r="AQ41" s="6">
        <f>IF($B41="-","-",SUMIFS(JRooms!$P:$P,JRooms!$A:$A,$B41,JRooms!$M:$M,AQ$2))</f>
        <v>0</v>
      </c>
      <c r="AR41" s="6">
        <f>IF($B41="-","-",SUMIFS(JRooms!$P:$P,JRooms!$A:$A,$B41,JRooms!$M:$M,AR$2))</f>
        <v>0</v>
      </c>
      <c r="AS41" s="6">
        <f>IF($B41="-","-",SUMIFS(JRooms!$P:$P,JRooms!$A:$A,$B41,JRooms!$M:$M,AS$2))</f>
        <v>0</v>
      </c>
      <c r="AT41" s="6">
        <f>IF($B41="-","-",SUMIFS(JRooms!$P:$P,JRooms!$A:$A,$B41,JRooms!$M:$M,AT$2))</f>
        <v>228</v>
      </c>
      <c r="AU41" s="6">
        <f>IF($B41="-","-",SUMIFS(JRooms!$P:$P,JRooms!$A:$A,$B41,JRooms!$M:$M,AU$2))</f>
        <v>0</v>
      </c>
      <c r="AV41" s="6">
        <f>IF($B41="-","-",SUMIFS(JRooms!$P:$P,JRooms!$A:$A,$B41,JRooms!$M:$M,AV$2))</f>
        <v>0</v>
      </c>
      <c r="AW41" s="6">
        <f>IF($B41="-","-",SUMIFS(JRooms!$P:$P,JRooms!$A:$A,$B41,JRooms!$M:$M,AW$2))</f>
        <v>0</v>
      </c>
      <c r="AX41" s="6">
        <f>IF($B41="-","-",SUMIFS(JRooms!$P:$P,JRooms!$A:$A,$B41,JRooms!$M:$M,AX$2))</f>
        <v>0</v>
      </c>
      <c r="AY41" s="6">
        <f>IF($B41="-","-",SUMIFS(JRooms!$P:$P,JRooms!$A:$A,$B41,JRooms!$M:$M,AY$2))</f>
        <v>0</v>
      </c>
      <c r="AZ41" s="6">
        <f>IF($B41="-","-",SUMIFS(JRooms!$P:$P,JRooms!$A:$A,$B41,JRooms!$M:$M,AZ$2))</f>
        <v>0</v>
      </c>
      <c r="BA41" s="6">
        <f>IF($B41="-","-",SUMIFS(JRooms!$P:$P,JRooms!$A:$A,$B41,JRooms!$M:$M,BA$2))</f>
        <v>0</v>
      </c>
      <c r="BB41" s="6">
        <f>IF($B41="-","-",SUMIFS(JRooms!$P:$P,JRooms!$A:$A,$B41,JRooms!$M:$M,BB$2))</f>
        <v>0</v>
      </c>
      <c r="BC41" s="6">
        <f>IF($B41="-","-",SUMIFS(JRooms!$P:$P,JRooms!$A:$A,$B41,JRooms!$M:$M,BC$2))</f>
        <v>0</v>
      </c>
      <c r="BD41" s="6">
        <f>IF($B41="-","-",SUMIFS(JRooms!$P:$P,JRooms!$A:$A,$B41,JRooms!$M:$M,BD$2))</f>
        <v>0</v>
      </c>
      <c r="BE41" s="6">
        <f>IF($B41="-","-",SUMIFS(JRooms!$P:$P,JRooms!$A:$A,$B41,JRooms!$M:$M,BE$2))</f>
        <v>0</v>
      </c>
      <c r="BF41" s="6">
        <f>IF($B41="-","-",SUMIFS(JRooms!$P:$P,JRooms!$A:$A,$B41,JRooms!$M:$M,BF$2))</f>
        <v>0</v>
      </c>
      <c r="BG41" s="6">
        <f>IF($B41="-","-",SUMIFS(JRooms!$P:$P,JRooms!$A:$A,$B41,JRooms!$M:$M,BG$2))</f>
        <v>0</v>
      </c>
      <c r="BH41" s="6">
        <f>IF($B41="-","-",SUMIFS(JRooms!$P:$P,JRooms!$A:$A,$B41,JRooms!$M:$M,BH$2))</f>
        <v>0</v>
      </c>
      <c r="BI41" s="6">
        <f>IF($B41="-","-",SUMIFS(JRooms!$P:$P,JRooms!$A:$A,$B41,JRooms!$M:$M,BI$2))</f>
        <v>0</v>
      </c>
      <c r="BJ41" s="6">
        <f>IF($B41="-","-",SUMIFS(JRooms!$P:$P,JRooms!$A:$A,$B41,JRooms!$M:$M,BJ$2))</f>
        <v>0</v>
      </c>
      <c r="BK41" s="6">
        <f>IF($B41="-","-",SUMIFS(JRooms!$P:$P,JRooms!$A:$A,$B41,JRooms!$M:$M,BK$2))</f>
        <v>0</v>
      </c>
      <c r="BL41" s="6">
        <f>IF($B41="-","-",SUMIFS(JRooms!$P:$P,JRooms!$A:$A,$B41,JRooms!$M:$M,BL$2))</f>
        <v>0</v>
      </c>
    </row>
    <row r="42" spans="1:64" x14ac:dyDescent="0.2">
      <c r="A42" s="7">
        <v>147</v>
      </c>
      <c r="B42" s="7">
        <v>116</v>
      </c>
      <c r="C42" s="6" t="s">
        <v>41</v>
      </c>
      <c r="D42" s="6">
        <f>SUMIFS(SchoolList!H:H,SchoolList!F:F,A42)</f>
        <v>126.87</v>
      </c>
      <c r="E42" s="6">
        <f t="shared" si="5"/>
        <v>228</v>
      </c>
      <c r="F42" s="6">
        <f t="shared" si="6"/>
        <v>0</v>
      </c>
      <c r="G42" s="6">
        <f t="shared" si="7"/>
        <v>805</v>
      </c>
      <c r="H42" s="6">
        <f t="shared" si="8"/>
        <v>1033</v>
      </c>
      <c r="I42" s="73">
        <f t="shared" si="9"/>
        <v>1.8</v>
      </c>
      <c r="J42" s="73">
        <f t="shared" si="10"/>
        <v>0</v>
      </c>
      <c r="K42" s="73">
        <f t="shared" si="11"/>
        <v>6.35</v>
      </c>
      <c r="L42" s="73">
        <f t="shared" si="12"/>
        <v>8.14</v>
      </c>
      <c r="M42" s="6">
        <f t="shared" si="1"/>
        <v>228</v>
      </c>
      <c r="N42" s="6">
        <f t="shared" si="2"/>
        <v>0</v>
      </c>
      <c r="O42" s="6">
        <f t="shared" si="3"/>
        <v>805</v>
      </c>
      <c r="P42" s="6">
        <f t="shared" si="4"/>
        <v>1033</v>
      </c>
      <c r="Q42" s="6">
        <f>IF($B42="-","-",SUMIFS(JRooms!$P:$P,JRooms!$A:$A,$B42,JRooms!$M:$M,Q$2,JRooms!$R:$R,""))</f>
        <v>0</v>
      </c>
      <c r="R42" s="6">
        <f>IF($B42="-","-",SUMIFS(JRooms!$P:$P,JRooms!$A:$A,$B42,JRooms!$M:$M,R$2,JRooms!$R:$R,""))</f>
        <v>0</v>
      </c>
      <c r="S42" s="6">
        <f>IF($B42="-","-",SUMIFS(JRooms!$P:$P,JRooms!$A:$A,$B42,JRooms!$M:$M,S$2,JRooms!$R:$R,""))</f>
        <v>0</v>
      </c>
      <c r="T42" s="6">
        <f>IF($B42="-","-",SUMIFS(JRooms!$P:$P,JRooms!$A:$A,$B42,JRooms!$M:$M,T$2,JRooms!$R:$R,""))</f>
        <v>0</v>
      </c>
      <c r="U42" s="6">
        <f>IF($B42="-","-",SUMIFS(JRooms!$P:$P,JRooms!$A:$A,$B42,JRooms!$M:$M,U$2,JRooms!$R:$R,""))</f>
        <v>0</v>
      </c>
      <c r="V42" s="6">
        <f>IF($B42="-","-",SUMIFS(JRooms!$P:$P,JRooms!$A:$A,$B42,JRooms!$M:$M,V$2,JRooms!$R:$R,""))</f>
        <v>228</v>
      </c>
      <c r="W42" s="6">
        <f>IF($B42="-","-",SUMIFS(JRooms!$P:$P,JRooms!$A:$A,$B42,JRooms!$M:$M,W$2,JRooms!$R:$R,""))</f>
        <v>0</v>
      </c>
      <c r="X42" s="6">
        <f>IF($B42="-","-",SUMIFS(JRooms!$P:$P,JRooms!$A:$A,$B42,JRooms!$M:$M,X$2,JRooms!$R:$R,""))</f>
        <v>0</v>
      </c>
      <c r="Y42" s="6">
        <f>IF($B42="-","-",SUMIFS(JRooms!$P:$P,JRooms!$A:$A,$B42,JRooms!$M:$M,Y$2,JRooms!$R:$R,""))</f>
        <v>0</v>
      </c>
      <c r="Z42" s="6">
        <f>IF($B42="-","-",SUMIFS(JRooms!$P:$P,JRooms!$A:$A,$B42,JRooms!$M:$M,Z$2,JRooms!$R:$R,""))</f>
        <v>0</v>
      </c>
      <c r="AA42" s="6">
        <f>IF($B42="-","-",SUMIFS(JRooms!$P:$P,JRooms!$A:$A,$B42,JRooms!$M:$M,AA$2,JRooms!$R:$R,""))</f>
        <v>0</v>
      </c>
      <c r="AB42" s="6">
        <f>IF($B42="-","-",SUMIFS(JRooms!$P:$P,JRooms!$A:$A,$B42,JRooms!$M:$M,AB$2,JRooms!$R:$R,""))</f>
        <v>0</v>
      </c>
      <c r="AC42" s="6">
        <f>IF($B42="-","-",SUMIFS(JRooms!$P:$P,JRooms!$A:$A,$B42,JRooms!$M:$M,AC$2,JRooms!$R:$R,""))</f>
        <v>0</v>
      </c>
      <c r="AD42" s="6">
        <f>IF($B42="-","-",SUMIFS(JRooms!$P:$P,JRooms!$A:$A,$B42,JRooms!$M:$M,AD$2,JRooms!$R:$R,""))</f>
        <v>0</v>
      </c>
      <c r="AE42" s="6">
        <f>IF($B42="-","-",SUMIFS(JRooms!$P:$P,JRooms!$A:$A,$B42,JRooms!$M:$M,AE$2,JRooms!$R:$R,""))</f>
        <v>0</v>
      </c>
      <c r="AF42" s="6">
        <f>IF($B42="-","-",SUMIFS(JRooms!$P:$P,JRooms!$A:$A,$B42,JRooms!$M:$M,AF$2,JRooms!$R:$R,""))</f>
        <v>0</v>
      </c>
      <c r="AG42" s="6">
        <f>IF($B42="-","-",SUMIFS(JRooms!$P:$P,JRooms!$A:$A,$B42,JRooms!$M:$M,AG$2,JRooms!$R:$R,""))</f>
        <v>0</v>
      </c>
      <c r="AH42" s="6">
        <f>IF($B42="-","-",SUMIFS(JRooms!$P:$P,JRooms!$A:$A,$B42,JRooms!$M:$M,AH$2,JRooms!$R:$R,""))</f>
        <v>0</v>
      </c>
      <c r="AI42" s="6">
        <f>IF($B42="-","-",SUMIFS(JRooms!$P:$P,JRooms!$A:$A,$B42,JRooms!$M:$M,AI$2,JRooms!$R:$R,""))</f>
        <v>0</v>
      </c>
      <c r="AJ42" s="6">
        <f>IF($B42="-","-",SUMIFS(JRooms!$P:$P,JRooms!$A:$A,$B42,JRooms!$M:$M,AJ$2,JRooms!$R:$R,""))</f>
        <v>0</v>
      </c>
      <c r="AK42" s="6">
        <f>IF($B42="-","-",SUMIFS(JRooms!$P:$P,JRooms!$A:$A,$B42,JRooms!$M:$M,AK$2,JRooms!$R:$R,""))</f>
        <v>0</v>
      </c>
      <c r="AL42" s="6">
        <f>IF($B42="-","-",SUMIFS(JRooms!$P:$P,JRooms!$A:$A,$B42,JRooms!$M:$M,AL$2,JRooms!$R:$R,""))</f>
        <v>805</v>
      </c>
      <c r="AM42" s="6">
        <f>IF($B42="-","-",SUMIFS(JRooms!$P:$P,JRooms!$A:$A,$B42,JRooms!$M:$M,AM$2,JRooms!$R:$R,""))</f>
        <v>0</v>
      </c>
      <c r="AN42" s="6">
        <f>IF($B42="-","-",SUMIFS(JRooms!$P:$P,JRooms!$A:$A,$B42,JRooms!$M:$M,AN$2,JRooms!$R:$R,""))</f>
        <v>0</v>
      </c>
      <c r="AO42" s="6">
        <f>IF($B42="-","-",SUMIFS(JRooms!$P:$P,JRooms!$A:$A,$B42,JRooms!$M:$M,AO$2))</f>
        <v>0</v>
      </c>
      <c r="AP42" s="6">
        <f>IF($B42="-","-",SUMIFS(JRooms!$P:$P,JRooms!$A:$A,$B42,JRooms!$M:$M,AP$2))</f>
        <v>0</v>
      </c>
      <c r="AQ42" s="6">
        <f>IF($B42="-","-",SUMIFS(JRooms!$P:$P,JRooms!$A:$A,$B42,JRooms!$M:$M,AQ$2))</f>
        <v>0</v>
      </c>
      <c r="AR42" s="6">
        <f>IF($B42="-","-",SUMIFS(JRooms!$P:$P,JRooms!$A:$A,$B42,JRooms!$M:$M,AR$2))</f>
        <v>0</v>
      </c>
      <c r="AS42" s="6">
        <f>IF($B42="-","-",SUMIFS(JRooms!$P:$P,JRooms!$A:$A,$B42,JRooms!$M:$M,AS$2))</f>
        <v>0</v>
      </c>
      <c r="AT42" s="6">
        <f>IF($B42="-","-",SUMIFS(JRooms!$P:$P,JRooms!$A:$A,$B42,JRooms!$M:$M,AT$2))</f>
        <v>228</v>
      </c>
      <c r="AU42" s="6">
        <f>IF($B42="-","-",SUMIFS(JRooms!$P:$P,JRooms!$A:$A,$B42,JRooms!$M:$M,AU$2))</f>
        <v>0</v>
      </c>
      <c r="AV42" s="6">
        <f>IF($B42="-","-",SUMIFS(JRooms!$P:$P,JRooms!$A:$A,$B42,JRooms!$M:$M,AV$2))</f>
        <v>0</v>
      </c>
      <c r="AW42" s="6">
        <f>IF($B42="-","-",SUMIFS(JRooms!$P:$P,JRooms!$A:$A,$B42,JRooms!$M:$M,AW$2))</f>
        <v>0</v>
      </c>
      <c r="AX42" s="6">
        <f>IF($B42="-","-",SUMIFS(JRooms!$P:$P,JRooms!$A:$A,$B42,JRooms!$M:$M,AX$2))</f>
        <v>0</v>
      </c>
      <c r="AY42" s="6">
        <f>IF($B42="-","-",SUMIFS(JRooms!$P:$P,JRooms!$A:$A,$B42,JRooms!$M:$M,AY$2))</f>
        <v>0</v>
      </c>
      <c r="AZ42" s="6">
        <f>IF($B42="-","-",SUMIFS(JRooms!$P:$P,JRooms!$A:$A,$B42,JRooms!$M:$M,AZ$2))</f>
        <v>0</v>
      </c>
      <c r="BA42" s="6">
        <f>IF($B42="-","-",SUMIFS(JRooms!$P:$P,JRooms!$A:$A,$B42,JRooms!$M:$M,BA$2))</f>
        <v>0</v>
      </c>
      <c r="BB42" s="6">
        <f>IF($B42="-","-",SUMIFS(JRooms!$P:$P,JRooms!$A:$A,$B42,JRooms!$M:$M,BB$2))</f>
        <v>0</v>
      </c>
      <c r="BC42" s="6">
        <f>IF($B42="-","-",SUMIFS(JRooms!$P:$P,JRooms!$A:$A,$B42,JRooms!$M:$M,BC$2))</f>
        <v>0</v>
      </c>
      <c r="BD42" s="6">
        <f>IF($B42="-","-",SUMIFS(JRooms!$P:$P,JRooms!$A:$A,$B42,JRooms!$M:$M,BD$2))</f>
        <v>0</v>
      </c>
      <c r="BE42" s="6">
        <f>IF($B42="-","-",SUMIFS(JRooms!$P:$P,JRooms!$A:$A,$B42,JRooms!$M:$M,BE$2))</f>
        <v>0</v>
      </c>
      <c r="BF42" s="6">
        <f>IF($B42="-","-",SUMIFS(JRooms!$P:$P,JRooms!$A:$A,$B42,JRooms!$M:$M,BF$2))</f>
        <v>0</v>
      </c>
      <c r="BG42" s="6">
        <f>IF($B42="-","-",SUMIFS(JRooms!$P:$P,JRooms!$A:$A,$B42,JRooms!$M:$M,BG$2))</f>
        <v>0</v>
      </c>
      <c r="BH42" s="6">
        <f>IF($B42="-","-",SUMIFS(JRooms!$P:$P,JRooms!$A:$A,$B42,JRooms!$M:$M,BH$2))</f>
        <v>0</v>
      </c>
      <c r="BI42" s="6">
        <f>IF($B42="-","-",SUMIFS(JRooms!$P:$P,JRooms!$A:$A,$B42,JRooms!$M:$M,BI$2))</f>
        <v>0</v>
      </c>
      <c r="BJ42" s="6">
        <f>IF($B42="-","-",SUMIFS(JRooms!$P:$P,JRooms!$A:$A,$B42,JRooms!$M:$M,BJ$2))</f>
        <v>805</v>
      </c>
      <c r="BK42" s="6">
        <f>IF($B42="-","-",SUMIFS(JRooms!$P:$P,JRooms!$A:$A,$B42,JRooms!$M:$M,BK$2))</f>
        <v>0</v>
      </c>
      <c r="BL42" s="6">
        <f>IF($B42="-","-",SUMIFS(JRooms!$P:$P,JRooms!$A:$A,$B42,JRooms!$M:$M,BL$2))</f>
        <v>0</v>
      </c>
    </row>
    <row r="43" spans="1:64" x14ac:dyDescent="0.2">
      <c r="A43" s="7">
        <v>148</v>
      </c>
      <c r="B43" s="7">
        <v>118</v>
      </c>
      <c r="C43" s="6" t="s">
        <v>42</v>
      </c>
      <c r="D43" s="6">
        <f>SUMIFS(SchoolList!H:H,SchoolList!F:F,A43)</f>
        <v>367.59</v>
      </c>
      <c r="E43" s="6">
        <f t="shared" si="5"/>
        <v>1700</v>
      </c>
      <c r="F43" s="6">
        <f t="shared" si="6"/>
        <v>0</v>
      </c>
      <c r="G43" s="6">
        <f t="shared" si="7"/>
        <v>0</v>
      </c>
      <c r="H43" s="6">
        <f t="shared" si="8"/>
        <v>1700</v>
      </c>
      <c r="I43" s="73">
        <f t="shared" si="9"/>
        <v>4.62</v>
      </c>
      <c r="J43" s="73">
        <f t="shared" si="10"/>
        <v>0</v>
      </c>
      <c r="K43" s="73">
        <f t="shared" si="11"/>
        <v>0</v>
      </c>
      <c r="L43" s="73">
        <f t="shared" si="12"/>
        <v>4.62</v>
      </c>
      <c r="M43" s="6">
        <f t="shared" si="1"/>
        <v>1700</v>
      </c>
      <c r="N43" s="6">
        <f t="shared" si="2"/>
        <v>0</v>
      </c>
      <c r="O43" s="6">
        <f t="shared" si="3"/>
        <v>0</v>
      </c>
      <c r="P43" s="6">
        <f t="shared" si="4"/>
        <v>1700</v>
      </c>
      <c r="Q43" s="6">
        <f>IF($B43="-","-",SUMIFS(JRooms!$P:$P,JRooms!$A:$A,$B43,JRooms!$M:$M,Q$2,JRooms!$R:$R,""))</f>
        <v>0</v>
      </c>
      <c r="R43" s="6">
        <f>IF($B43="-","-",SUMIFS(JRooms!$P:$P,JRooms!$A:$A,$B43,JRooms!$M:$M,R$2,JRooms!$R:$R,""))</f>
        <v>1700</v>
      </c>
      <c r="S43" s="6">
        <f>IF($B43="-","-",SUMIFS(JRooms!$P:$P,JRooms!$A:$A,$B43,JRooms!$M:$M,S$2,JRooms!$R:$R,""))</f>
        <v>0</v>
      </c>
      <c r="T43" s="6">
        <f>IF($B43="-","-",SUMIFS(JRooms!$P:$P,JRooms!$A:$A,$B43,JRooms!$M:$M,T$2,JRooms!$R:$R,""))</f>
        <v>0</v>
      </c>
      <c r="U43" s="6">
        <f>IF($B43="-","-",SUMIFS(JRooms!$P:$P,JRooms!$A:$A,$B43,JRooms!$M:$M,U$2,JRooms!$R:$R,""))</f>
        <v>0</v>
      </c>
      <c r="V43" s="6">
        <f>IF($B43="-","-",SUMIFS(JRooms!$P:$P,JRooms!$A:$A,$B43,JRooms!$M:$M,V$2,JRooms!$R:$R,""))</f>
        <v>0</v>
      </c>
      <c r="W43" s="6">
        <f>IF($B43="-","-",SUMIFS(JRooms!$P:$P,JRooms!$A:$A,$B43,JRooms!$M:$M,W$2,JRooms!$R:$R,""))</f>
        <v>0</v>
      </c>
      <c r="X43" s="6">
        <f>IF($B43="-","-",SUMIFS(JRooms!$P:$P,JRooms!$A:$A,$B43,JRooms!$M:$M,X$2,JRooms!$R:$R,""))</f>
        <v>0</v>
      </c>
      <c r="Y43" s="6">
        <f>IF($B43="-","-",SUMIFS(JRooms!$P:$P,JRooms!$A:$A,$B43,JRooms!$M:$M,Y$2,JRooms!$R:$R,""))</f>
        <v>0</v>
      </c>
      <c r="Z43" s="6">
        <f>IF($B43="-","-",SUMIFS(JRooms!$P:$P,JRooms!$A:$A,$B43,JRooms!$M:$M,Z$2,JRooms!$R:$R,""))</f>
        <v>0</v>
      </c>
      <c r="AA43" s="6">
        <f>IF($B43="-","-",SUMIFS(JRooms!$P:$P,JRooms!$A:$A,$B43,JRooms!$M:$M,AA$2,JRooms!$R:$R,""))</f>
        <v>0</v>
      </c>
      <c r="AB43" s="6">
        <f>IF($B43="-","-",SUMIFS(JRooms!$P:$P,JRooms!$A:$A,$B43,JRooms!$M:$M,AB$2,JRooms!$R:$R,""))</f>
        <v>0</v>
      </c>
      <c r="AC43" s="6">
        <f>IF($B43="-","-",SUMIFS(JRooms!$P:$P,JRooms!$A:$A,$B43,JRooms!$M:$M,AC$2,JRooms!$R:$R,""))</f>
        <v>0</v>
      </c>
      <c r="AD43" s="6">
        <f>IF($B43="-","-",SUMIFS(JRooms!$P:$P,JRooms!$A:$A,$B43,JRooms!$M:$M,AD$2,JRooms!$R:$R,""))</f>
        <v>0</v>
      </c>
      <c r="AE43" s="6">
        <f>IF($B43="-","-",SUMIFS(JRooms!$P:$P,JRooms!$A:$A,$B43,JRooms!$M:$M,AE$2,JRooms!$R:$R,""))</f>
        <v>0</v>
      </c>
      <c r="AF43" s="6">
        <f>IF($B43="-","-",SUMIFS(JRooms!$P:$P,JRooms!$A:$A,$B43,JRooms!$M:$M,AF$2,JRooms!$R:$R,""))</f>
        <v>0</v>
      </c>
      <c r="AG43" s="6">
        <f>IF($B43="-","-",SUMIFS(JRooms!$P:$P,JRooms!$A:$A,$B43,JRooms!$M:$M,AG$2,JRooms!$R:$R,""))</f>
        <v>0</v>
      </c>
      <c r="AH43" s="6">
        <f>IF($B43="-","-",SUMIFS(JRooms!$P:$P,JRooms!$A:$A,$B43,JRooms!$M:$M,AH$2,JRooms!$R:$R,""))</f>
        <v>0</v>
      </c>
      <c r="AI43" s="6">
        <f>IF($B43="-","-",SUMIFS(JRooms!$P:$P,JRooms!$A:$A,$B43,JRooms!$M:$M,AI$2,JRooms!$R:$R,""))</f>
        <v>0</v>
      </c>
      <c r="AJ43" s="6">
        <f>IF($B43="-","-",SUMIFS(JRooms!$P:$P,JRooms!$A:$A,$B43,JRooms!$M:$M,AJ$2,JRooms!$R:$R,""))</f>
        <v>0</v>
      </c>
      <c r="AK43" s="6">
        <f>IF($B43="-","-",SUMIFS(JRooms!$P:$P,JRooms!$A:$A,$B43,JRooms!$M:$M,AK$2,JRooms!$R:$R,""))</f>
        <v>0</v>
      </c>
      <c r="AL43" s="6">
        <f>IF($B43="-","-",SUMIFS(JRooms!$P:$P,JRooms!$A:$A,$B43,JRooms!$M:$M,AL$2,JRooms!$R:$R,""))</f>
        <v>0</v>
      </c>
      <c r="AM43" s="6">
        <f>IF($B43="-","-",SUMIFS(JRooms!$P:$P,JRooms!$A:$A,$B43,JRooms!$M:$M,AM$2,JRooms!$R:$R,""))</f>
        <v>0</v>
      </c>
      <c r="AN43" s="6">
        <f>IF($B43="-","-",SUMIFS(JRooms!$P:$P,JRooms!$A:$A,$B43,JRooms!$M:$M,AN$2,JRooms!$R:$R,""))</f>
        <v>0</v>
      </c>
      <c r="AO43" s="6">
        <f>IF($B43="-","-",SUMIFS(JRooms!$P:$P,JRooms!$A:$A,$B43,JRooms!$M:$M,AO$2))</f>
        <v>0</v>
      </c>
      <c r="AP43" s="6">
        <f>IF($B43="-","-",SUMIFS(JRooms!$P:$P,JRooms!$A:$A,$B43,JRooms!$M:$M,AP$2))</f>
        <v>1700</v>
      </c>
      <c r="AQ43" s="6">
        <f>IF($B43="-","-",SUMIFS(JRooms!$P:$P,JRooms!$A:$A,$B43,JRooms!$M:$M,AQ$2))</f>
        <v>0</v>
      </c>
      <c r="AR43" s="6">
        <f>IF($B43="-","-",SUMIFS(JRooms!$P:$P,JRooms!$A:$A,$B43,JRooms!$M:$M,AR$2))</f>
        <v>0</v>
      </c>
      <c r="AS43" s="6">
        <f>IF($B43="-","-",SUMIFS(JRooms!$P:$P,JRooms!$A:$A,$B43,JRooms!$M:$M,AS$2))</f>
        <v>0</v>
      </c>
      <c r="AT43" s="6">
        <f>IF($B43="-","-",SUMIFS(JRooms!$P:$P,JRooms!$A:$A,$B43,JRooms!$M:$M,AT$2))</f>
        <v>0</v>
      </c>
      <c r="AU43" s="6">
        <f>IF($B43="-","-",SUMIFS(JRooms!$P:$P,JRooms!$A:$A,$B43,JRooms!$M:$M,AU$2))</f>
        <v>0</v>
      </c>
      <c r="AV43" s="6">
        <f>IF($B43="-","-",SUMIFS(JRooms!$P:$P,JRooms!$A:$A,$B43,JRooms!$M:$M,AV$2))</f>
        <v>0</v>
      </c>
      <c r="AW43" s="6">
        <f>IF($B43="-","-",SUMIFS(JRooms!$P:$P,JRooms!$A:$A,$B43,JRooms!$M:$M,AW$2))</f>
        <v>0</v>
      </c>
      <c r="AX43" s="6">
        <f>IF($B43="-","-",SUMIFS(JRooms!$P:$P,JRooms!$A:$A,$B43,JRooms!$M:$M,AX$2))</f>
        <v>0</v>
      </c>
      <c r="AY43" s="6">
        <f>IF($B43="-","-",SUMIFS(JRooms!$P:$P,JRooms!$A:$A,$B43,JRooms!$M:$M,AY$2))</f>
        <v>0</v>
      </c>
      <c r="AZ43" s="6">
        <f>IF($B43="-","-",SUMIFS(JRooms!$P:$P,JRooms!$A:$A,$B43,JRooms!$M:$M,AZ$2))</f>
        <v>0</v>
      </c>
      <c r="BA43" s="6">
        <f>IF($B43="-","-",SUMIFS(JRooms!$P:$P,JRooms!$A:$A,$B43,JRooms!$M:$M,BA$2))</f>
        <v>0</v>
      </c>
      <c r="BB43" s="6">
        <f>IF($B43="-","-",SUMIFS(JRooms!$P:$P,JRooms!$A:$A,$B43,JRooms!$M:$M,BB$2))</f>
        <v>0</v>
      </c>
      <c r="BC43" s="6">
        <f>IF($B43="-","-",SUMIFS(JRooms!$P:$P,JRooms!$A:$A,$B43,JRooms!$M:$M,BC$2))</f>
        <v>0</v>
      </c>
      <c r="BD43" s="6">
        <f>IF($B43="-","-",SUMIFS(JRooms!$P:$P,JRooms!$A:$A,$B43,JRooms!$M:$M,BD$2))</f>
        <v>0</v>
      </c>
      <c r="BE43" s="6">
        <f>IF($B43="-","-",SUMIFS(JRooms!$P:$P,JRooms!$A:$A,$B43,JRooms!$M:$M,BE$2))</f>
        <v>0</v>
      </c>
      <c r="BF43" s="6">
        <f>IF($B43="-","-",SUMIFS(JRooms!$P:$P,JRooms!$A:$A,$B43,JRooms!$M:$M,BF$2))</f>
        <v>0</v>
      </c>
      <c r="BG43" s="6">
        <f>IF($B43="-","-",SUMIFS(JRooms!$P:$P,JRooms!$A:$A,$B43,JRooms!$M:$M,BG$2))</f>
        <v>0</v>
      </c>
      <c r="BH43" s="6">
        <f>IF($B43="-","-",SUMIFS(JRooms!$P:$P,JRooms!$A:$A,$B43,JRooms!$M:$M,BH$2))</f>
        <v>0</v>
      </c>
      <c r="BI43" s="6">
        <f>IF($B43="-","-",SUMIFS(JRooms!$P:$P,JRooms!$A:$A,$B43,JRooms!$M:$M,BI$2))</f>
        <v>0</v>
      </c>
      <c r="BJ43" s="6">
        <f>IF($B43="-","-",SUMIFS(JRooms!$P:$P,JRooms!$A:$A,$B43,JRooms!$M:$M,BJ$2))</f>
        <v>0</v>
      </c>
      <c r="BK43" s="6">
        <f>IF($B43="-","-",SUMIFS(JRooms!$P:$P,JRooms!$A:$A,$B43,JRooms!$M:$M,BK$2))</f>
        <v>0</v>
      </c>
      <c r="BL43" s="6">
        <f>IF($B43="-","-",SUMIFS(JRooms!$P:$P,JRooms!$A:$A,$B43,JRooms!$M:$M,BL$2))</f>
        <v>0</v>
      </c>
    </row>
    <row r="44" spans="1:64" x14ac:dyDescent="0.2">
      <c r="A44" s="7">
        <v>150</v>
      </c>
      <c r="B44" s="7">
        <v>121</v>
      </c>
      <c r="C44" s="6" t="s">
        <v>43</v>
      </c>
      <c r="D44" s="6">
        <f>SUMIFS(SchoolList!H:H,SchoolList!F:F,A44)</f>
        <v>440.86</v>
      </c>
      <c r="E44" s="6">
        <f t="shared" si="5"/>
        <v>864</v>
      </c>
      <c r="F44" s="6">
        <f t="shared" si="6"/>
        <v>0</v>
      </c>
      <c r="G44" s="6">
        <f t="shared" si="7"/>
        <v>0</v>
      </c>
      <c r="H44" s="6">
        <f t="shared" si="8"/>
        <v>864</v>
      </c>
      <c r="I44" s="73">
        <f t="shared" si="9"/>
        <v>1.96</v>
      </c>
      <c r="J44" s="73">
        <f t="shared" si="10"/>
        <v>0</v>
      </c>
      <c r="K44" s="73">
        <f t="shared" si="11"/>
        <v>0</v>
      </c>
      <c r="L44" s="73">
        <f t="shared" si="12"/>
        <v>1.96</v>
      </c>
      <c r="M44" s="6">
        <f t="shared" si="1"/>
        <v>864</v>
      </c>
      <c r="N44" s="6">
        <f t="shared" si="2"/>
        <v>0</v>
      </c>
      <c r="O44" s="6">
        <f t="shared" si="3"/>
        <v>0</v>
      </c>
      <c r="P44" s="6">
        <f t="shared" si="4"/>
        <v>864</v>
      </c>
      <c r="Q44" s="6">
        <f>IF($B44="-","-",SUMIFS(JRooms!$P:$P,JRooms!$A:$A,$B44,JRooms!$M:$M,Q$2,JRooms!$R:$R,""))</f>
        <v>0</v>
      </c>
      <c r="R44" s="6">
        <f>IF($B44="-","-",SUMIFS(JRooms!$P:$P,JRooms!$A:$A,$B44,JRooms!$M:$M,R$2,JRooms!$R:$R,""))</f>
        <v>864</v>
      </c>
      <c r="S44" s="6">
        <f>IF($B44="-","-",SUMIFS(JRooms!$P:$P,JRooms!$A:$A,$B44,JRooms!$M:$M,S$2,JRooms!$R:$R,""))</f>
        <v>0</v>
      </c>
      <c r="T44" s="6">
        <f>IF($B44="-","-",SUMIFS(JRooms!$P:$P,JRooms!$A:$A,$B44,JRooms!$M:$M,T$2,JRooms!$R:$R,""))</f>
        <v>0</v>
      </c>
      <c r="U44" s="6">
        <f>IF($B44="-","-",SUMIFS(JRooms!$P:$P,JRooms!$A:$A,$B44,JRooms!$M:$M,U$2,JRooms!$R:$R,""))</f>
        <v>0</v>
      </c>
      <c r="V44" s="6">
        <f>IF($B44="-","-",SUMIFS(JRooms!$P:$P,JRooms!$A:$A,$B44,JRooms!$M:$M,V$2,JRooms!$R:$R,""))</f>
        <v>0</v>
      </c>
      <c r="W44" s="6">
        <f>IF($B44="-","-",SUMIFS(JRooms!$P:$P,JRooms!$A:$A,$B44,JRooms!$M:$M,W$2,JRooms!$R:$R,""))</f>
        <v>0</v>
      </c>
      <c r="X44" s="6">
        <f>IF($B44="-","-",SUMIFS(JRooms!$P:$P,JRooms!$A:$A,$B44,JRooms!$M:$M,X$2,JRooms!$R:$R,""))</f>
        <v>0</v>
      </c>
      <c r="Y44" s="6">
        <f>IF($B44="-","-",SUMIFS(JRooms!$P:$P,JRooms!$A:$A,$B44,JRooms!$M:$M,Y$2,JRooms!$R:$R,""))</f>
        <v>0</v>
      </c>
      <c r="Z44" s="6">
        <f>IF($B44="-","-",SUMIFS(JRooms!$P:$P,JRooms!$A:$A,$B44,JRooms!$M:$M,Z$2,JRooms!$R:$R,""))</f>
        <v>0</v>
      </c>
      <c r="AA44" s="6">
        <f>IF($B44="-","-",SUMIFS(JRooms!$P:$P,JRooms!$A:$A,$B44,JRooms!$M:$M,AA$2,JRooms!$R:$R,""))</f>
        <v>0</v>
      </c>
      <c r="AB44" s="6">
        <f>IF($B44="-","-",SUMIFS(JRooms!$P:$P,JRooms!$A:$A,$B44,JRooms!$M:$M,AB$2,JRooms!$R:$R,""))</f>
        <v>0</v>
      </c>
      <c r="AC44" s="6">
        <f>IF($B44="-","-",SUMIFS(JRooms!$P:$P,JRooms!$A:$A,$B44,JRooms!$M:$M,AC$2,JRooms!$R:$R,""))</f>
        <v>0</v>
      </c>
      <c r="AD44" s="6">
        <f>IF($B44="-","-",SUMIFS(JRooms!$P:$P,JRooms!$A:$A,$B44,JRooms!$M:$M,AD$2,JRooms!$R:$R,""))</f>
        <v>0</v>
      </c>
      <c r="AE44" s="6">
        <f>IF($B44="-","-",SUMIFS(JRooms!$P:$P,JRooms!$A:$A,$B44,JRooms!$M:$M,AE$2,JRooms!$R:$R,""))</f>
        <v>0</v>
      </c>
      <c r="AF44" s="6">
        <f>IF($B44="-","-",SUMIFS(JRooms!$P:$P,JRooms!$A:$A,$B44,JRooms!$M:$M,AF$2,JRooms!$R:$R,""))</f>
        <v>0</v>
      </c>
      <c r="AG44" s="6">
        <f>IF($B44="-","-",SUMIFS(JRooms!$P:$P,JRooms!$A:$A,$B44,JRooms!$M:$M,AG$2,JRooms!$R:$R,""))</f>
        <v>0</v>
      </c>
      <c r="AH44" s="6">
        <f>IF($B44="-","-",SUMIFS(JRooms!$P:$P,JRooms!$A:$A,$B44,JRooms!$M:$M,AH$2,JRooms!$R:$R,""))</f>
        <v>0</v>
      </c>
      <c r="AI44" s="6">
        <f>IF($B44="-","-",SUMIFS(JRooms!$P:$P,JRooms!$A:$A,$B44,JRooms!$M:$M,AI$2,JRooms!$R:$R,""))</f>
        <v>0</v>
      </c>
      <c r="AJ44" s="6">
        <f>IF($B44="-","-",SUMIFS(JRooms!$P:$P,JRooms!$A:$A,$B44,JRooms!$M:$M,AJ$2,JRooms!$R:$R,""))</f>
        <v>0</v>
      </c>
      <c r="AK44" s="6">
        <f>IF($B44="-","-",SUMIFS(JRooms!$P:$P,JRooms!$A:$A,$B44,JRooms!$M:$M,AK$2,JRooms!$R:$R,""))</f>
        <v>0</v>
      </c>
      <c r="AL44" s="6">
        <f>IF($B44="-","-",SUMIFS(JRooms!$P:$P,JRooms!$A:$A,$B44,JRooms!$M:$M,AL$2,JRooms!$R:$R,""))</f>
        <v>0</v>
      </c>
      <c r="AM44" s="6">
        <f>IF($B44="-","-",SUMIFS(JRooms!$P:$P,JRooms!$A:$A,$B44,JRooms!$M:$M,AM$2,JRooms!$R:$R,""))</f>
        <v>0</v>
      </c>
      <c r="AN44" s="6">
        <f>IF($B44="-","-",SUMIFS(JRooms!$P:$P,JRooms!$A:$A,$B44,JRooms!$M:$M,AN$2,JRooms!$R:$R,""))</f>
        <v>0</v>
      </c>
      <c r="AO44" s="6">
        <f>IF($B44="-","-",SUMIFS(JRooms!$P:$P,JRooms!$A:$A,$B44,JRooms!$M:$M,AO$2))</f>
        <v>0</v>
      </c>
      <c r="AP44" s="6">
        <f>IF($B44="-","-",SUMIFS(JRooms!$P:$P,JRooms!$A:$A,$B44,JRooms!$M:$M,AP$2))</f>
        <v>864</v>
      </c>
      <c r="AQ44" s="6">
        <f>IF($B44="-","-",SUMIFS(JRooms!$P:$P,JRooms!$A:$A,$B44,JRooms!$M:$M,AQ$2))</f>
        <v>0</v>
      </c>
      <c r="AR44" s="6">
        <f>IF($B44="-","-",SUMIFS(JRooms!$P:$P,JRooms!$A:$A,$B44,JRooms!$M:$M,AR$2))</f>
        <v>0</v>
      </c>
      <c r="AS44" s="6">
        <f>IF($B44="-","-",SUMIFS(JRooms!$P:$P,JRooms!$A:$A,$B44,JRooms!$M:$M,AS$2))</f>
        <v>0</v>
      </c>
      <c r="AT44" s="6">
        <f>IF($B44="-","-",SUMIFS(JRooms!$P:$P,JRooms!$A:$A,$B44,JRooms!$M:$M,AT$2))</f>
        <v>0</v>
      </c>
      <c r="AU44" s="6">
        <f>IF($B44="-","-",SUMIFS(JRooms!$P:$P,JRooms!$A:$A,$B44,JRooms!$M:$M,AU$2))</f>
        <v>0</v>
      </c>
      <c r="AV44" s="6">
        <f>IF($B44="-","-",SUMIFS(JRooms!$P:$P,JRooms!$A:$A,$B44,JRooms!$M:$M,AV$2))</f>
        <v>0</v>
      </c>
      <c r="AW44" s="6">
        <f>IF($B44="-","-",SUMIFS(JRooms!$P:$P,JRooms!$A:$A,$B44,JRooms!$M:$M,AW$2))</f>
        <v>0</v>
      </c>
      <c r="AX44" s="6">
        <f>IF($B44="-","-",SUMIFS(JRooms!$P:$P,JRooms!$A:$A,$B44,JRooms!$M:$M,AX$2))</f>
        <v>0</v>
      </c>
      <c r="AY44" s="6">
        <f>IF($B44="-","-",SUMIFS(JRooms!$P:$P,JRooms!$A:$A,$B44,JRooms!$M:$M,AY$2))</f>
        <v>0</v>
      </c>
      <c r="AZ44" s="6">
        <f>IF($B44="-","-",SUMIFS(JRooms!$P:$P,JRooms!$A:$A,$B44,JRooms!$M:$M,AZ$2))</f>
        <v>0</v>
      </c>
      <c r="BA44" s="6">
        <f>IF($B44="-","-",SUMIFS(JRooms!$P:$P,JRooms!$A:$A,$B44,JRooms!$M:$M,BA$2))</f>
        <v>0</v>
      </c>
      <c r="BB44" s="6">
        <f>IF($B44="-","-",SUMIFS(JRooms!$P:$P,JRooms!$A:$A,$B44,JRooms!$M:$M,BB$2))</f>
        <v>0</v>
      </c>
      <c r="BC44" s="6">
        <f>IF($B44="-","-",SUMIFS(JRooms!$P:$P,JRooms!$A:$A,$B44,JRooms!$M:$M,BC$2))</f>
        <v>0</v>
      </c>
      <c r="BD44" s="6">
        <f>IF($B44="-","-",SUMIFS(JRooms!$P:$P,JRooms!$A:$A,$B44,JRooms!$M:$M,BD$2))</f>
        <v>0</v>
      </c>
      <c r="BE44" s="6">
        <f>IF($B44="-","-",SUMIFS(JRooms!$P:$P,JRooms!$A:$A,$B44,JRooms!$M:$M,BE$2))</f>
        <v>0</v>
      </c>
      <c r="BF44" s="6">
        <f>IF($B44="-","-",SUMIFS(JRooms!$P:$P,JRooms!$A:$A,$B44,JRooms!$M:$M,BF$2))</f>
        <v>0</v>
      </c>
      <c r="BG44" s="6">
        <f>IF($B44="-","-",SUMIFS(JRooms!$P:$P,JRooms!$A:$A,$B44,JRooms!$M:$M,BG$2))</f>
        <v>0</v>
      </c>
      <c r="BH44" s="6">
        <f>IF($B44="-","-",SUMIFS(JRooms!$P:$P,JRooms!$A:$A,$B44,JRooms!$M:$M,BH$2))</f>
        <v>0</v>
      </c>
      <c r="BI44" s="6">
        <f>IF($B44="-","-",SUMIFS(JRooms!$P:$P,JRooms!$A:$A,$B44,JRooms!$M:$M,BI$2))</f>
        <v>0</v>
      </c>
      <c r="BJ44" s="6">
        <f>IF($B44="-","-",SUMIFS(JRooms!$P:$P,JRooms!$A:$A,$B44,JRooms!$M:$M,BJ$2))</f>
        <v>0</v>
      </c>
      <c r="BK44" s="6">
        <f>IF($B44="-","-",SUMIFS(JRooms!$P:$P,JRooms!$A:$A,$B44,JRooms!$M:$M,BK$2))</f>
        <v>0</v>
      </c>
      <c r="BL44" s="6">
        <f>IF($B44="-","-",SUMIFS(JRooms!$P:$P,JRooms!$A:$A,$B44,JRooms!$M:$M,BL$2))</f>
        <v>0</v>
      </c>
    </row>
    <row r="45" spans="1:64" x14ac:dyDescent="0.2">
      <c r="A45" s="7">
        <v>151</v>
      </c>
      <c r="B45" s="7">
        <v>123</v>
      </c>
      <c r="C45" s="6" t="s">
        <v>44</v>
      </c>
      <c r="D45" s="6">
        <f>SUMIFS(SchoolList!H:H,SchoolList!F:F,A45)</f>
        <v>417.34</v>
      </c>
      <c r="E45" s="6">
        <f t="shared" si="5"/>
        <v>0</v>
      </c>
      <c r="F45" s="6">
        <f t="shared" si="6"/>
        <v>0</v>
      </c>
      <c r="G45" s="6">
        <f t="shared" si="7"/>
        <v>0</v>
      </c>
      <c r="H45" s="6">
        <f t="shared" si="8"/>
        <v>0</v>
      </c>
      <c r="I45" s="73">
        <f t="shared" si="9"/>
        <v>0</v>
      </c>
      <c r="J45" s="73">
        <f t="shared" si="10"/>
        <v>0</v>
      </c>
      <c r="K45" s="73">
        <f t="shared" si="11"/>
        <v>0</v>
      </c>
      <c r="L45" s="73">
        <f t="shared" si="12"/>
        <v>0</v>
      </c>
      <c r="M45" s="6">
        <f t="shared" si="1"/>
        <v>0</v>
      </c>
      <c r="N45" s="6">
        <f t="shared" si="2"/>
        <v>0</v>
      </c>
      <c r="O45" s="6">
        <f t="shared" si="3"/>
        <v>0</v>
      </c>
      <c r="P45" s="6">
        <f t="shared" si="4"/>
        <v>0</v>
      </c>
      <c r="Q45" s="6">
        <f>IF($B45="-","-",SUMIFS(JRooms!$P:$P,JRooms!$A:$A,$B45,JRooms!$M:$M,Q$2,JRooms!$R:$R,""))</f>
        <v>0</v>
      </c>
      <c r="R45" s="6">
        <f>IF($B45="-","-",SUMIFS(JRooms!$P:$P,JRooms!$A:$A,$B45,JRooms!$M:$M,R$2,JRooms!$R:$R,""))</f>
        <v>0</v>
      </c>
      <c r="S45" s="6">
        <f>IF($B45="-","-",SUMIFS(JRooms!$P:$P,JRooms!$A:$A,$B45,JRooms!$M:$M,S$2,JRooms!$R:$R,""))</f>
        <v>0</v>
      </c>
      <c r="T45" s="6">
        <f>IF($B45="-","-",SUMIFS(JRooms!$P:$P,JRooms!$A:$A,$B45,JRooms!$M:$M,T$2,JRooms!$R:$R,""))</f>
        <v>0</v>
      </c>
      <c r="U45" s="6">
        <f>IF($B45="-","-",SUMIFS(JRooms!$P:$P,JRooms!$A:$A,$B45,JRooms!$M:$M,U$2,JRooms!$R:$R,""))</f>
        <v>0</v>
      </c>
      <c r="V45" s="6">
        <f>IF($B45="-","-",SUMIFS(JRooms!$P:$P,JRooms!$A:$A,$B45,JRooms!$M:$M,V$2,JRooms!$R:$R,""))</f>
        <v>0</v>
      </c>
      <c r="W45" s="6">
        <f>IF($B45="-","-",SUMIFS(JRooms!$P:$P,JRooms!$A:$A,$B45,JRooms!$M:$M,W$2,JRooms!$R:$R,""))</f>
        <v>0</v>
      </c>
      <c r="X45" s="6">
        <f>IF($B45="-","-",SUMIFS(JRooms!$P:$P,JRooms!$A:$A,$B45,JRooms!$M:$M,X$2,JRooms!$R:$R,""))</f>
        <v>0</v>
      </c>
      <c r="Y45" s="6">
        <f>IF($B45="-","-",SUMIFS(JRooms!$P:$P,JRooms!$A:$A,$B45,JRooms!$M:$M,Y$2,JRooms!$R:$R,""))</f>
        <v>0</v>
      </c>
      <c r="Z45" s="6">
        <f>IF($B45="-","-",SUMIFS(JRooms!$P:$P,JRooms!$A:$A,$B45,JRooms!$M:$M,Z$2,JRooms!$R:$R,""))</f>
        <v>0</v>
      </c>
      <c r="AA45" s="6">
        <f>IF($B45="-","-",SUMIFS(JRooms!$P:$P,JRooms!$A:$A,$B45,JRooms!$M:$M,AA$2,JRooms!$R:$R,""))</f>
        <v>0</v>
      </c>
      <c r="AB45" s="6">
        <f>IF($B45="-","-",SUMIFS(JRooms!$P:$P,JRooms!$A:$A,$B45,JRooms!$M:$M,AB$2,JRooms!$R:$R,""))</f>
        <v>0</v>
      </c>
      <c r="AC45" s="6">
        <f>IF($B45="-","-",SUMIFS(JRooms!$P:$P,JRooms!$A:$A,$B45,JRooms!$M:$M,AC$2,JRooms!$R:$R,""))</f>
        <v>0</v>
      </c>
      <c r="AD45" s="6">
        <f>IF($B45="-","-",SUMIFS(JRooms!$P:$P,JRooms!$A:$A,$B45,JRooms!$M:$M,AD$2,JRooms!$R:$R,""))</f>
        <v>0</v>
      </c>
      <c r="AE45" s="6">
        <f>IF($B45="-","-",SUMIFS(JRooms!$P:$P,JRooms!$A:$A,$B45,JRooms!$M:$M,AE$2,JRooms!$R:$R,""))</f>
        <v>0</v>
      </c>
      <c r="AF45" s="6">
        <f>IF($B45="-","-",SUMIFS(JRooms!$P:$P,JRooms!$A:$A,$B45,JRooms!$M:$M,AF$2,JRooms!$R:$R,""))</f>
        <v>0</v>
      </c>
      <c r="AG45" s="6">
        <f>IF($B45="-","-",SUMIFS(JRooms!$P:$P,JRooms!$A:$A,$B45,JRooms!$M:$M,AG$2,JRooms!$R:$R,""))</f>
        <v>0</v>
      </c>
      <c r="AH45" s="6">
        <f>IF($B45="-","-",SUMIFS(JRooms!$P:$P,JRooms!$A:$A,$B45,JRooms!$M:$M,AH$2,JRooms!$R:$R,""))</f>
        <v>0</v>
      </c>
      <c r="AI45" s="6">
        <f>IF($B45="-","-",SUMIFS(JRooms!$P:$P,JRooms!$A:$A,$B45,JRooms!$M:$M,AI$2,JRooms!$R:$R,""))</f>
        <v>0</v>
      </c>
      <c r="AJ45" s="6">
        <f>IF($B45="-","-",SUMIFS(JRooms!$P:$P,JRooms!$A:$A,$B45,JRooms!$M:$M,AJ$2,JRooms!$R:$R,""))</f>
        <v>0</v>
      </c>
      <c r="AK45" s="6">
        <f>IF($B45="-","-",SUMIFS(JRooms!$P:$P,JRooms!$A:$A,$B45,JRooms!$M:$M,AK$2,JRooms!$R:$R,""))</f>
        <v>0</v>
      </c>
      <c r="AL45" s="6">
        <f>IF($B45="-","-",SUMIFS(JRooms!$P:$P,JRooms!$A:$A,$B45,JRooms!$M:$M,AL$2,JRooms!$R:$R,""))</f>
        <v>0</v>
      </c>
      <c r="AM45" s="6">
        <f>IF($B45="-","-",SUMIFS(JRooms!$P:$P,JRooms!$A:$A,$B45,JRooms!$M:$M,AM$2,JRooms!$R:$R,""))</f>
        <v>0</v>
      </c>
      <c r="AN45" s="6">
        <f>IF($B45="-","-",SUMIFS(JRooms!$P:$P,JRooms!$A:$A,$B45,JRooms!$M:$M,AN$2,JRooms!$R:$R,""))</f>
        <v>0</v>
      </c>
      <c r="AO45" s="6">
        <f>IF($B45="-","-",SUMIFS(JRooms!$P:$P,JRooms!$A:$A,$B45,JRooms!$M:$M,AO$2))</f>
        <v>0</v>
      </c>
      <c r="AP45" s="6">
        <f>IF($B45="-","-",SUMIFS(JRooms!$P:$P,JRooms!$A:$A,$B45,JRooms!$M:$M,AP$2))</f>
        <v>0</v>
      </c>
      <c r="AQ45" s="6">
        <f>IF($B45="-","-",SUMIFS(JRooms!$P:$P,JRooms!$A:$A,$B45,JRooms!$M:$M,AQ$2))</f>
        <v>0</v>
      </c>
      <c r="AR45" s="6">
        <f>IF($B45="-","-",SUMIFS(JRooms!$P:$P,JRooms!$A:$A,$B45,JRooms!$M:$M,AR$2))</f>
        <v>0</v>
      </c>
      <c r="AS45" s="6">
        <f>IF($B45="-","-",SUMIFS(JRooms!$P:$P,JRooms!$A:$A,$B45,JRooms!$M:$M,AS$2))</f>
        <v>0</v>
      </c>
      <c r="AT45" s="6">
        <f>IF($B45="-","-",SUMIFS(JRooms!$P:$P,JRooms!$A:$A,$B45,JRooms!$M:$M,AT$2))</f>
        <v>0</v>
      </c>
      <c r="AU45" s="6">
        <f>IF($B45="-","-",SUMIFS(JRooms!$P:$P,JRooms!$A:$A,$B45,JRooms!$M:$M,AU$2))</f>
        <v>0</v>
      </c>
      <c r="AV45" s="6">
        <f>IF($B45="-","-",SUMIFS(JRooms!$P:$P,JRooms!$A:$A,$B45,JRooms!$M:$M,AV$2))</f>
        <v>0</v>
      </c>
      <c r="AW45" s="6">
        <f>IF($B45="-","-",SUMIFS(JRooms!$P:$P,JRooms!$A:$A,$B45,JRooms!$M:$M,AW$2))</f>
        <v>0</v>
      </c>
      <c r="AX45" s="6">
        <f>IF($B45="-","-",SUMIFS(JRooms!$P:$P,JRooms!$A:$A,$B45,JRooms!$M:$M,AX$2))</f>
        <v>0</v>
      </c>
      <c r="AY45" s="6">
        <f>IF($B45="-","-",SUMIFS(JRooms!$P:$P,JRooms!$A:$A,$B45,JRooms!$M:$M,AY$2))</f>
        <v>0</v>
      </c>
      <c r="AZ45" s="6">
        <f>IF($B45="-","-",SUMIFS(JRooms!$P:$P,JRooms!$A:$A,$B45,JRooms!$M:$M,AZ$2))</f>
        <v>0</v>
      </c>
      <c r="BA45" s="6">
        <f>IF($B45="-","-",SUMIFS(JRooms!$P:$P,JRooms!$A:$A,$B45,JRooms!$M:$M,BA$2))</f>
        <v>0</v>
      </c>
      <c r="BB45" s="6">
        <f>IF($B45="-","-",SUMIFS(JRooms!$P:$P,JRooms!$A:$A,$B45,JRooms!$M:$M,BB$2))</f>
        <v>0</v>
      </c>
      <c r="BC45" s="6">
        <f>IF($B45="-","-",SUMIFS(JRooms!$P:$P,JRooms!$A:$A,$B45,JRooms!$M:$M,BC$2))</f>
        <v>0</v>
      </c>
      <c r="BD45" s="6">
        <f>IF($B45="-","-",SUMIFS(JRooms!$P:$P,JRooms!$A:$A,$B45,JRooms!$M:$M,BD$2))</f>
        <v>0</v>
      </c>
      <c r="BE45" s="6">
        <f>IF($B45="-","-",SUMIFS(JRooms!$P:$P,JRooms!$A:$A,$B45,JRooms!$M:$M,BE$2))</f>
        <v>0</v>
      </c>
      <c r="BF45" s="6">
        <f>IF($B45="-","-",SUMIFS(JRooms!$P:$P,JRooms!$A:$A,$B45,JRooms!$M:$M,BF$2))</f>
        <v>0</v>
      </c>
      <c r="BG45" s="6">
        <f>IF($B45="-","-",SUMIFS(JRooms!$P:$P,JRooms!$A:$A,$B45,JRooms!$M:$M,BG$2))</f>
        <v>0</v>
      </c>
      <c r="BH45" s="6">
        <f>IF($B45="-","-",SUMIFS(JRooms!$P:$P,JRooms!$A:$A,$B45,JRooms!$M:$M,BH$2))</f>
        <v>0</v>
      </c>
      <c r="BI45" s="6">
        <f>IF($B45="-","-",SUMIFS(JRooms!$P:$P,JRooms!$A:$A,$B45,JRooms!$M:$M,BI$2))</f>
        <v>0</v>
      </c>
      <c r="BJ45" s="6">
        <f>IF($B45="-","-",SUMIFS(JRooms!$P:$P,JRooms!$A:$A,$B45,JRooms!$M:$M,BJ$2))</f>
        <v>0</v>
      </c>
      <c r="BK45" s="6">
        <f>IF($B45="-","-",SUMIFS(JRooms!$P:$P,JRooms!$A:$A,$B45,JRooms!$M:$M,BK$2))</f>
        <v>0</v>
      </c>
      <c r="BL45" s="6">
        <f>IF($B45="-","-",SUMIFS(JRooms!$P:$P,JRooms!$A:$A,$B45,JRooms!$M:$M,BL$2))</f>
        <v>0</v>
      </c>
    </row>
    <row r="46" spans="1:64" x14ac:dyDescent="0.2">
      <c r="A46" s="7">
        <v>153</v>
      </c>
      <c r="B46" s="7">
        <v>125</v>
      </c>
      <c r="C46" s="6" t="s">
        <v>45</v>
      </c>
      <c r="D46" s="6">
        <f>SUMIFS(SchoolList!H:H,SchoolList!F:F,A46)</f>
        <v>0</v>
      </c>
      <c r="E46" s="6">
        <f t="shared" si="5"/>
        <v>0</v>
      </c>
      <c r="F46" s="6">
        <f t="shared" si="6"/>
        <v>0</v>
      </c>
      <c r="G46" s="6">
        <f t="shared" si="7"/>
        <v>0</v>
      </c>
      <c r="H46" s="6">
        <f t="shared" si="8"/>
        <v>0</v>
      </c>
      <c r="I46" s="73" t="str">
        <f t="shared" si="9"/>
        <v>-</v>
      </c>
      <c r="J46" s="73" t="str">
        <f t="shared" si="10"/>
        <v>-</v>
      </c>
      <c r="K46" s="73" t="str">
        <f t="shared" si="11"/>
        <v>-</v>
      </c>
      <c r="L46" s="73" t="str">
        <f t="shared" si="12"/>
        <v>-</v>
      </c>
      <c r="M46" s="6">
        <f t="shared" si="1"/>
        <v>0</v>
      </c>
      <c r="N46" s="6">
        <f t="shared" si="2"/>
        <v>0</v>
      </c>
      <c r="O46" s="6">
        <f t="shared" si="3"/>
        <v>0</v>
      </c>
      <c r="P46" s="6">
        <f t="shared" si="4"/>
        <v>0</v>
      </c>
      <c r="Q46" s="6">
        <f>IF($B46="-","-",SUMIFS(JRooms!$P:$P,JRooms!$A:$A,$B46,JRooms!$M:$M,Q$2,JRooms!$R:$R,""))</f>
        <v>0</v>
      </c>
      <c r="R46" s="6">
        <f>IF($B46="-","-",SUMIFS(JRooms!$P:$P,JRooms!$A:$A,$B46,JRooms!$M:$M,R$2,JRooms!$R:$R,""))</f>
        <v>0</v>
      </c>
      <c r="S46" s="6">
        <f>IF($B46="-","-",SUMIFS(JRooms!$P:$P,JRooms!$A:$A,$B46,JRooms!$M:$M,S$2,JRooms!$R:$R,""))</f>
        <v>0</v>
      </c>
      <c r="T46" s="6">
        <f>IF($B46="-","-",SUMIFS(JRooms!$P:$P,JRooms!$A:$A,$B46,JRooms!$M:$M,T$2,JRooms!$R:$R,""))</f>
        <v>0</v>
      </c>
      <c r="U46" s="6">
        <f>IF($B46="-","-",SUMIFS(JRooms!$P:$P,JRooms!$A:$A,$B46,JRooms!$M:$M,U$2,JRooms!$R:$R,""))</f>
        <v>0</v>
      </c>
      <c r="V46" s="6">
        <f>IF($B46="-","-",SUMIFS(JRooms!$P:$P,JRooms!$A:$A,$B46,JRooms!$M:$M,V$2,JRooms!$R:$R,""))</f>
        <v>0</v>
      </c>
      <c r="W46" s="6">
        <f>IF($B46="-","-",SUMIFS(JRooms!$P:$P,JRooms!$A:$A,$B46,JRooms!$M:$M,W$2,JRooms!$R:$R,""))</f>
        <v>0</v>
      </c>
      <c r="X46" s="6">
        <f>IF($B46="-","-",SUMIFS(JRooms!$P:$P,JRooms!$A:$A,$B46,JRooms!$M:$M,X$2,JRooms!$R:$R,""))</f>
        <v>0</v>
      </c>
      <c r="Y46" s="6">
        <f>IF($B46="-","-",SUMIFS(JRooms!$P:$P,JRooms!$A:$A,$B46,JRooms!$M:$M,Y$2,JRooms!$R:$R,""))</f>
        <v>0</v>
      </c>
      <c r="Z46" s="6">
        <f>IF($B46="-","-",SUMIFS(JRooms!$P:$P,JRooms!$A:$A,$B46,JRooms!$M:$M,Z$2,JRooms!$R:$R,""))</f>
        <v>0</v>
      </c>
      <c r="AA46" s="6">
        <f>IF($B46="-","-",SUMIFS(JRooms!$P:$P,JRooms!$A:$A,$B46,JRooms!$M:$M,AA$2,JRooms!$R:$R,""))</f>
        <v>0</v>
      </c>
      <c r="AB46" s="6">
        <f>IF($B46="-","-",SUMIFS(JRooms!$P:$P,JRooms!$A:$A,$B46,JRooms!$M:$M,AB$2,JRooms!$R:$R,""))</f>
        <v>0</v>
      </c>
      <c r="AC46" s="6">
        <f>IF($B46="-","-",SUMIFS(JRooms!$P:$P,JRooms!$A:$A,$B46,JRooms!$M:$M,AC$2,JRooms!$R:$R,""))</f>
        <v>0</v>
      </c>
      <c r="AD46" s="6">
        <f>IF($B46="-","-",SUMIFS(JRooms!$P:$P,JRooms!$A:$A,$B46,JRooms!$M:$M,AD$2,JRooms!$R:$R,""))</f>
        <v>0</v>
      </c>
      <c r="AE46" s="6">
        <f>IF($B46="-","-",SUMIFS(JRooms!$P:$P,JRooms!$A:$A,$B46,JRooms!$M:$M,AE$2,JRooms!$R:$R,""))</f>
        <v>0</v>
      </c>
      <c r="AF46" s="6">
        <f>IF($B46="-","-",SUMIFS(JRooms!$P:$P,JRooms!$A:$A,$B46,JRooms!$M:$M,AF$2,JRooms!$R:$R,""))</f>
        <v>0</v>
      </c>
      <c r="AG46" s="6">
        <f>IF($B46="-","-",SUMIFS(JRooms!$P:$P,JRooms!$A:$A,$B46,JRooms!$M:$M,AG$2,JRooms!$R:$R,""))</f>
        <v>0</v>
      </c>
      <c r="AH46" s="6">
        <f>IF($B46="-","-",SUMIFS(JRooms!$P:$P,JRooms!$A:$A,$B46,JRooms!$M:$M,AH$2,JRooms!$R:$R,""))</f>
        <v>0</v>
      </c>
      <c r="AI46" s="6">
        <f>IF($B46="-","-",SUMIFS(JRooms!$P:$P,JRooms!$A:$A,$B46,JRooms!$M:$M,AI$2,JRooms!$R:$R,""))</f>
        <v>0</v>
      </c>
      <c r="AJ46" s="6">
        <f>IF($B46="-","-",SUMIFS(JRooms!$P:$P,JRooms!$A:$A,$B46,JRooms!$M:$M,AJ$2,JRooms!$R:$R,""))</f>
        <v>0</v>
      </c>
      <c r="AK46" s="6">
        <f>IF($B46="-","-",SUMIFS(JRooms!$P:$P,JRooms!$A:$A,$B46,JRooms!$M:$M,AK$2,JRooms!$R:$R,""))</f>
        <v>0</v>
      </c>
      <c r="AL46" s="6">
        <f>IF($B46="-","-",SUMIFS(JRooms!$P:$P,JRooms!$A:$A,$B46,JRooms!$M:$M,AL$2,JRooms!$R:$R,""))</f>
        <v>0</v>
      </c>
      <c r="AM46" s="6">
        <f>IF($B46="-","-",SUMIFS(JRooms!$P:$P,JRooms!$A:$A,$B46,JRooms!$M:$M,AM$2,JRooms!$R:$R,""))</f>
        <v>0</v>
      </c>
      <c r="AN46" s="6">
        <f>IF($B46="-","-",SUMIFS(JRooms!$P:$P,JRooms!$A:$A,$B46,JRooms!$M:$M,AN$2,JRooms!$R:$R,""))</f>
        <v>0</v>
      </c>
      <c r="AO46" s="6">
        <f>IF($B46="-","-",SUMIFS(JRooms!$P:$P,JRooms!$A:$A,$B46,JRooms!$M:$M,AO$2))</f>
        <v>0</v>
      </c>
      <c r="AP46" s="6">
        <f>IF($B46="-","-",SUMIFS(JRooms!$P:$P,JRooms!$A:$A,$B46,JRooms!$M:$M,AP$2))</f>
        <v>0</v>
      </c>
      <c r="AQ46" s="6">
        <f>IF($B46="-","-",SUMIFS(JRooms!$P:$P,JRooms!$A:$A,$B46,JRooms!$M:$M,AQ$2))</f>
        <v>0</v>
      </c>
      <c r="AR46" s="6">
        <f>IF($B46="-","-",SUMIFS(JRooms!$P:$P,JRooms!$A:$A,$B46,JRooms!$M:$M,AR$2))</f>
        <v>0</v>
      </c>
      <c r="AS46" s="6">
        <f>IF($B46="-","-",SUMIFS(JRooms!$P:$P,JRooms!$A:$A,$B46,JRooms!$M:$M,AS$2))</f>
        <v>0</v>
      </c>
      <c r="AT46" s="6">
        <f>IF($B46="-","-",SUMIFS(JRooms!$P:$P,JRooms!$A:$A,$B46,JRooms!$M:$M,AT$2))</f>
        <v>0</v>
      </c>
      <c r="AU46" s="6">
        <f>IF($B46="-","-",SUMIFS(JRooms!$P:$P,JRooms!$A:$A,$B46,JRooms!$M:$M,AU$2))</f>
        <v>0</v>
      </c>
      <c r="AV46" s="6">
        <f>IF($B46="-","-",SUMIFS(JRooms!$P:$P,JRooms!$A:$A,$B46,JRooms!$M:$M,AV$2))</f>
        <v>0</v>
      </c>
      <c r="AW46" s="6">
        <f>IF($B46="-","-",SUMIFS(JRooms!$P:$P,JRooms!$A:$A,$B46,JRooms!$M:$M,AW$2))</f>
        <v>0</v>
      </c>
      <c r="AX46" s="6">
        <f>IF($B46="-","-",SUMIFS(JRooms!$P:$P,JRooms!$A:$A,$B46,JRooms!$M:$M,AX$2))</f>
        <v>0</v>
      </c>
      <c r="AY46" s="6">
        <f>IF($B46="-","-",SUMIFS(JRooms!$P:$P,JRooms!$A:$A,$B46,JRooms!$M:$M,AY$2))</f>
        <v>0</v>
      </c>
      <c r="AZ46" s="6">
        <f>IF($B46="-","-",SUMIFS(JRooms!$P:$P,JRooms!$A:$A,$B46,JRooms!$M:$M,AZ$2))</f>
        <v>0</v>
      </c>
      <c r="BA46" s="6">
        <f>IF($B46="-","-",SUMIFS(JRooms!$P:$P,JRooms!$A:$A,$B46,JRooms!$M:$M,BA$2))</f>
        <v>0</v>
      </c>
      <c r="BB46" s="6">
        <f>IF($B46="-","-",SUMIFS(JRooms!$P:$P,JRooms!$A:$A,$B46,JRooms!$M:$M,BB$2))</f>
        <v>0</v>
      </c>
      <c r="BC46" s="6">
        <f>IF($B46="-","-",SUMIFS(JRooms!$P:$P,JRooms!$A:$A,$B46,JRooms!$M:$M,BC$2))</f>
        <v>0</v>
      </c>
      <c r="BD46" s="6">
        <f>IF($B46="-","-",SUMIFS(JRooms!$P:$P,JRooms!$A:$A,$B46,JRooms!$M:$M,BD$2))</f>
        <v>0</v>
      </c>
      <c r="BE46" s="6">
        <f>IF($B46="-","-",SUMIFS(JRooms!$P:$P,JRooms!$A:$A,$B46,JRooms!$M:$M,BE$2))</f>
        <v>0</v>
      </c>
      <c r="BF46" s="6">
        <f>IF($B46="-","-",SUMIFS(JRooms!$P:$P,JRooms!$A:$A,$B46,JRooms!$M:$M,BF$2))</f>
        <v>0</v>
      </c>
      <c r="BG46" s="6">
        <f>IF($B46="-","-",SUMIFS(JRooms!$P:$P,JRooms!$A:$A,$B46,JRooms!$M:$M,BG$2))</f>
        <v>0</v>
      </c>
      <c r="BH46" s="6">
        <f>IF($B46="-","-",SUMIFS(JRooms!$P:$P,JRooms!$A:$A,$B46,JRooms!$M:$M,BH$2))</f>
        <v>0</v>
      </c>
      <c r="BI46" s="6">
        <f>IF($B46="-","-",SUMIFS(JRooms!$P:$P,JRooms!$A:$A,$B46,JRooms!$M:$M,BI$2))</f>
        <v>0</v>
      </c>
      <c r="BJ46" s="6">
        <f>IF($B46="-","-",SUMIFS(JRooms!$P:$P,JRooms!$A:$A,$B46,JRooms!$M:$M,BJ$2))</f>
        <v>0</v>
      </c>
      <c r="BK46" s="6">
        <f>IF($B46="-","-",SUMIFS(JRooms!$P:$P,JRooms!$A:$A,$B46,JRooms!$M:$M,BK$2))</f>
        <v>0</v>
      </c>
      <c r="BL46" s="6">
        <f>IF($B46="-","-",SUMIFS(JRooms!$P:$P,JRooms!$A:$A,$B46,JRooms!$M:$M,BL$2))</f>
        <v>0</v>
      </c>
    </row>
    <row r="47" spans="1:64" x14ac:dyDescent="0.2">
      <c r="A47" s="7">
        <v>154</v>
      </c>
      <c r="B47" s="7">
        <v>129</v>
      </c>
      <c r="C47" s="6" t="s">
        <v>46</v>
      </c>
      <c r="D47" s="6">
        <f>SUMIFS(SchoolList!H:H,SchoolList!F:F,A47)</f>
        <v>251.32</v>
      </c>
      <c r="E47" s="6">
        <f t="shared" si="5"/>
        <v>450</v>
      </c>
      <c r="F47" s="6">
        <f t="shared" si="6"/>
        <v>0</v>
      </c>
      <c r="G47" s="6">
        <f t="shared" si="7"/>
        <v>0</v>
      </c>
      <c r="H47" s="6">
        <f t="shared" si="8"/>
        <v>450</v>
      </c>
      <c r="I47" s="73">
        <f t="shared" si="9"/>
        <v>1.79</v>
      </c>
      <c r="J47" s="73">
        <f t="shared" si="10"/>
        <v>0</v>
      </c>
      <c r="K47" s="73">
        <f t="shared" si="11"/>
        <v>0</v>
      </c>
      <c r="L47" s="73">
        <f t="shared" si="12"/>
        <v>1.79</v>
      </c>
      <c r="M47" s="6">
        <f t="shared" si="1"/>
        <v>450</v>
      </c>
      <c r="N47" s="6">
        <f t="shared" si="2"/>
        <v>0</v>
      </c>
      <c r="O47" s="6">
        <f t="shared" si="3"/>
        <v>0</v>
      </c>
      <c r="P47" s="6">
        <f t="shared" si="4"/>
        <v>450</v>
      </c>
      <c r="Q47" s="6">
        <f>IF($B47="-","-",SUMIFS(JRooms!$P:$P,JRooms!$A:$A,$B47,JRooms!$M:$M,Q$2,JRooms!$R:$R,""))</f>
        <v>0</v>
      </c>
      <c r="R47" s="6">
        <f>IF($B47="-","-",SUMIFS(JRooms!$P:$P,JRooms!$A:$A,$B47,JRooms!$M:$M,R$2,JRooms!$R:$R,""))</f>
        <v>0</v>
      </c>
      <c r="S47" s="6">
        <f>IF($B47="-","-",SUMIFS(JRooms!$P:$P,JRooms!$A:$A,$B47,JRooms!$M:$M,S$2,JRooms!$R:$R,""))</f>
        <v>0</v>
      </c>
      <c r="T47" s="6">
        <f>IF($B47="-","-",SUMIFS(JRooms!$P:$P,JRooms!$A:$A,$B47,JRooms!$M:$M,T$2,JRooms!$R:$R,""))</f>
        <v>0</v>
      </c>
      <c r="U47" s="6">
        <f>IF($B47="-","-",SUMIFS(JRooms!$P:$P,JRooms!$A:$A,$B47,JRooms!$M:$M,U$2,JRooms!$R:$R,""))</f>
        <v>0</v>
      </c>
      <c r="V47" s="6">
        <f>IF($B47="-","-",SUMIFS(JRooms!$P:$P,JRooms!$A:$A,$B47,JRooms!$M:$M,V$2,JRooms!$R:$R,""))</f>
        <v>450</v>
      </c>
      <c r="W47" s="6">
        <f>IF($B47="-","-",SUMIFS(JRooms!$P:$P,JRooms!$A:$A,$B47,JRooms!$M:$M,W$2,JRooms!$R:$R,""))</f>
        <v>0</v>
      </c>
      <c r="X47" s="6">
        <f>IF($B47="-","-",SUMIFS(JRooms!$P:$P,JRooms!$A:$A,$B47,JRooms!$M:$M,X$2,JRooms!$R:$R,""))</f>
        <v>0</v>
      </c>
      <c r="Y47" s="6">
        <f>IF($B47="-","-",SUMIFS(JRooms!$P:$P,JRooms!$A:$A,$B47,JRooms!$M:$M,Y$2,JRooms!$R:$R,""))</f>
        <v>0</v>
      </c>
      <c r="Z47" s="6">
        <f>IF($B47="-","-",SUMIFS(JRooms!$P:$P,JRooms!$A:$A,$B47,JRooms!$M:$M,Z$2,JRooms!$R:$R,""))</f>
        <v>0</v>
      </c>
      <c r="AA47" s="6">
        <f>IF($B47="-","-",SUMIFS(JRooms!$P:$P,JRooms!$A:$A,$B47,JRooms!$M:$M,AA$2,JRooms!$R:$R,""))</f>
        <v>0</v>
      </c>
      <c r="AB47" s="6">
        <f>IF($B47="-","-",SUMIFS(JRooms!$P:$P,JRooms!$A:$A,$B47,JRooms!$M:$M,AB$2,JRooms!$R:$R,""))</f>
        <v>0</v>
      </c>
      <c r="AC47" s="6">
        <f>IF($B47="-","-",SUMIFS(JRooms!$P:$P,JRooms!$A:$A,$B47,JRooms!$M:$M,AC$2,JRooms!$R:$R,""))</f>
        <v>0</v>
      </c>
      <c r="AD47" s="6">
        <f>IF($B47="-","-",SUMIFS(JRooms!$P:$P,JRooms!$A:$A,$B47,JRooms!$M:$M,AD$2,JRooms!$R:$R,""))</f>
        <v>0</v>
      </c>
      <c r="AE47" s="6">
        <f>IF($B47="-","-",SUMIFS(JRooms!$P:$P,JRooms!$A:$A,$B47,JRooms!$M:$M,AE$2,JRooms!$R:$R,""))</f>
        <v>0</v>
      </c>
      <c r="AF47" s="6">
        <f>IF($B47="-","-",SUMIFS(JRooms!$P:$P,JRooms!$A:$A,$B47,JRooms!$M:$M,AF$2,JRooms!$R:$R,""))</f>
        <v>0</v>
      </c>
      <c r="AG47" s="6">
        <f>IF($B47="-","-",SUMIFS(JRooms!$P:$P,JRooms!$A:$A,$B47,JRooms!$M:$M,AG$2,JRooms!$R:$R,""))</f>
        <v>0</v>
      </c>
      <c r="AH47" s="6">
        <f>IF($B47="-","-",SUMIFS(JRooms!$P:$P,JRooms!$A:$A,$B47,JRooms!$M:$M,AH$2,JRooms!$R:$R,""))</f>
        <v>0</v>
      </c>
      <c r="AI47" s="6">
        <f>IF($B47="-","-",SUMIFS(JRooms!$P:$P,JRooms!$A:$A,$B47,JRooms!$M:$M,AI$2,JRooms!$R:$R,""))</f>
        <v>0</v>
      </c>
      <c r="AJ47" s="6">
        <f>IF($B47="-","-",SUMIFS(JRooms!$P:$P,JRooms!$A:$A,$B47,JRooms!$M:$M,AJ$2,JRooms!$R:$R,""))</f>
        <v>0</v>
      </c>
      <c r="AK47" s="6">
        <f>IF($B47="-","-",SUMIFS(JRooms!$P:$P,JRooms!$A:$A,$B47,JRooms!$M:$M,AK$2,JRooms!$R:$R,""))</f>
        <v>0</v>
      </c>
      <c r="AL47" s="6">
        <f>IF($B47="-","-",SUMIFS(JRooms!$P:$P,JRooms!$A:$A,$B47,JRooms!$M:$M,AL$2,JRooms!$R:$R,""))</f>
        <v>0</v>
      </c>
      <c r="AM47" s="6">
        <f>IF($B47="-","-",SUMIFS(JRooms!$P:$P,JRooms!$A:$A,$B47,JRooms!$M:$M,AM$2,JRooms!$R:$R,""))</f>
        <v>0</v>
      </c>
      <c r="AN47" s="6">
        <f>IF($B47="-","-",SUMIFS(JRooms!$P:$P,JRooms!$A:$A,$B47,JRooms!$M:$M,AN$2,JRooms!$R:$R,""))</f>
        <v>0</v>
      </c>
      <c r="AO47" s="6">
        <f>IF($B47="-","-",SUMIFS(JRooms!$P:$P,JRooms!$A:$A,$B47,JRooms!$M:$M,AO$2))</f>
        <v>0</v>
      </c>
      <c r="AP47" s="6">
        <f>IF($B47="-","-",SUMIFS(JRooms!$P:$P,JRooms!$A:$A,$B47,JRooms!$M:$M,AP$2))</f>
        <v>0</v>
      </c>
      <c r="AQ47" s="6">
        <f>IF($B47="-","-",SUMIFS(JRooms!$P:$P,JRooms!$A:$A,$B47,JRooms!$M:$M,AQ$2))</f>
        <v>0</v>
      </c>
      <c r="AR47" s="6">
        <f>IF($B47="-","-",SUMIFS(JRooms!$P:$P,JRooms!$A:$A,$B47,JRooms!$M:$M,AR$2))</f>
        <v>0</v>
      </c>
      <c r="AS47" s="6">
        <f>IF($B47="-","-",SUMIFS(JRooms!$P:$P,JRooms!$A:$A,$B47,JRooms!$M:$M,AS$2))</f>
        <v>0</v>
      </c>
      <c r="AT47" s="6">
        <f>IF($B47="-","-",SUMIFS(JRooms!$P:$P,JRooms!$A:$A,$B47,JRooms!$M:$M,AT$2))</f>
        <v>450</v>
      </c>
      <c r="AU47" s="6">
        <f>IF($B47="-","-",SUMIFS(JRooms!$P:$P,JRooms!$A:$A,$B47,JRooms!$M:$M,AU$2))</f>
        <v>0</v>
      </c>
      <c r="AV47" s="6">
        <f>IF($B47="-","-",SUMIFS(JRooms!$P:$P,JRooms!$A:$A,$B47,JRooms!$M:$M,AV$2))</f>
        <v>0</v>
      </c>
      <c r="AW47" s="6">
        <f>IF($B47="-","-",SUMIFS(JRooms!$P:$P,JRooms!$A:$A,$B47,JRooms!$M:$M,AW$2))</f>
        <v>0</v>
      </c>
      <c r="AX47" s="6">
        <f>IF($B47="-","-",SUMIFS(JRooms!$P:$P,JRooms!$A:$A,$B47,JRooms!$M:$M,AX$2))</f>
        <v>0</v>
      </c>
      <c r="AY47" s="6">
        <f>IF($B47="-","-",SUMIFS(JRooms!$P:$P,JRooms!$A:$A,$B47,JRooms!$M:$M,AY$2))</f>
        <v>0</v>
      </c>
      <c r="AZ47" s="6">
        <f>IF($B47="-","-",SUMIFS(JRooms!$P:$P,JRooms!$A:$A,$B47,JRooms!$M:$M,AZ$2))</f>
        <v>0</v>
      </c>
      <c r="BA47" s="6">
        <f>IF($B47="-","-",SUMIFS(JRooms!$P:$P,JRooms!$A:$A,$B47,JRooms!$M:$M,BA$2))</f>
        <v>0</v>
      </c>
      <c r="BB47" s="6">
        <f>IF($B47="-","-",SUMIFS(JRooms!$P:$P,JRooms!$A:$A,$B47,JRooms!$M:$M,BB$2))</f>
        <v>0</v>
      </c>
      <c r="BC47" s="6">
        <f>IF($B47="-","-",SUMIFS(JRooms!$P:$P,JRooms!$A:$A,$B47,JRooms!$M:$M,BC$2))</f>
        <v>0</v>
      </c>
      <c r="BD47" s="6">
        <f>IF($B47="-","-",SUMIFS(JRooms!$P:$P,JRooms!$A:$A,$B47,JRooms!$M:$M,BD$2))</f>
        <v>0</v>
      </c>
      <c r="BE47" s="6">
        <f>IF($B47="-","-",SUMIFS(JRooms!$P:$P,JRooms!$A:$A,$B47,JRooms!$M:$M,BE$2))</f>
        <v>0</v>
      </c>
      <c r="BF47" s="6">
        <f>IF($B47="-","-",SUMIFS(JRooms!$P:$P,JRooms!$A:$A,$B47,JRooms!$M:$M,BF$2))</f>
        <v>0</v>
      </c>
      <c r="BG47" s="6">
        <f>IF($B47="-","-",SUMIFS(JRooms!$P:$P,JRooms!$A:$A,$B47,JRooms!$M:$M,BG$2))</f>
        <v>0</v>
      </c>
      <c r="BH47" s="6">
        <f>IF($B47="-","-",SUMIFS(JRooms!$P:$P,JRooms!$A:$A,$B47,JRooms!$M:$M,BH$2))</f>
        <v>0</v>
      </c>
      <c r="BI47" s="6">
        <f>IF($B47="-","-",SUMIFS(JRooms!$P:$P,JRooms!$A:$A,$B47,JRooms!$M:$M,BI$2))</f>
        <v>0</v>
      </c>
      <c r="BJ47" s="6">
        <f>IF($B47="-","-",SUMIFS(JRooms!$P:$P,JRooms!$A:$A,$B47,JRooms!$M:$M,BJ$2))</f>
        <v>0</v>
      </c>
      <c r="BK47" s="6">
        <f>IF($B47="-","-",SUMIFS(JRooms!$P:$P,JRooms!$A:$A,$B47,JRooms!$M:$M,BK$2))</f>
        <v>0</v>
      </c>
      <c r="BL47" s="6">
        <f>IF($B47="-","-",SUMIFS(JRooms!$P:$P,JRooms!$A:$A,$B47,JRooms!$M:$M,BL$2))</f>
        <v>0</v>
      </c>
    </row>
    <row r="48" spans="1:64" x14ac:dyDescent="0.2">
      <c r="A48" s="7">
        <v>155</v>
      </c>
      <c r="B48" s="7">
        <v>130</v>
      </c>
      <c r="C48" s="6" t="s">
        <v>47</v>
      </c>
      <c r="D48" s="6">
        <f>SUMIFS(SchoolList!H:H,SchoolList!F:F,A48)</f>
        <v>566.54999999999995</v>
      </c>
      <c r="E48" s="6">
        <f t="shared" si="5"/>
        <v>1328</v>
      </c>
      <c r="F48" s="6">
        <f t="shared" si="6"/>
        <v>0</v>
      </c>
      <c r="G48" s="6">
        <f t="shared" si="7"/>
        <v>770</v>
      </c>
      <c r="H48" s="6">
        <f t="shared" si="8"/>
        <v>2098</v>
      </c>
      <c r="I48" s="73">
        <f t="shared" si="9"/>
        <v>2.34</v>
      </c>
      <c r="J48" s="73">
        <f t="shared" si="10"/>
        <v>0</v>
      </c>
      <c r="K48" s="73">
        <f t="shared" si="11"/>
        <v>1.36</v>
      </c>
      <c r="L48" s="73">
        <f t="shared" si="12"/>
        <v>3.7</v>
      </c>
      <c r="M48" s="6">
        <f t="shared" si="1"/>
        <v>1328</v>
      </c>
      <c r="N48" s="6">
        <f t="shared" si="2"/>
        <v>0</v>
      </c>
      <c r="O48" s="6">
        <f t="shared" si="3"/>
        <v>770</v>
      </c>
      <c r="P48" s="6">
        <f t="shared" si="4"/>
        <v>2098</v>
      </c>
      <c r="Q48" s="6">
        <f>IF($B48="-","-",SUMIFS(JRooms!$P:$P,JRooms!$A:$A,$B48,JRooms!$M:$M,Q$2,JRooms!$R:$R,""))</f>
        <v>0</v>
      </c>
      <c r="R48" s="6">
        <f>IF($B48="-","-",SUMIFS(JRooms!$P:$P,JRooms!$A:$A,$B48,JRooms!$M:$M,R$2,JRooms!$R:$R,""))</f>
        <v>770</v>
      </c>
      <c r="S48" s="6">
        <f>IF($B48="-","-",SUMIFS(JRooms!$P:$P,JRooms!$A:$A,$B48,JRooms!$M:$M,S$2,JRooms!$R:$R,""))</f>
        <v>0</v>
      </c>
      <c r="T48" s="6">
        <f>IF($B48="-","-",SUMIFS(JRooms!$P:$P,JRooms!$A:$A,$B48,JRooms!$M:$M,T$2,JRooms!$R:$R,""))</f>
        <v>0</v>
      </c>
      <c r="U48" s="6">
        <f>IF($B48="-","-",SUMIFS(JRooms!$P:$P,JRooms!$A:$A,$B48,JRooms!$M:$M,U$2,JRooms!$R:$R,""))</f>
        <v>0</v>
      </c>
      <c r="V48" s="6">
        <f>IF($B48="-","-",SUMIFS(JRooms!$P:$P,JRooms!$A:$A,$B48,JRooms!$M:$M,V$2,JRooms!$R:$R,""))</f>
        <v>558</v>
      </c>
      <c r="W48" s="6">
        <f>IF($B48="-","-",SUMIFS(JRooms!$P:$P,JRooms!$A:$A,$B48,JRooms!$M:$M,W$2,JRooms!$R:$R,""))</f>
        <v>0</v>
      </c>
      <c r="X48" s="6">
        <f>IF($B48="-","-",SUMIFS(JRooms!$P:$P,JRooms!$A:$A,$B48,JRooms!$M:$M,X$2,JRooms!$R:$R,""))</f>
        <v>0</v>
      </c>
      <c r="Y48" s="6">
        <f>IF($B48="-","-",SUMIFS(JRooms!$P:$P,JRooms!$A:$A,$B48,JRooms!$M:$M,Y$2,JRooms!$R:$R,""))</f>
        <v>0</v>
      </c>
      <c r="Z48" s="6">
        <f>IF($B48="-","-",SUMIFS(JRooms!$P:$P,JRooms!$A:$A,$B48,JRooms!$M:$M,Z$2,JRooms!$R:$R,""))</f>
        <v>0</v>
      </c>
      <c r="AA48" s="6">
        <f>IF($B48="-","-",SUMIFS(JRooms!$P:$P,JRooms!$A:$A,$B48,JRooms!$M:$M,AA$2,JRooms!$R:$R,""))</f>
        <v>0</v>
      </c>
      <c r="AB48" s="6">
        <f>IF($B48="-","-",SUMIFS(JRooms!$P:$P,JRooms!$A:$A,$B48,JRooms!$M:$M,AB$2,JRooms!$R:$R,""))</f>
        <v>0</v>
      </c>
      <c r="AC48" s="6">
        <f>IF($B48="-","-",SUMIFS(JRooms!$P:$P,JRooms!$A:$A,$B48,JRooms!$M:$M,AC$2,JRooms!$R:$R,""))</f>
        <v>0</v>
      </c>
      <c r="AD48" s="6">
        <f>IF($B48="-","-",SUMIFS(JRooms!$P:$P,JRooms!$A:$A,$B48,JRooms!$M:$M,AD$2,JRooms!$R:$R,""))</f>
        <v>0</v>
      </c>
      <c r="AE48" s="6">
        <f>IF($B48="-","-",SUMIFS(JRooms!$P:$P,JRooms!$A:$A,$B48,JRooms!$M:$M,AE$2,JRooms!$R:$R,""))</f>
        <v>0</v>
      </c>
      <c r="AF48" s="6">
        <f>IF($B48="-","-",SUMIFS(JRooms!$P:$P,JRooms!$A:$A,$B48,JRooms!$M:$M,AF$2,JRooms!$R:$R,""))</f>
        <v>0</v>
      </c>
      <c r="AG48" s="6">
        <f>IF($B48="-","-",SUMIFS(JRooms!$P:$P,JRooms!$A:$A,$B48,JRooms!$M:$M,AG$2,JRooms!$R:$R,""))</f>
        <v>0</v>
      </c>
      <c r="AH48" s="6">
        <f>IF($B48="-","-",SUMIFS(JRooms!$P:$P,JRooms!$A:$A,$B48,JRooms!$M:$M,AH$2,JRooms!$R:$R,""))</f>
        <v>0</v>
      </c>
      <c r="AI48" s="6">
        <f>IF($B48="-","-",SUMIFS(JRooms!$P:$P,JRooms!$A:$A,$B48,JRooms!$M:$M,AI$2,JRooms!$R:$R,""))</f>
        <v>0</v>
      </c>
      <c r="AJ48" s="6">
        <f>IF($B48="-","-",SUMIFS(JRooms!$P:$P,JRooms!$A:$A,$B48,JRooms!$M:$M,AJ$2,JRooms!$R:$R,""))</f>
        <v>0</v>
      </c>
      <c r="AK48" s="6">
        <f>IF($B48="-","-",SUMIFS(JRooms!$P:$P,JRooms!$A:$A,$B48,JRooms!$M:$M,AK$2,JRooms!$R:$R,""))</f>
        <v>0</v>
      </c>
      <c r="AL48" s="6">
        <f>IF($B48="-","-",SUMIFS(JRooms!$P:$P,JRooms!$A:$A,$B48,JRooms!$M:$M,AL$2,JRooms!$R:$R,""))</f>
        <v>770</v>
      </c>
      <c r="AM48" s="6">
        <f>IF($B48="-","-",SUMIFS(JRooms!$P:$P,JRooms!$A:$A,$B48,JRooms!$M:$M,AM$2,JRooms!$R:$R,""))</f>
        <v>0</v>
      </c>
      <c r="AN48" s="6">
        <f>IF($B48="-","-",SUMIFS(JRooms!$P:$P,JRooms!$A:$A,$B48,JRooms!$M:$M,AN$2,JRooms!$R:$R,""))</f>
        <v>0</v>
      </c>
      <c r="AO48" s="6">
        <f>IF($B48="-","-",SUMIFS(JRooms!$P:$P,JRooms!$A:$A,$B48,JRooms!$M:$M,AO$2))</f>
        <v>0</v>
      </c>
      <c r="AP48" s="6">
        <f>IF($B48="-","-",SUMIFS(JRooms!$P:$P,JRooms!$A:$A,$B48,JRooms!$M:$M,AP$2))</f>
        <v>770</v>
      </c>
      <c r="AQ48" s="6">
        <f>IF($B48="-","-",SUMIFS(JRooms!$P:$P,JRooms!$A:$A,$B48,JRooms!$M:$M,AQ$2))</f>
        <v>0</v>
      </c>
      <c r="AR48" s="6">
        <f>IF($B48="-","-",SUMIFS(JRooms!$P:$P,JRooms!$A:$A,$B48,JRooms!$M:$M,AR$2))</f>
        <v>0</v>
      </c>
      <c r="AS48" s="6">
        <f>IF($B48="-","-",SUMIFS(JRooms!$P:$P,JRooms!$A:$A,$B48,JRooms!$M:$M,AS$2))</f>
        <v>0</v>
      </c>
      <c r="AT48" s="6">
        <f>IF($B48="-","-",SUMIFS(JRooms!$P:$P,JRooms!$A:$A,$B48,JRooms!$M:$M,AT$2))</f>
        <v>558</v>
      </c>
      <c r="AU48" s="6">
        <f>IF($B48="-","-",SUMIFS(JRooms!$P:$P,JRooms!$A:$A,$B48,JRooms!$M:$M,AU$2))</f>
        <v>0</v>
      </c>
      <c r="AV48" s="6">
        <f>IF($B48="-","-",SUMIFS(JRooms!$P:$P,JRooms!$A:$A,$B48,JRooms!$M:$M,AV$2))</f>
        <v>0</v>
      </c>
      <c r="AW48" s="6">
        <f>IF($B48="-","-",SUMIFS(JRooms!$P:$P,JRooms!$A:$A,$B48,JRooms!$M:$M,AW$2))</f>
        <v>0</v>
      </c>
      <c r="AX48" s="6">
        <f>IF($B48="-","-",SUMIFS(JRooms!$P:$P,JRooms!$A:$A,$B48,JRooms!$M:$M,AX$2))</f>
        <v>0</v>
      </c>
      <c r="AY48" s="6">
        <f>IF($B48="-","-",SUMIFS(JRooms!$P:$P,JRooms!$A:$A,$B48,JRooms!$M:$M,AY$2))</f>
        <v>0</v>
      </c>
      <c r="AZ48" s="6">
        <f>IF($B48="-","-",SUMIFS(JRooms!$P:$P,JRooms!$A:$A,$B48,JRooms!$M:$M,AZ$2))</f>
        <v>0</v>
      </c>
      <c r="BA48" s="6">
        <f>IF($B48="-","-",SUMIFS(JRooms!$P:$P,JRooms!$A:$A,$B48,JRooms!$M:$M,BA$2))</f>
        <v>0</v>
      </c>
      <c r="BB48" s="6">
        <f>IF($B48="-","-",SUMIFS(JRooms!$P:$P,JRooms!$A:$A,$B48,JRooms!$M:$M,BB$2))</f>
        <v>0</v>
      </c>
      <c r="BC48" s="6">
        <f>IF($B48="-","-",SUMIFS(JRooms!$P:$P,JRooms!$A:$A,$B48,JRooms!$M:$M,BC$2))</f>
        <v>0</v>
      </c>
      <c r="BD48" s="6">
        <f>IF($B48="-","-",SUMIFS(JRooms!$P:$P,JRooms!$A:$A,$B48,JRooms!$M:$M,BD$2))</f>
        <v>0</v>
      </c>
      <c r="BE48" s="6">
        <f>IF($B48="-","-",SUMIFS(JRooms!$P:$P,JRooms!$A:$A,$B48,JRooms!$M:$M,BE$2))</f>
        <v>0</v>
      </c>
      <c r="BF48" s="6">
        <f>IF($B48="-","-",SUMIFS(JRooms!$P:$P,JRooms!$A:$A,$B48,JRooms!$M:$M,BF$2))</f>
        <v>0</v>
      </c>
      <c r="BG48" s="6">
        <f>IF($B48="-","-",SUMIFS(JRooms!$P:$P,JRooms!$A:$A,$B48,JRooms!$M:$M,BG$2))</f>
        <v>0</v>
      </c>
      <c r="BH48" s="6">
        <f>IF($B48="-","-",SUMIFS(JRooms!$P:$P,JRooms!$A:$A,$B48,JRooms!$M:$M,BH$2))</f>
        <v>0</v>
      </c>
      <c r="BI48" s="6">
        <f>IF($B48="-","-",SUMIFS(JRooms!$P:$P,JRooms!$A:$A,$B48,JRooms!$M:$M,BI$2))</f>
        <v>0</v>
      </c>
      <c r="BJ48" s="6">
        <f>IF($B48="-","-",SUMIFS(JRooms!$P:$P,JRooms!$A:$A,$B48,JRooms!$M:$M,BJ$2))</f>
        <v>770</v>
      </c>
      <c r="BK48" s="6">
        <f>IF($B48="-","-",SUMIFS(JRooms!$P:$P,JRooms!$A:$A,$B48,JRooms!$M:$M,BK$2))</f>
        <v>0</v>
      </c>
      <c r="BL48" s="6">
        <f>IF($B48="-","-",SUMIFS(JRooms!$P:$P,JRooms!$A:$A,$B48,JRooms!$M:$M,BL$2))</f>
        <v>0</v>
      </c>
    </row>
    <row r="49" spans="1:64" x14ac:dyDescent="0.2">
      <c r="A49" s="7">
        <v>156</v>
      </c>
      <c r="B49" s="7">
        <v>136</v>
      </c>
      <c r="C49" s="6" t="s">
        <v>48</v>
      </c>
      <c r="D49" s="6">
        <f>SUMIFS(SchoolList!H:H,SchoolList!F:F,A49)</f>
        <v>0</v>
      </c>
      <c r="E49" s="6">
        <f t="shared" si="5"/>
        <v>0</v>
      </c>
      <c r="F49" s="6">
        <f t="shared" si="6"/>
        <v>0</v>
      </c>
      <c r="G49" s="6">
        <f t="shared" si="7"/>
        <v>0</v>
      </c>
      <c r="H49" s="6">
        <f t="shared" si="8"/>
        <v>0</v>
      </c>
      <c r="I49" s="73" t="str">
        <f t="shared" si="9"/>
        <v>-</v>
      </c>
      <c r="J49" s="73" t="str">
        <f t="shared" si="10"/>
        <v>-</v>
      </c>
      <c r="K49" s="73" t="str">
        <f t="shared" si="11"/>
        <v>-</v>
      </c>
      <c r="L49" s="73" t="str">
        <f t="shared" si="12"/>
        <v>-</v>
      </c>
      <c r="M49" s="6">
        <f t="shared" si="1"/>
        <v>0</v>
      </c>
      <c r="N49" s="6">
        <f t="shared" si="2"/>
        <v>0</v>
      </c>
      <c r="O49" s="6">
        <f t="shared" si="3"/>
        <v>0</v>
      </c>
      <c r="P49" s="6">
        <f t="shared" si="4"/>
        <v>0</v>
      </c>
      <c r="Q49" s="6">
        <f>IF($B49="-","-",SUMIFS(JRooms!$P:$P,JRooms!$A:$A,$B49,JRooms!$M:$M,Q$2,JRooms!$R:$R,""))</f>
        <v>0</v>
      </c>
      <c r="R49" s="6">
        <f>IF($B49="-","-",SUMIFS(JRooms!$P:$P,JRooms!$A:$A,$B49,JRooms!$M:$M,R$2,JRooms!$R:$R,""))</f>
        <v>0</v>
      </c>
      <c r="S49" s="6">
        <f>IF($B49="-","-",SUMIFS(JRooms!$P:$P,JRooms!$A:$A,$B49,JRooms!$M:$M,S$2,JRooms!$R:$R,""))</f>
        <v>0</v>
      </c>
      <c r="T49" s="6">
        <f>IF($B49="-","-",SUMIFS(JRooms!$P:$P,JRooms!$A:$A,$B49,JRooms!$M:$M,T$2,JRooms!$R:$R,""))</f>
        <v>0</v>
      </c>
      <c r="U49" s="6">
        <f>IF($B49="-","-",SUMIFS(JRooms!$P:$P,JRooms!$A:$A,$B49,JRooms!$M:$M,U$2,JRooms!$R:$R,""))</f>
        <v>0</v>
      </c>
      <c r="V49" s="6">
        <f>IF($B49="-","-",SUMIFS(JRooms!$P:$P,JRooms!$A:$A,$B49,JRooms!$M:$M,V$2,JRooms!$R:$R,""))</f>
        <v>0</v>
      </c>
      <c r="W49" s="6">
        <f>IF($B49="-","-",SUMIFS(JRooms!$P:$P,JRooms!$A:$A,$B49,JRooms!$M:$M,W$2,JRooms!$R:$R,""))</f>
        <v>0</v>
      </c>
      <c r="X49" s="6">
        <f>IF($B49="-","-",SUMIFS(JRooms!$P:$P,JRooms!$A:$A,$B49,JRooms!$M:$M,X$2,JRooms!$R:$R,""))</f>
        <v>0</v>
      </c>
      <c r="Y49" s="6">
        <f>IF($B49="-","-",SUMIFS(JRooms!$P:$P,JRooms!$A:$A,$B49,JRooms!$M:$M,Y$2,JRooms!$R:$R,""))</f>
        <v>0</v>
      </c>
      <c r="Z49" s="6">
        <f>IF($B49="-","-",SUMIFS(JRooms!$P:$P,JRooms!$A:$A,$B49,JRooms!$M:$M,Z$2,JRooms!$R:$R,""))</f>
        <v>0</v>
      </c>
      <c r="AA49" s="6">
        <f>IF($B49="-","-",SUMIFS(JRooms!$P:$P,JRooms!$A:$A,$B49,JRooms!$M:$M,AA$2,JRooms!$R:$R,""))</f>
        <v>0</v>
      </c>
      <c r="AB49" s="6">
        <f>IF($B49="-","-",SUMIFS(JRooms!$P:$P,JRooms!$A:$A,$B49,JRooms!$M:$M,AB$2,JRooms!$R:$R,""))</f>
        <v>0</v>
      </c>
      <c r="AC49" s="6">
        <f>IF($B49="-","-",SUMIFS(JRooms!$P:$P,JRooms!$A:$A,$B49,JRooms!$M:$M,AC$2,JRooms!$R:$R,""))</f>
        <v>0</v>
      </c>
      <c r="AD49" s="6">
        <f>IF($B49="-","-",SUMIFS(JRooms!$P:$P,JRooms!$A:$A,$B49,JRooms!$M:$M,AD$2,JRooms!$R:$R,""))</f>
        <v>0</v>
      </c>
      <c r="AE49" s="6">
        <f>IF($B49="-","-",SUMIFS(JRooms!$P:$P,JRooms!$A:$A,$B49,JRooms!$M:$M,AE$2,JRooms!$R:$R,""))</f>
        <v>0</v>
      </c>
      <c r="AF49" s="6">
        <f>IF($B49="-","-",SUMIFS(JRooms!$P:$P,JRooms!$A:$A,$B49,JRooms!$M:$M,AF$2,JRooms!$R:$R,""))</f>
        <v>0</v>
      </c>
      <c r="AG49" s="6">
        <f>IF($B49="-","-",SUMIFS(JRooms!$P:$P,JRooms!$A:$A,$B49,JRooms!$M:$M,AG$2,JRooms!$R:$R,""))</f>
        <v>0</v>
      </c>
      <c r="AH49" s="6">
        <f>IF($B49="-","-",SUMIFS(JRooms!$P:$P,JRooms!$A:$A,$B49,JRooms!$M:$M,AH$2,JRooms!$R:$R,""))</f>
        <v>0</v>
      </c>
      <c r="AI49" s="6">
        <f>IF($B49="-","-",SUMIFS(JRooms!$P:$P,JRooms!$A:$A,$B49,JRooms!$M:$M,AI$2,JRooms!$R:$R,""))</f>
        <v>0</v>
      </c>
      <c r="AJ49" s="6">
        <f>IF($B49="-","-",SUMIFS(JRooms!$P:$P,JRooms!$A:$A,$B49,JRooms!$M:$M,AJ$2,JRooms!$R:$R,""))</f>
        <v>0</v>
      </c>
      <c r="AK49" s="6">
        <f>IF($B49="-","-",SUMIFS(JRooms!$P:$P,JRooms!$A:$A,$B49,JRooms!$M:$M,AK$2,JRooms!$R:$R,""))</f>
        <v>0</v>
      </c>
      <c r="AL49" s="6">
        <f>IF($B49="-","-",SUMIFS(JRooms!$P:$P,JRooms!$A:$A,$B49,JRooms!$M:$M,AL$2,JRooms!$R:$R,""))</f>
        <v>0</v>
      </c>
      <c r="AM49" s="6">
        <f>IF($B49="-","-",SUMIFS(JRooms!$P:$P,JRooms!$A:$A,$B49,JRooms!$M:$M,AM$2,JRooms!$R:$R,""))</f>
        <v>0</v>
      </c>
      <c r="AN49" s="6">
        <f>IF($B49="-","-",SUMIFS(JRooms!$P:$P,JRooms!$A:$A,$B49,JRooms!$M:$M,AN$2,JRooms!$R:$R,""))</f>
        <v>0</v>
      </c>
      <c r="AO49" s="6">
        <f>IF($B49="-","-",SUMIFS(JRooms!$P:$P,JRooms!$A:$A,$B49,JRooms!$M:$M,AO$2))</f>
        <v>0</v>
      </c>
      <c r="AP49" s="6">
        <f>IF($B49="-","-",SUMIFS(JRooms!$P:$P,JRooms!$A:$A,$B49,JRooms!$M:$M,AP$2))</f>
        <v>0</v>
      </c>
      <c r="AQ49" s="6">
        <f>IF($B49="-","-",SUMIFS(JRooms!$P:$P,JRooms!$A:$A,$B49,JRooms!$M:$M,AQ$2))</f>
        <v>0</v>
      </c>
      <c r="AR49" s="6">
        <f>IF($B49="-","-",SUMIFS(JRooms!$P:$P,JRooms!$A:$A,$B49,JRooms!$M:$M,AR$2))</f>
        <v>0</v>
      </c>
      <c r="AS49" s="6">
        <f>IF($B49="-","-",SUMIFS(JRooms!$P:$P,JRooms!$A:$A,$B49,JRooms!$M:$M,AS$2))</f>
        <v>0</v>
      </c>
      <c r="AT49" s="6">
        <f>IF($B49="-","-",SUMIFS(JRooms!$P:$P,JRooms!$A:$A,$B49,JRooms!$M:$M,AT$2))</f>
        <v>0</v>
      </c>
      <c r="AU49" s="6">
        <f>IF($B49="-","-",SUMIFS(JRooms!$P:$P,JRooms!$A:$A,$B49,JRooms!$M:$M,AU$2))</f>
        <v>0</v>
      </c>
      <c r="AV49" s="6">
        <f>IF($B49="-","-",SUMIFS(JRooms!$P:$P,JRooms!$A:$A,$B49,JRooms!$M:$M,AV$2))</f>
        <v>0</v>
      </c>
      <c r="AW49" s="6">
        <f>IF($B49="-","-",SUMIFS(JRooms!$P:$P,JRooms!$A:$A,$B49,JRooms!$M:$M,AW$2))</f>
        <v>0</v>
      </c>
      <c r="AX49" s="6">
        <f>IF($B49="-","-",SUMIFS(JRooms!$P:$P,JRooms!$A:$A,$B49,JRooms!$M:$M,AX$2))</f>
        <v>0</v>
      </c>
      <c r="AY49" s="6">
        <f>IF($B49="-","-",SUMIFS(JRooms!$P:$P,JRooms!$A:$A,$B49,JRooms!$M:$M,AY$2))</f>
        <v>0</v>
      </c>
      <c r="AZ49" s="6">
        <f>IF($B49="-","-",SUMIFS(JRooms!$P:$P,JRooms!$A:$A,$B49,JRooms!$M:$M,AZ$2))</f>
        <v>0</v>
      </c>
      <c r="BA49" s="6">
        <f>IF($B49="-","-",SUMIFS(JRooms!$P:$P,JRooms!$A:$A,$B49,JRooms!$M:$M,BA$2))</f>
        <v>0</v>
      </c>
      <c r="BB49" s="6">
        <f>IF($B49="-","-",SUMIFS(JRooms!$P:$P,JRooms!$A:$A,$B49,JRooms!$M:$M,BB$2))</f>
        <v>0</v>
      </c>
      <c r="BC49" s="6">
        <f>IF($B49="-","-",SUMIFS(JRooms!$P:$P,JRooms!$A:$A,$B49,JRooms!$M:$M,BC$2))</f>
        <v>0</v>
      </c>
      <c r="BD49" s="6">
        <f>IF($B49="-","-",SUMIFS(JRooms!$P:$P,JRooms!$A:$A,$B49,JRooms!$M:$M,BD$2))</f>
        <v>0</v>
      </c>
      <c r="BE49" s="6">
        <f>IF($B49="-","-",SUMIFS(JRooms!$P:$P,JRooms!$A:$A,$B49,JRooms!$M:$M,BE$2))</f>
        <v>0</v>
      </c>
      <c r="BF49" s="6">
        <f>IF($B49="-","-",SUMIFS(JRooms!$P:$P,JRooms!$A:$A,$B49,JRooms!$M:$M,BF$2))</f>
        <v>0</v>
      </c>
      <c r="BG49" s="6">
        <f>IF($B49="-","-",SUMIFS(JRooms!$P:$P,JRooms!$A:$A,$B49,JRooms!$M:$M,BG$2))</f>
        <v>0</v>
      </c>
      <c r="BH49" s="6">
        <f>IF($B49="-","-",SUMIFS(JRooms!$P:$P,JRooms!$A:$A,$B49,JRooms!$M:$M,BH$2))</f>
        <v>0</v>
      </c>
      <c r="BI49" s="6">
        <f>IF($B49="-","-",SUMIFS(JRooms!$P:$P,JRooms!$A:$A,$B49,JRooms!$M:$M,BI$2))</f>
        <v>0</v>
      </c>
      <c r="BJ49" s="6">
        <f>IF($B49="-","-",SUMIFS(JRooms!$P:$P,JRooms!$A:$A,$B49,JRooms!$M:$M,BJ$2))</f>
        <v>0</v>
      </c>
      <c r="BK49" s="6">
        <f>IF($B49="-","-",SUMIFS(JRooms!$P:$P,JRooms!$A:$A,$B49,JRooms!$M:$M,BK$2))</f>
        <v>0</v>
      </c>
      <c r="BL49" s="6">
        <f>IF($B49="-","-",SUMIFS(JRooms!$P:$P,JRooms!$A:$A,$B49,JRooms!$M:$M,BL$2))</f>
        <v>0</v>
      </c>
    </row>
    <row r="50" spans="1:64" x14ac:dyDescent="0.2">
      <c r="A50" s="7">
        <v>157</v>
      </c>
      <c r="B50" s="7">
        <v>134</v>
      </c>
      <c r="C50" s="6" t="s">
        <v>49</v>
      </c>
      <c r="D50" s="6">
        <f>SUMIFS(SchoolList!H:H,SchoolList!F:F,A50)</f>
        <v>408.62</v>
      </c>
      <c r="E50" s="6">
        <f t="shared" si="5"/>
        <v>288</v>
      </c>
      <c r="F50" s="6">
        <f t="shared" si="6"/>
        <v>0</v>
      </c>
      <c r="G50" s="6">
        <f t="shared" si="7"/>
        <v>0</v>
      </c>
      <c r="H50" s="6">
        <f t="shared" si="8"/>
        <v>288</v>
      </c>
      <c r="I50" s="73">
        <f t="shared" si="9"/>
        <v>0.7</v>
      </c>
      <c r="J50" s="73">
        <f t="shared" si="10"/>
        <v>0</v>
      </c>
      <c r="K50" s="73">
        <f t="shared" si="11"/>
        <v>0</v>
      </c>
      <c r="L50" s="73">
        <f t="shared" si="12"/>
        <v>0.7</v>
      </c>
      <c r="M50" s="6">
        <f t="shared" si="1"/>
        <v>288</v>
      </c>
      <c r="N50" s="6">
        <f t="shared" si="2"/>
        <v>0</v>
      </c>
      <c r="O50" s="6">
        <f t="shared" si="3"/>
        <v>0</v>
      </c>
      <c r="P50" s="6">
        <f t="shared" si="4"/>
        <v>288</v>
      </c>
      <c r="Q50" s="6">
        <f>IF($B50="-","-",SUMIFS(JRooms!$P:$P,JRooms!$A:$A,$B50,JRooms!$M:$M,Q$2,JRooms!$R:$R,""))</f>
        <v>0</v>
      </c>
      <c r="R50" s="6">
        <f>IF($B50="-","-",SUMIFS(JRooms!$P:$P,JRooms!$A:$A,$B50,JRooms!$M:$M,R$2,JRooms!$R:$R,""))</f>
        <v>0</v>
      </c>
      <c r="S50" s="6">
        <f>IF($B50="-","-",SUMIFS(JRooms!$P:$P,JRooms!$A:$A,$B50,JRooms!$M:$M,S$2,JRooms!$R:$R,""))</f>
        <v>0</v>
      </c>
      <c r="T50" s="6">
        <f>IF($B50="-","-",SUMIFS(JRooms!$P:$P,JRooms!$A:$A,$B50,JRooms!$M:$M,T$2,JRooms!$R:$R,""))</f>
        <v>0</v>
      </c>
      <c r="U50" s="6">
        <f>IF($B50="-","-",SUMIFS(JRooms!$P:$P,JRooms!$A:$A,$B50,JRooms!$M:$M,U$2,JRooms!$R:$R,""))</f>
        <v>0</v>
      </c>
      <c r="V50" s="6">
        <f>IF($B50="-","-",SUMIFS(JRooms!$P:$P,JRooms!$A:$A,$B50,JRooms!$M:$M,V$2,JRooms!$R:$R,""))</f>
        <v>288</v>
      </c>
      <c r="W50" s="6">
        <f>IF($B50="-","-",SUMIFS(JRooms!$P:$P,JRooms!$A:$A,$B50,JRooms!$M:$M,W$2,JRooms!$R:$R,""))</f>
        <v>0</v>
      </c>
      <c r="X50" s="6">
        <f>IF($B50="-","-",SUMIFS(JRooms!$P:$P,JRooms!$A:$A,$B50,JRooms!$M:$M,X$2,JRooms!$R:$R,""))</f>
        <v>0</v>
      </c>
      <c r="Y50" s="6">
        <f>IF($B50="-","-",SUMIFS(JRooms!$P:$P,JRooms!$A:$A,$B50,JRooms!$M:$M,Y$2,JRooms!$R:$R,""))</f>
        <v>0</v>
      </c>
      <c r="Z50" s="6">
        <f>IF($B50="-","-",SUMIFS(JRooms!$P:$P,JRooms!$A:$A,$B50,JRooms!$M:$M,Z$2,JRooms!$R:$R,""))</f>
        <v>0</v>
      </c>
      <c r="AA50" s="6">
        <f>IF($B50="-","-",SUMIFS(JRooms!$P:$P,JRooms!$A:$A,$B50,JRooms!$M:$M,AA$2,JRooms!$R:$R,""))</f>
        <v>0</v>
      </c>
      <c r="AB50" s="6">
        <f>IF($B50="-","-",SUMIFS(JRooms!$P:$P,JRooms!$A:$A,$B50,JRooms!$M:$M,AB$2,JRooms!$R:$R,""))</f>
        <v>0</v>
      </c>
      <c r="AC50" s="6">
        <f>IF($B50="-","-",SUMIFS(JRooms!$P:$P,JRooms!$A:$A,$B50,JRooms!$M:$M,AC$2,JRooms!$R:$R,""))</f>
        <v>0</v>
      </c>
      <c r="AD50" s="6">
        <f>IF($B50="-","-",SUMIFS(JRooms!$P:$P,JRooms!$A:$A,$B50,JRooms!$M:$M,AD$2,JRooms!$R:$R,""))</f>
        <v>0</v>
      </c>
      <c r="AE50" s="6">
        <f>IF($B50="-","-",SUMIFS(JRooms!$P:$P,JRooms!$A:$A,$B50,JRooms!$M:$M,AE$2,JRooms!$R:$R,""))</f>
        <v>0</v>
      </c>
      <c r="AF50" s="6">
        <f>IF($B50="-","-",SUMIFS(JRooms!$P:$P,JRooms!$A:$A,$B50,JRooms!$M:$M,AF$2,JRooms!$R:$R,""))</f>
        <v>0</v>
      </c>
      <c r="AG50" s="6">
        <f>IF($B50="-","-",SUMIFS(JRooms!$P:$P,JRooms!$A:$A,$B50,JRooms!$M:$M,AG$2,JRooms!$R:$R,""))</f>
        <v>0</v>
      </c>
      <c r="AH50" s="6">
        <f>IF($B50="-","-",SUMIFS(JRooms!$P:$P,JRooms!$A:$A,$B50,JRooms!$M:$M,AH$2,JRooms!$R:$R,""))</f>
        <v>0</v>
      </c>
      <c r="AI50" s="6">
        <f>IF($B50="-","-",SUMIFS(JRooms!$P:$P,JRooms!$A:$A,$B50,JRooms!$M:$M,AI$2,JRooms!$R:$R,""))</f>
        <v>0</v>
      </c>
      <c r="AJ50" s="6">
        <f>IF($B50="-","-",SUMIFS(JRooms!$P:$P,JRooms!$A:$A,$B50,JRooms!$M:$M,AJ$2,JRooms!$R:$R,""))</f>
        <v>0</v>
      </c>
      <c r="AK50" s="6">
        <f>IF($B50="-","-",SUMIFS(JRooms!$P:$P,JRooms!$A:$A,$B50,JRooms!$M:$M,AK$2,JRooms!$R:$R,""))</f>
        <v>0</v>
      </c>
      <c r="AL50" s="6">
        <f>IF($B50="-","-",SUMIFS(JRooms!$P:$P,JRooms!$A:$A,$B50,JRooms!$M:$M,AL$2,JRooms!$R:$R,""))</f>
        <v>0</v>
      </c>
      <c r="AM50" s="6">
        <f>IF($B50="-","-",SUMIFS(JRooms!$P:$P,JRooms!$A:$A,$B50,JRooms!$M:$M,AM$2,JRooms!$R:$R,""))</f>
        <v>0</v>
      </c>
      <c r="AN50" s="6">
        <f>IF($B50="-","-",SUMIFS(JRooms!$P:$P,JRooms!$A:$A,$B50,JRooms!$M:$M,AN$2,JRooms!$R:$R,""))</f>
        <v>0</v>
      </c>
      <c r="AO50" s="6">
        <f>IF($B50="-","-",SUMIFS(JRooms!$P:$P,JRooms!$A:$A,$B50,JRooms!$M:$M,AO$2))</f>
        <v>0</v>
      </c>
      <c r="AP50" s="6">
        <f>IF($B50="-","-",SUMIFS(JRooms!$P:$P,JRooms!$A:$A,$B50,JRooms!$M:$M,AP$2))</f>
        <v>0</v>
      </c>
      <c r="AQ50" s="6">
        <f>IF($B50="-","-",SUMIFS(JRooms!$P:$P,JRooms!$A:$A,$B50,JRooms!$M:$M,AQ$2))</f>
        <v>0</v>
      </c>
      <c r="AR50" s="6">
        <f>IF($B50="-","-",SUMIFS(JRooms!$P:$P,JRooms!$A:$A,$B50,JRooms!$M:$M,AR$2))</f>
        <v>0</v>
      </c>
      <c r="AS50" s="6">
        <f>IF($B50="-","-",SUMIFS(JRooms!$P:$P,JRooms!$A:$A,$B50,JRooms!$M:$M,AS$2))</f>
        <v>0</v>
      </c>
      <c r="AT50" s="6">
        <f>IF($B50="-","-",SUMIFS(JRooms!$P:$P,JRooms!$A:$A,$B50,JRooms!$M:$M,AT$2))</f>
        <v>288</v>
      </c>
      <c r="AU50" s="6">
        <f>IF($B50="-","-",SUMIFS(JRooms!$P:$P,JRooms!$A:$A,$B50,JRooms!$M:$M,AU$2))</f>
        <v>0</v>
      </c>
      <c r="AV50" s="6">
        <f>IF($B50="-","-",SUMIFS(JRooms!$P:$P,JRooms!$A:$A,$B50,JRooms!$M:$M,AV$2))</f>
        <v>0</v>
      </c>
      <c r="AW50" s="6">
        <f>IF($B50="-","-",SUMIFS(JRooms!$P:$P,JRooms!$A:$A,$B50,JRooms!$M:$M,AW$2))</f>
        <v>0</v>
      </c>
      <c r="AX50" s="6">
        <f>IF($B50="-","-",SUMIFS(JRooms!$P:$P,JRooms!$A:$A,$B50,JRooms!$M:$M,AX$2))</f>
        <v>0</v>
      </c>
      <c r="AY50" s="6">
        <f>IF($B50="-","-",SUMIFS(JRooms!$P:$P,JRooms!$A:$A,$B50,JRooms!$M:$M,AY$2))</f>
        <v>0</v>
      </c>
      <c r="AZ50" s="6">
        <f>IF($B50="-","-",SUMIFS(JRooms!$P:$P,JRooms!$A:$A,$B50,JRooms!$M:$M,AZ$2))</f>
        <v>0</v>
      </c>
      <c r="BA50" s="6">
        <f>IF($B50="-","-",SUMIFS(JRooms!$P:$P,JRooms!$A:$A,$B50,JRooms!$M:$M,BA$2))</f>
        <v>0</v>
      </c>
      <c r="BB50" s="6">
        <f>IF($B50="-","-",SUMIFS(JRooms!$P:$P,JRooms!$A:$A,$B50,JRooms!$M:$M,BB$2))</f>
        <v>0</v>
      </c>
      <c r="BC50" s="6">
        <f>IF($B50="-","-",SUMIFS(JRooms!$P:$P,JRooms!$A:$A,$B50,JRooms!$M:$M,BC$2))</f>
        <v>0</v>
      </c>
      <c r="BD50" s="6">
        <f>IF($B50="-","-",SUMIFS(JRooms!$P:$P,JRooms!$A:$A,$B50,JRooms!$M:$M,BD$2))</f>
        <v>0</v>
      </c>
      <c r="BE50" s="6">
        <f>IF($B50="-","-",SUMIFS(JRooms!$P:$P,JRooms!$A:$A,$B50,JRooms!$M:$M,BE$2))</f>
        <v>0</v>
      </c>
      <c r="BF50" s="6">
        <f>IF($B50="-","-",SUMIFS(JRooms!$P:$P,JRooms!$A:$A,$B50,JRooms!$M:$M,BF$2))</f>
        <v>0</v>
      </c>
      <c r="BG50" s="6">
        <f>IF($B50="-","-",SUMIFS(JRooms!$P:$P,JRooms!$A:$A,$B50,JRooms!$M:$M,BG$2))</f>
        <v>0</v>
      </c>
      <c r="BH50" s="6">
        <f>IF($B50="-","-",SUMIFS(JRooms!$P:$P,JRooms!$A:$A,$B50,JRooms!$M:$M,BH$2))</f>
        <v>0</v>
      </c>
      <c r="BI50" s="6">
        <f>IF($B50="-","-",SUMIFS(JRooms!$P:$P,JRooms!$A:$A,$B50,JRooms!$M:$M,BI$2))</f>
        <v>0</v>
      </c>
      <c r="BJ50" s="6">
        <f>IF($B50="-","-",SUMIFS(JRooms!$P:$P,JRooms!$A:$A,$B50,JRooms!$M:$M,BJ$2))</f>
        <v>0</v>
      </c>
      <c r="BK50" s="6">
        <f>IF($B50="-","-",SUMIFS(JRooms!$P:$P,JRooms!$A:$A,$B50,JRooms!$M:$M,BK$2))</f>
        <v>0</v>
      </c>
      <c r="BL50" s="6">
        <f>IF($B50="-","-",SUMIFS(JRooms!$P:$P,JRooms!$A:$A,$B50,JRooms!$M:$M,BL$2))</f>
        <v>0</v>
      </c>
    </row>
    <row r="51" spans="1:64" x14ac:dyDescent="0.2">
      <c r="A51" s="7">
        <v>159</v>
      </c>
      <c r="B51" s="7">
        <v>137</v>
      </c>
      <c r="C51" s="6" t="s">
        <v>50</v>
      </c>
      <c r="D51" s="6">
        <f>SUMIFS(SchoolList!H:H,SchoolList!F:F,A51)</f>
        <v>0</v>
      </c>
      <c r="E51" s="6">
        <f t="shared" si="5"/>
        <v>0</v>
      </c>
      <c r="F51" s="6">
        <f t="shared" si="6"/>
        <v>0</v>
      </c>
      <c r="G51" s="6">
        <f t="shared" si="7"/>
        <v>0</v>
      </c>
      <c r="H51" s="6">
        <f t="shared" si="8"/>
        <v>0</v>
      </c>
      <c r="I51" s="73" t="str">
        <f t="shared" si="9"/>
        <v>-</v>
      </c>
      <c r="J51" s="73" t="str">
        <f t="shared" si="10"/>
        <v>-</v>
      </c>
      <c r="K51" s="73" t="str">
        <f t="shared" si="11"/>
        <v>-</v>
      </c>
      <c r="L51" s="73" t="str">
        <f t="shared" si="12"/>
        <v>-</v>
      </c>
      <c r="M51" s="6">
        <f t="shared" si="1"/>
        <v>0</v>
      </c>
      <c r="N51" s="6">
        <f t="shared" si="2"/>
        <v>0</v>
      </c>
      <c r="O51" s="6">
        <f t="shared" si="3"/>
        <v>0</v>
      </c>
      <c r="P51" s="6">
        <f t="shared" si="4"/>
        <v>0</v>
      </c>
      <c r="Q51" s="6">
        <f>IF($B51="-","-",SUMIFS(JRooms!$P:$P,JRooms!$A:$A,$B51,JRooms!$M:$M,Q$2,JRooms!$R:$R,""))</f>
        <v>0</v>
      </c>
      <c r="R51" s="6">
        <f>IF($B51="-","-",SUMIFS(JRooms!$P:$P,JRooms!$A:$A,$B51,JRooms!$M:$M,R$2,JRooms!$R:$R,""))</f>
        <v>0</v>
      </c>
      <c r="S51" s="6">
        <f>IF($B51="-","-",SUMIFS(JRooms!$P:$P,JRooms!$A:$A,$B51,JRooms!$M:$M,S$2,JRooms!$R:$R,""))</f>
        <v>0</v>
      </c>
      <c r="T51" s="6">
        <f>IF($B51="-","-",SUMIFS(JRooms!$P:$P,JRooms!$A:$A,$B51,JRooms!$M:$M,T$2,JRooms!$R:$R,""))</f>
        <v>0</v>
      </c>
      <c r="U51" s="6">
        <f>IF($B51="-","-",SUMIFS(JRooms!$P:$P,JRooms!$A:$A,$B51,JRooms!$M:$M,U$2,JRooms!$R:$R,""))</f>
        <v>0</v>
      </c>
      <c r="V51" s="6">
        <f>IF($B51="-","-",SUMIFS(JRooms!$P:$P,JRooms!$A:$A,$B51,JRooms!$M:$M,V$2,JRooms!$R:$R,""))</f>
        <v>0</v>
      </c>
      <c r="W51" s="6">
        <f>IF($B51="-","-",SUMIFS(JRooms!$P:$P,JRooms!$A:$A,$B51,JRooms!$M:$M,W$2,JRooms!$R:$R,""))</f>
        <v>0</v>
      </c>
      <c r="X51" s="6">
        <f>IF($B51="-","-",SUMIFS(JRooms!$P:$P,JRooms!$A:$A,$B51,JRooms!$M:$M,X$2,JRooms!$R:$R,""))</f>
        <v>0</v>
      </c>
      <c r="Y51" s="6">
        <f>IF($B51="-","-",SUMIFS(JRooms!$P:$P,JRooms!$A:$A,$B51,JRooms!$M:$M,Y$2,JRooms!$R:$R,""))</f>
        <v>0</v>
      </c>
      <c r="Z51" s="6">
        <f>IF($B51="-","-",SUMIFS(JRooms!$P:$P,JRooms!$A:$A,$B51,JRooms!$M:$M,Z$2,JRooms!$R:$R,""))</f>
        <v>0</v>
      </c>
      <c r="AA51" s="6">
        <f>IF($B51="-","-",SUMIFS(JRooms!$P:$P,JRooms!$A:$A,$B51,JRooms!$M:$M,AA$2,JRooms!$R:$R,""))</f>
        <v>0</v>
      </c>
      <c r="AB51" s="6">
        <f>IF($B51="-","-",SUMIFS(JRooms!$P:$P,JRooms!$A:$A,$B51,JRooms!$M:$M,AB$2,JRooms!$R:$R,""))</f>
        <v>0</v>
      </c>
      <c r="AC51" s="6">
        <f>IF($B51="-","-",SUMIFS(JRooms!$P:$P,JRooms!$A:$A,$B51,JRooms!$M:$M,AC$2,JRooms!$R:$R,""))</f>
        <v>0</v>
      </c>
      <c r="AD51" s="6">
        <f>IF($B51="-","-",SUMIFS(JRooms!$P:$P,JRooms!$A:$A,$B51,JRooms!$M:$M,AD$2,JRooms!$R:$R,""))</f>
        <v>0</v>
      </c>
      <c r="AE51" s="6">
        <f>IF($B51="-","-",SUMIFS(JRooms!$P:$P,JRooms!$A:$A,$B51,JRooms!$M:$M,AE$2,JRooms!$R:$R,""))</f>
        <v>0</v>
      </c>
      <c r="AF51" s="6">
        <f>IF($B51="-","-",SUMIFS(JRooms!$P:$P,JRooms!$A:$A,$B51,JRooms!$M:$M,AF$2,JRooms!$R:$R,""))</f>
        <v>0</v>
      </c>
      <c r="AG51" s="6">
        <f>IF($B51="-","-",SUMIFS(JRooms!$P:$P,JRooms!$A:$A,$B51,JRooms!$M:$M,AG$2,JRooms!$R:$R,""))</f>
        <v>0</v>
      </c>
      <c r="AH51" s="6">
        <f>IF($B51="-","-",SUMIFS(JRooms!$P:$P,JRooms!$A:$A,$B51,JRooms!$M:$M,AH$2,JRooms!$R:$R,""))</f>
        <v>0</v>
      </c>
      <c r="AI51" s="6">
        <f>IF($B51="-","-",SUMIFS(JRooms!$P:$P,JRooms!$A:$A,$B51,JRooms!$M:$M,AI$2,JRooms!$R:$R,""))</f>
        <v>0</v>
      </c>
      <c r="AJ51" s="6">
        <f>IF($B51="-","-",SUMIFS(JRooms!$P:$P,JRooms!$A:$A,$B51,JRooms!$M:$M,AJ$2,JRooms!$R:$R,""))</f>
        <v>0</v>
      </c>
      <c r="AK51" s="6">
        <f>IF($B51="-","-",SUMIFS(JRooms!$P:$P,JRooms!$A:$A,$B51,JRooms!$M:$M,AK$2,JRooms!$R:$R,""))</f>
        <v>0</v>
      </c>
      <c r="AL51" s="6">
        <f>IF($B51="-","-",SUMIFS(JRooms!$P:$P,JRooms!$A:$A,$B51,JRooms!$M:$M,AL$2,JRooms!$R:$R,""))</f>
        <v>0</v>
      </c>
      <c r="AM51" s="6">
        <f>IF($B51="-","-",SUMIFS(JRooms!$P:$P,JRooms!$A:$A,$B51,JRooms!$M:$M,AM$2,JRooms!$R:$R,""))</f>
        <v>0</v>
      </c>
      <c r="AN51" s="6">
        <f>IF($B51="-","-",SUMIFS(JRooms!$P:$P,JRooms!$A:$A,$B51,JRooms!$M:$M,AN$2,JRooms!$R:$R,""))</f>
        <v>0</v>
      </c>
      <c r="AO51" s="6">
        <f>IF($B51="-","-",SUMIFS(JRooms!$P:$P,JRooms!$A:$A,$B51,JRooms!$M:$M,AO$2))</f>
        <v>0</v>
      </c>
      <c r="AP51" s="6">
        <f>IF($B51="-","-",SUMIFS(JRooms!$P:$P,JRooms!$A:$A,$B51,JRooms!$M:$M,AP$2))</f>
        <v>0</v>
      </c>
      <c r="AQ51" s="6">
        <f>IF($B51="-","-",SUMIFS(JRooms!$P:$P,JRooms!$A:$A,$B51,JRooms!$M:$M,AQ$2))</f>
        <v>0</v>
      </c>
      <c r="AR51" s="6">
        <f>IF($B51="-","-",SUMIFS(JRooms!$P:$P,JRooms!$A:$A,$B51,JRooms!$M:$M,AR$2))</f>
        <v>0</v>
      </c>
      <c r="AS51" s="6">
        <f>IF($B51="-","-",SUMIFS(JRooms!$P:$P,JRooms!$A:$A,$B51,JRooms!$M:$M,AS$2))</f>
        <v>0</v>
      </c>
      <c r="AT51" s="6">
        <f>IF($B51="-","-",SUMIFS(JRooms!$P:$P,JRooms!$A:$A,$B51,JRooms!$M:$M,AT$2))</f>
        <v>0</v>
      </c>
      <c r="AU51" s="6">
        <f>IF($B51="-","-",SUMIFS(JRooms!$P:$P,JRooms!$A:$A,$B51,JRooms!$M:$M,AU$2))</f>
        <v>0</v>
      </c>
      <c r="AV51" s="6">
        <f>IF($B51="-","-",SUMIFS(JRooms!$P:$P,JRooms!$A:$A,$B51,JRooms!$M:$M,AV$2))</f>
        <v>0</v>
      </c>
      <c r="AW51" s="6">
        <f>IF($B51="-","-",SUMIFS(JRooms!$P:$P,JRooms!$A:$A,$B51,JRooms!$M:$M,AW$2))</f>
        <v>0</v>
      </c>
      <c r="AX51" s="6">
        <f>IF($B51="-","-",SUMIFS(JRooms!$P:$P,JRooms!$A:$A,$B51,JRooms!$M:$M,AX$2))</f>
        <v>0</v>
      </c>
      <c r="AY51" s="6">
        <f>IF($B51="-","-",SUMIFS(JRooms!$P:$P,JRooms!$A:$A,$B51,JRooms!$M:$M,AY$2))</f>
        <v>0</v>
      </c>
      <c r="AZ51" s="6">
        <f>IF($B51="-","-",SUMIFS(JRooms!$P:$P,JRooms!$A:$A,$B51,JRooms!$M:$M,AZ$2))</f>
        <v>0</v>
      </c>
      <c r="BA51" s="6">
        <f>IF($B51="-","-",SUMIFS(JRooms!$P:$P,JRooms!$A:$A,$B51,JRooms!$M:$M,BA$2))</f>
        <v>0</v>
      </c>
      <c r="BB51" s="6">
        <f>IF($B51="-","-",SUMIFS(JRooms!$P:$P,JRooms!$A:$A,$B51,JRooms!$M:$M,BB$2))</f>
        <v>0</v>
      </c>
      <c r="BC51" s="6">
        <f>IF($B51="-","-",SUMIFS(JRooms!$P:$P,JRooms!$A:$A,$B51,JRooms!$M:$M,BC$2))</f>
        <v>0</v>
      </c>
      <c r="BD51" s="6">
        <f>IF($B51="-","-",SUMIFS(JRooms!$P:$P,JRooms!$A:$A,$B51,JRooms!$M:$M,BD$2))</f>
        <v>0</v>
      </c>
      <c r="BE51" s="6">
        <f>IF($B51="-","-",SUMIFS(JRooms!$P:$P,JRooms!$A:$A,$B51,JRooms!$M:$M,BE$2))</f>
        <v>0</v>
      </c>
      <c r="BF51" s="6">
        <f>IF($B51="-","-",SUMIFS(JRooms!$P:$P,JRooms!$A:$A,$B51,JRooms!$M:$M,BF$2))</f>
        <v>0</v>
      </c>
      <c r="BG51" s="6">
        <f>IF($B51="-","-",SUMIFS(JRooms!$P:$P,JRooms!$A:$A,$B51,JRooms!$M:$M,BG$2))</f>
        <v>0</v>
      </c>
      <c r="BH51" s="6">
        <f>IF($B51="-","-",SUMIFS(JRooms!$P:$P,JRooms!$A:$A,$B51,JRooms!$M:$M,BH$2))</f>
        <v>0</v>
      </c>
      <c r="BI51" s="6">
        <f>IF($B51="-","-",SUMIFS(JRooms!$P:$P,JRooms!$A:$A,$B51,JRooms!$M:$M,BI$2))</f>
        <v>0</v>
      </c>
      <c r="BJ51" s="6">
        <f>IF($B51="-","-",SUMIFS(JRooms!$P:$P,JRooms!$A:$A,$B51,JRooms!$M:$M,BJ$2))</f>
        <v>0</v>
      </c>
      <c r="BK51" s="6">
        <f>IF($B51="-","-",SUMIFS(JRooms!$P:$P,JRooms!$A:$A,$B51,JRooms!$M:$M,BK$2))</f>
        <v>0</v>
      </c>
      <c r="BL51" s="6">
        <f>IF($B51="-","-",SUMIFS(JRooms!$P:$P,JRooms!$A:$A,$B51,JRooms!$M:$M,BL$2))</f>
        <v>0</v>
      </c>
    </row>
    <row r="52" spans="1:64" x14ac:dyDescent="0.2">
      <c r="A52" s="7">
        <v>161</v>
      </c>
      <c r="B52" s="7">
        <v>140</v>
      </c>
      <c r="C52" s="6" t="s">
        <v>51</v>
      </c>
      <c r="D52" s="6">
        <f>SUMIFS(SchoolList!H:H,SchoolList!F:F,A52)</f>
        <v>161.15</v>
      </c>
      <c r="E52" s="6">
        <f t="shared" si="5"/>
        <v>0</v>
      </c>
      <c r="F52" s="6">
        <f t="shared" si="6"/>
        <v>0</v>
      </c>
      <c r="G52" s="6">
        <f t="shared" si="7"/>
        <v>0</v>
      </c>
      <c r="H52" s="6">
        <f t="shared" si="8"/>
        <v>0</v>
      </c>
      <c r="I52" s="73">
        <f t="shared" si="9"/>
        <v>0</v>
      </c>
      <c r="J52" s="73">
        <f t="shared" si="10"/>
        <v>0</v>
      </c>
      <c r="K52" s="73">
        <f t="shared" si="11"/>
        <v>0</v>
      </c>
      <c r="L52" s="73">
        <f t="shared" si="12"/>
        <v>0</v>
      </c>
      <c r="M52" s="6">
        <f t="shared" si="1"/>
        <v>0</v>
      </c>
      <c r="N52" s="6">
        <f t="shared" si="2"/>
        <v>0</v>
      </c>
      <c r="O52" s="6">
        <f t="shared" si="3"/>
        <v>0</v>
      </c>
      <c r="P52" s="6">
        <f t="shared" si="4"/>
        <v>0</v>
      </c>
      <c r="Q52" s="6">
        <f>IF($B52="-","-",SUMIFS(JRooms!$P:$P,JRooms!$A:$A,$B52,JRooms!$M:$M,Q$2,JRooms!$R:$R,""))</f>
        <v>0</v>
      </c>
      <c r="R52" s="6">
        <f>IF($B52="-","-",SUMIFS(JRooms!$P:$P,JRooms!$A:$A,$B52,JRooms!$M:$M,R$2,JRooms!$R:$R,""))</f>
        <v>0</v>
      </c>
      <c r="S52" s="6">
        <f>IF($B52="-","-",SUMIFS(JRooms!$P:$P,JRooms!$A:$A,$B52,JRooms!$M:$M,S$2,JRooms!$R:$R,""))</f>
        <v>0</v>
      </c>
      <c r="T52" s="6">
        <f>IF($B52="-","-",SUMIFS(JRooms!$P:$P,JRooms!$A:$A,$B52,JRooms!$M:$M,T$2,JRooms!$R:$R,""))</f>
        <v>0</v>
      </c>
      <c r="U52" s="6">
        <f>IF($B52="-","-",SUMIFS(JRooms!$P:$P,JRooms!$A:$A,$B52,JRooms!$M:$M,U$2,JRooms!$R:$R,""))</f>
        <v>0</v>
      </c>
      <c r="V52" s="6">
        <f>IF($B52="-","-",SUMIFS(JRooms!$P:$P,JRooms!$A:$A,$B52,JRooms!$M:$M,V$2,JRooms!$R:$R,""))</f>
        <v>0</v>
      </c>
      <c r="W52" s="6">
        <f>IF($B52="-","-",SUMIFS(JRooms!$P:$P,JRooms!$A:$A,$B52,JRooms!$M:$M,W$2,JRooms!$R:$R,""))</f>
        <v>0</v>
      </c>
      <c r="X52" s="6">
        <f>IF($B52="-","-",SUMIFS(JRooms!$P:$P,JRooms!$A:$A,$B52,JRooms!$M:$M,X$2,JRooms!$R:$R,""))</f>
        <v>0</v>
      </c>
      <c r="Y52" s="6">
        <f>IF($B52="-","-",SUMIFS(JRooms!$P:$P,JRooms!$A:$A,$B52,JRooms!$M:$M,Y$2,JRooms!$R:$R,""))</f>
        <v>0</v>
      </c>
      <c r="Z52" s="6">
        <f>IF($B52="-","-",SUMIFS(JRooms!$P:$P,JRooms!$A:$A,$B52,JRooms!$M:$M,Z$2,JRooms!$R:$R,""))</f>
        <v>0</v>
      </c>
      <c r="AA52" s="6">
        <f>IF($B52="-","-",SUMIFS(JRooms!$P:$P,JRooms!$A:$A,$B52,JRooms!$M:$M,AA$2,JRooms!$R:$R,""))</f>
        <v>0</v>
      </c>
      <c r="AB52" s="6">
        <f>IF($B52="-","-",SUMIFS(JRooms!$P:$P,JRooms!$A:$A,$B52,JRooms!$M:$M,AB$2,JRooms!$R:$R,""))</f>
        <v>0</v>
      </c>
      <c r="AC52" s="6">
        <f>IF($B52="-","-",SUMIFS(JRooms!$P:$P,JRooms!$A:$A,$B52,JRooms!$M:$M,AC$2,JRooms!$R:$R,""))</f>
        <v>0</v>
      </c>
      <c r="AD52" s="6">
        <f>IF($B52="-","-",SUMIFS(JRooms!$P:$P,JRooms!$A:$A,$B52,JRooms!$M:$M,AD$2,JRooms!$R:$R,""))</f>
        <v>0</v>
      </c>
      <c r="AE52" s="6">
        <f>IF($B52="-","-",SUMIFS(JRooms!$P:$P,JRooms!$A:$A,$B52,JRooms!$M:$M,AE$2,JRooms!$R:$R,""))</f>
        <v>0</v>
      </c>
      <c r="AF52" s="6">
        <f>IF($B52="-","-",SUMIFS(JRooms!$P:$P,JRooms!$A:$A,$B52,JRooms!$M:$M,AF$2,JRooms!$R:$R,""))</f>
        <v>0</v>
      </c>
      <c r="AG52" s="6">
        <f>IF($B52="-","-",SUMIFS(JRooms!$P:$P,JRooms!$A:$A,$B52,JRooms!$M:$M,AG$2,JRooms!$R:$R,""))</f>
        <v>0</v>
      </c>
      <c r="AH52" s="6">
        <f>IF($B52="-","-",SUMIFS(JRooms!$P:$P,JRooms!$A:$A,$B52,JRooms!$M:$M,AH$2,JRooms!$R:$R,""))</f>
        <v>0</v>
      </c>
      <c r="AI52" s="6">
        <f>IF($B52="-","-",SUMIFS(JRooms!$P:$P,JRooms!$A:$A,$B52,JRooms!$M:$M,AI$2,JRooms!$R:$R,""))</f>
        <v>0</v>
      </c>
      <c r="AJ52" s="6">
        <f>IF($B52="-","-",SUMIFS(JRooms!$P:$P,JRooms!$A:$A,$B52,JRooms!$M:$M,AJ$2,JRooms!$R:$R,""))</f>
        <v>0</v>
      </c>
      <c r="AK52" s="6">
        <f>IF($B52="-","-",SUMIFS(JRooms!$P:$P,JRooms!$A:$A,$B52,JRooms!$M:$M,AK$2,JRooms!$R:$R,""))</f>
        <v>0</v>
      </c>
      <c r="AL52" s="6">
        <f>IF($B52="-","-",SUMIFS(JRooms!$P:$P,JRooms!$A:$A,$B52,JRooms!$M:$M,AL$2,JRooms!$R:$R,""))</f>
        <v>0</v>
      </c>
      <c r="AM52" s="6">
        <f>IF($B52="-","-",SUMIFS(JRooms!$P:$P,JRooms!$A:$A,$B52,JRooms!$M:$M,AM$2,JRooms!$R:$R,""))</f>
        <v>0</v>
      </c>
      <c r="AN52" s="6">
        <f>IF($B52="-","-",SUMIFS(JRooms!$P:$P,JRooms!$A:$A,$B52,JRooms!$M:$M,AN$2,JRooms!$R:$R,""))</f>
        <v>0</v>
      </c>
      <c r="AO52" s="6">
        <f>IF($B52="-","-",SUMIFS(JRooms!$P:$P,JRooms!$A:$A,$B52,JRooms!$M:$M,AO$2))</f>
        <v>0</v>
      </c>
      <c r="AP52" s="6">
        <f>IF($B52="-","-",SUMIFS(JRooms!$P:$P,JRooms!$A:$A,$B52,JRooms!$M:$M,AP$2))</f>
        <v>0</v>
      </c>
      <c r="AQ52" s="6">
        <f>IF($B52="-","-",SUMIFS(JRooms!$P:$P,JRooms!$A:$A,$B52,JRooms!$M:$M,AQ$2))</f>
        <v>0</v>
      </c>
      <c r="AR52" s="6">
        <f>IF($B52="-","-",SUMIFS(JRooms!$P:$P,JRooms!$A:$A,$B52,JRooms!$M:$M,AR$2))</f>
        <v>0</v>
      </c>
      <c r="AS52" s="6">
        <f>IF($B52="-","-",SUMIFS(JRooms!$P:$P,JRooms!$A:$A,$B52,JRooms!$M:$M,AS$2))</f>
        <v>0</v>
      </c>
      <c r="AT52" s="6">
        <f>IF($B52="-","-",SUMIFS(JRooms!$P:$P,JRooms!$A:$A,$B52,JRooms!$M:$M,AT$2))</f>
        <v>0</v>
      </c>
      <c r="AU52" s="6">
        <f>IF($B52="-","-",SUMIFS(JRooms!$P:$P,JRooms!$A:$A,$B52,JRooms!$M:$M,AU$2))</f>
        <v>0</v>
      </c>
      <c r="AV52" s="6">
        <f>IF($B52="-","-",SUMIFS(JRooms!$P:$P,JRooms!$A:$A,$B52,JRooms!$M:$M,AV$2))</f>
        <v>0</v>
      </c>
      <c r="AW52" s="6">
        <f>IF($B52="-","-",SUMIFS(JRooms!$P:$P,JRooms!$A:$A,$B52,JRooms!$M:$M,AW$2))</f>
        <v>0</v>
      </c>
      <c r="AX52" s="6">
        <f>IF($B52="-","-",SUMIFS(JRooms!$P:$P,JRooms!$A:$A,$B52,JRooms!$M:$M,AX$2))</f>
        <v>0</v>
      </c>
      <c r="AY52" s="6">
        <f>IF($B52="-","-",SUMIFS(JRooms!$P:$P,JRooms!$A:$A,$B52,JRooms!$M:$M,AY$2))</f>
        <v>0</v>
      </c>
      <c r="AZ52" s="6">
        <f>IF($B52="-","-",SUMIFS(JRooms!$P:$P,JRooms!$A:$A,$B52,JRooms!$M:$M,AZ$2))</f>
        <v>0</v>
      </c>
      <c r="BA52" s="6">
        <f>IF($B52="-","-",SUMIFS(JRooms!$P:$P,JRooms!$A:$A,$B52,JRooms!$M:$M,BA$2))</f>
        <v>0</v>
      </c>
      <c r="BB52" s="6">
        <f>IF($B52="-","-",SUMIFS(JRooms!$P:$P,JRooms!$A:$A,$B52,JRooms!$M:$M,BB$2))</f>
        <v>0</v>
      </c>
      <c r="BC52" s="6">
        <f>IF($B52="-","-",SUMIFS(JRooms!$P:$P,JRooms!$A:$A,$B52,JRooms!$M:$M,BC$2))</f>
        <v>0</v>
      </c>
      <c r="BD52" s="6">
        <f>IF($B52="-","-",SUMIFS(JRooms!$P:$P,JRooms!$A:$A,$B52,JRooms!$M:$M,BD$2))</f>
        <v>0</v>
      </c>
      <c r="BE52" s="6">
        <f>IF($B52="-","-",SUMIFS(JRooms!$P:$P,JRooms!$A:$A,$B52,JRooms!$M:$M,BE$2))</f>
        <v>0</v>
      </c>
      <c r="BF52" s="6">
        <f>IF($B52="-","-",SUMIFS(JRooms!$P:$P,JRooms!$A:$A,$B52,JRooms!$M:$M,BF$2))</f>
        <v>0</v>
      </c>
      <c r="BG52" s="6">
        <f>IF($B52="-","-",SUMIFS(JRooms!$P:$P,JRooms!$A:$A,$B52,JRooms!$M:$M,BG$2))</f>
        <v>0</v>
      </c>
      <c r="BH52" s="6">
        <f>IF($B52="-","-",SUMIFS(JRooms!$P:$P,JRooms!$A:$A,$B52,JRooms!$M:$M,BH$2))</f>
        <v>0</v>
      </c>
      <c r="BI52" s="6">
        <f>IF($B52="-","-",SUMIFS(JRooms!$P:$P,JRooms!$A:$A,$B52,JRooms!$M:$M,BI$2))</f>
        <v>0</v>
      </c>
      <c r="BJ52" s="6">
        <f>IF($B52="-","-",SUMIFS(JRooms!$P:$P,JRooms!$A:$A,$B52,JRooms!$M:$M,BJ$2))</f>
        <v>0</v>
      </c>
      <c r="BK52" s="6">
        <f>IF($B52="-","-",SUMIFS(JRooms!$P:$P,JRooms!$A:$A,$B52,JRooms!$M:$M,BK$2))</f>
        <v>0</v>
      </c>
      <c r="BL52" s="6">
        <f>IF($B52="-","-",SUMIFS(JRooms!$P:$P,JRooms!$A:$A,$B52,JRooms!$M:$M,BL$2))</f>
        <v>0</v>
      </c>
    </row>
    <row r="53" spans="1:64" x14ac:dyDescent="0.2">
      <c r="A53" s="7">
        <v>162</v>
      </c>
      <c r="B53" s="7">
        <v>142</v>
      </c>
      <c r="C53" s="6" t="s">
        <v>52</v>
      </c>
      <c r="D53" s="6">
        <f>SUMIFS(SchoolList!H:H,SchoolList!F:F,A53)</f>
        <v>290.88</v>
      </c>
      <c r="E53" s="6">
        <f t="shared" si="5"/>
        <v>748</v>
      </c>
      <c r="F53" s="6">
        <f t="shared" si="6"/>
        <v>968</v>
      </c>
      <c r="G53" s="6">
        <f t="shared" si="7"/>
        <v>0</v>
      </c>
      <c r="H53" s="6">
        <f t="shared" si="8"/>
        <v>1716</v>
      </c>
      <c r="I53" s="73">
        <f t="shared" si="9"/>
        <v>2.57</v>
      </c>
      <c r="J53" s="73">
        <f t="shared" si="10"/>
        <v>3.33</v>
      </c>
      <c r="K53" s="73">
        <f t="shared" si="11"/>
        <v>0</v>
      </c>
      <c r="L53" s="73">
        <f t="shared" si="12"/>
        <v>5.9</v>
      </c>
      <c r="M53" s="6">
        <f t="shared" si="1"/>
        <v>748</v>
      </c>
      <c r="N53" s="6">
        <f t="shared" si="2"/>
        <v>968</v>
      </c>
      <c r="O53" s="6">
        <f t="shared" si="3"/>
        <v>0</v>
      </c>
      <c r="P53" s="6">
        <f t="shared" si="4"/>
        <v>1716</v>
      </c>
      <c r="Q53" s="6">
        <f>IF($B53="-","-",SUMIFS(JRooms!$P:$P,JRooms!$A:$A,$B53,JRooms!$M:$M,Q$2,JRooms!$R:$R,""))</f>
        <v>0</v>
      </c>
      <c r="R53" s="6">
        <f>IF($B53="-","-",SUMIFS(JRooms!$P:$P,JRooms!$A:$A,$B53,JRooms!$M:$M,R$2,JRooms!$R:$R,""))</f>
        <v>0</v>
      </c>
      <c r="S53" s="6">
        <f>IF($B53="-","-",SUMIFS(JRooms!$P:$P,JRooms!$A:$A,$B53,JRooms!$M:$M,S$2,JRooms!$R:$R,""))</f>
        <v>0</v>
      </c>
      <c r="T53" s="6">
        <f>IF($B53="-","-",SUMIFS(JRooms!$P:$P,JRooms!$A:$A,$B53,JRooms!$M:$M,T$2,JRooms!$R:$R,""))</f>
        <v>0</v>
      </c>
      <c r="U53" s="6">
        <f>IF($B53="-","-",SUMIFS(JRooms!$P:$P,JRooms!$A:$A,$B53,JRooms!$M:$M,U$2,JRooms!$R:$R,""))</f>
        <v>0</v>
      </c>
      <c r="V53" s="6">
        <f>IF($B53="-","-",SUMIFS(JRooms!$P:$P,JRooms!$A:$A,$B53,JRooms!$M:$M,V$2,JRooms!$R:$R,""))</f>
        <v>748</v>
      </c>
      <c r="W53" s="6">
        <f>IF($B53="-","-",SUMIFS(JRooms!$P:$P,JRooms!$A:$A,$B53,JRooms!$M:$M,W$2,JRooms!$R:$R,""))</f>
        <v>0</v>
      </c>
      <c r="X53" s="6">
        <f>IF($B53="-","-",SUMIFS(JRooms!$P:$P,JRooms!$A:$A,$B53,JRooms!$M:$M,X$2,JRooms!$R:$R,""))</f>
        <v>0</v>
      </c>
      <c r="Y53" s="6">
        <f>IF($B53="-","-",SUMIFS(JRooms!$P:$P,JRooms!$A:$A,$B53,JRooms!$M:$M,Y$2,JRooms!$R:$R,""))</f>
        <v>0</v>
      </c>
      <c r="Z53" s="6">
        <f>IF($B53="-","-",SUMIFS(JRooms!$P:$P,JRooms!$A:$A,$B53,JRooms!$M:$M,Z$2,JRooms!$R:$R,""))</f>
        <v>0</v>
      </c>
      <c r="AA53" s="6">
        <f>IF($B53="-","-",SUMIFS(JRooms!$P:$P,JRooms!$A:$A,$B53,JRooms!$M:$M,AA$2,JRooms!$R:$R,""))</f>
        <v>968</v>
      </c>
      <c r="AB53" s="6">
        <f>IF($B53="-","-",SUMIFS(JRooms!$P:$P,JRooms!$A:$A,$B53,JRooms!$M:$M,AB$2,JRooms!$R:$R,""))</f>
        <v>0</v>
      </c>
      <c r="AC53" s="6">
        <f>IF($B53="-","-",SUMIFS(JRooms!$P:$P,JRooms!$A:$A,$B53,JRooms!$M:$M,AC$2,JRooms!$R:$R,""))</f>
        <v>0</v>
      </c>
      <c r="AD53" s="6">
        <f>IF($B53="-","-",SUMIFS(JRooms!$P:$P,JRooms!$A:$A,$B53,JRooms!$M:$M,AD$2,JRooms!$R:$R,""))</f>
        <v>0</v>
      </c>
      <c r="AE53" s="6">
        <f>IF($B53="-","-",SUMIFS(JRooms!$P:$P,JRooms!$A:$A,$B53,JRooms!$M:$M,AE$2,JRooms!$R:$R,""))</f>
        <v>0</v>
      </c>
      <c r="AF53" s="6">
        <f>IF($B53="-","-",SUMIFS(JRooms!$P:$P,JRooms!$A:$A,$B53,JRooms!$M:$M,AF$2,JRooms!$R:$R,""))</f>
        <v>0</v>
      </c>
      <c r="AG53" s="6">
        <f>IF($B53="-","-",SUMIFS(JRooms!$P:$P,JRooms!$A:$A,$B53,JRooms!$M:$M,AG$2,JRooms!$R:$R,""))</f>
        <v>0</v>
      </c>
      <c r="AH53" s="6">
        <f>IF($B53="-","-",SUMIFS(JRooms!$P:$P,JRooms!$A:$A,$B53,JRooms!$M:$M,AH$2,JRooms!$R:$R,""))</f>
        <v>0</v>
      </c>
      <c r="AI53" s="6">
        <f>IF($B53="-","-",SUMIFS(JRooms!$P:$P,JRooms!$A:$A,$B53,JRooms!$M:$M,AI$2,JRooms!$R:$R,""))</f>
        <v>0</v>
      </c>
      <c r="AJ53" s="6">
        <f>IF($B53="-","-",SUMIFS(JRooms!$P:$P,JRooms!$A:$A,$B53,JRooms!$M:$M,AJ$2,JRooms!$R:$R,""))</f>
        <v>0</v>
      </c>
      <c r="AK53" s="6">
        <f>IF($B53="-","-",SUMIFS(JRooms!$P:$P,JRooms!$A:$A,$B53,JRooms!$M:$M,AK$2,JRooms!$R:$R,""))</f>
        <v>0</v>
      </c>
      <c r="AL53" s="6">
        <f>IF($B53="-","-",SUMIFS(JRooms!$P:$P,JRooms!$A:$A,$B53,JRooms!$M:$M,AL$2,JRooms!$R:$R,""))</f>
        <v>0</v>
      </c>
      <c r="AM53" s="6">
        <f>IF($B53="-","-",SUMIFS(JRooms!$P:$P,JRooms!$A:$A,$B53,JRooms!$M:$M,AM$2,JRooms!$R:$R,""))</f>
        <v>0</v>
      </c>
      <c r="AN53" s="6">
        <f>IF($B53="-","-",SUMIFS(JRooms!$P:$P,JRooms!$A:$A,$B53,JRooms!$M:$M,AN$2,JRooms!$R:$R,""))</f>
        <v>0</v>
      </c>
      <c r="AO53" s="6">
        <f>IF($B53="-","-",SUMIFS(JRooms!$P:$P,JRooms!$A:$A,$B53,JRooms!$M:$M,AO$2))</f>
        <v>0</v>
      </c>
      <c r="AP53" s="6">
        <f>IF($B53="-","-",SUMIFS(JRooms!$P:$P,JRooms!$A:$A,$B53,JRooms!$M:$M,AP$2))</f>
        <v>0</v>
      </c>
      <c r="AQ53" s="6">
        <f>IF($B53="-","-",SUMIFS(JRooms!$P:$P,JRooms!$A:$A,$B53,JRooms!$M:$M,AQ$2))</f>
        <v>0</v>
      </c>
      <c r="AR53" s="6">
        <f>IF($B53="-","-",SUMIFS(JRooms!$P:$P,JRooms!$A:$A,$B53,JRooms!$M:$M,AR$2))</f>
        <v>0</v>
      </c>
      <c r="AS53" s="6">
        <f>IF($B53="-","-",SUMIFS(JRooms!$P:$P,JRooms!$A:$A,$B53,JRooms!$M:$M,AS$2))</f>
        <v>0</v>
      </c>
      <c r="AT53" s="6">
        <f>IF($B53="-","-",SUMIFS(JRooms!$P:$P,JRooms!$A:$A,$B53,JRooms!$M:$M,AT$2))</f>
        <v>748</v>
      </c>
      <c r="AU53" s="6">
        <f>IF($B53="-","-",SUMIFS(JRooms!$P:$P,JRooms!$A:$A,$B53,JRooms!$M:$M,AU$2))</f>
        <v>0</v>
      </c>
      <c r="AV53" s="6">
        <f>IF($B53="-","-",SUMIFS(JRooms!$P:$P,JRooms!$A:$A,$B53,JRooms!$M:$M,AV$2))</f>
        <v>0</v>
      </c>
      <c r="AW53" s="6">
        <f>IF($B53="-","-",SUMIFS(JRooms!$P:$P,JRooms!$A:$A,$B53,JRooms!$M:$M,AW$2))</f>
        <v>0</v>
      </c>
      <c r="AX53" s="6">
        <f>IF($B53="-","-",SUMIFS(JRooms!$P:$P,JRooms!$A:$A,$B53,JRooms!$M:$M,AX$2))</f>
        <v>0</v>
      </c>
      <c r="AY53" s="6">
        <f>IF($B53="-","-",SUMIFS(JRooms!$P:$P,JRooms!$A:$A,$B53,JRooms!$M:$M,AY$2))</f>
        <v>968</v>
      </c>
      <c r="AZ53" s="6">
        <f>IF($B53="-","-",SUMIFS(JRooms!$P:$P,JRooms!$A:$A,$B53,JRooms!$M:$M,AZ$2))</f>
        <v>0</v>
      </c>
      <c r="BA53" s="6">
        <f>IF($B53="-","-",SUMIFS(JRooms!$P:$P,JRooms!$A:$A,$B53,JRooms!$M:$M,BA$2))</f>
        <v>0</v>
      </c>
      <c r="BB53" s="6">
        <f>IF($B53="-","-",SUMIFS(JRooms!$P:$P,JRooms!$A:$A,$B53,JRooms!$M:$M,BB$2))</f>
        <v>0</v>
      </c>
      <c r="BC53" s="6">
        <f>IF($B53="-","-",SUMIFS(JRooms!$P:$P,JRooms!$A:$A,$B53,JRooms!$M:$M,BC$2))</f>
        <v>0</v>
      </c>
      <c r="BD53" s="6">
        <f>IF($B53="-","-",SUMIFS(JRooms!$P:$P,JRooms!$A:$A,$B53,JRooms!$M:$M,BD$2))</f>
        <v>0</v>
      </c>
      <c r="BE53" s="6">
        <f>IF($B53="-","-",SUMIFS(JRooms!$P:$P,JRooms!$A:$A,$B53,JRooms!$M:$M,BE$2))</f>
        <v>0</v>
      </c>
      <c r="BF53" s="6">
        <f>IF($B53="-","-",SUMIFS(JRooms!$P:$P,JRooms!$A:$A,$B53,JRooms!$M:$M,BF$2))</f>
        <v>0</v>
      </c>
      <c r="BG53" s="6">
        <f>IF($B53="-","-",SUMIFS(JRooms!$P:$P,JRooms!$A:$A,$B53,JRooms!$M:$M,BG$2))</f>
        <v>0</v>
      </c>
      <c r="BH53" s="6">
        <f>IF($B53="-","-",SUMIFS(JRooms!$P:$P,JRooms!$A:$A,$B53,JRooms!$M:$M,BH$2))</f>
        <v>0</v>
      </c>
      <c r="BI53" s="6">
        <f>IF($B53="-","-",SUMIFS(JRooms!$P:$P,JRooms!$A:$A,$B53,JRooms!$M:$M,BI$2))</f>
        <v>0</v>
      </c>
      <c r="BJ53" s="6">
        <f>IF($B53="-","-",SUMIFS(JRooms!$P:$P,JRooms!$A:$A,$B53,JRooms!$M:$M,BJ$2))</f>
        <v>0</v>
      </c>
      <c r="BK53" s="6">
        <f>IF($B53="-","-",SUMIFS(JRooms!$P:$P,JRooms!$A:$A,$B53,JRooms!$M:$M,BK$2))</f>
        <v>0</v>
      </c>
      <c r="BL53" s="6">
        <f>IF($B53="-","-",SUMIFS(JRooms!$P:$P,JRooms!$A:$A,$B53,JRooms!$M:$M,BL$2))</f>
        <v>0</v>
      </c>
    </row>
    <row r="54" spans="1:64" x14ac:dyDescent="0.2">
      <c r="A54" s="7">
        <v>163</v>
      </c>
      <c r="B54" s="7">
        <v>145</v>
      </c>
      <c r="C54" s="6" t="s">
        <v>53</v>
      </c>
      <c r="D54" s="6">
        <f>SUMIFS(SchoolList!H:H,SchoolList!F:F,A54)</f>
        <v>606.67999999999995</v>
      </c>
      <c r="E54" s="6">
        <f t="shared" si="5"/>
        <v>0</v>
      </c>
      <c r="F54" s="6">
        <f t="shared" si="6"/>
        <v>0</v>
      </c>
      <c r="G54" s="6">
        <f t="shared" si="7"/>
        <v>0</v>
      </c>
      <c r="H54" s="6">
        <f t="shared" si="8"/>
        <v>0</v>
      </c>
      <c r="I54" s="73">
        <f t="shared" si="9"/>
        <v>0</v>
      </c>
      <c r="J54" s="73">
        <f t="shared" si="10"/>
        <v>0</v>
      </c>
      <c r="K54" s="73">
        <f t="shared" si="11"/>
        <v>0</v>
      </c>
      <c r="L54" s="73">
        <f t="shared" si="12"/>
        <v>0</v>
      </c>
      <c r="M54" s="6">
        <f t="shared" si="1"/>
        <v>0</v>
      </c>
      <c r="N54" s="6">
        <f t="shared" si="2"/>
        <v>0</v>
      </c>
      <c r="O54" s="6">
        <f t="shared" si="3"/>
        <v>0</v>
      </c>
      <c r="P54" s="6">
        <f t="shared" si="4"/>
        <v>0</v>
      </c>
      <c r="Q54" s="6">
        <f>IF($B54="-","-",SUMIFS(JRooms!$P:$P,JRooms!$A:$A,$B54,JRooms!$M:$M,Q$2,JRooms!$R:$R,""))</f>
        <v>0</v>
      </c>
      <c r="R54" s="6">
        <f>IF($B54="-","-",SUMIFS(JRooms!$P:$P,JRooms!$A:$A,$B54,JRooms!$M:$M,R$2,JRooms!$R:$R,""))</f>
        <v>0</v>
      </c>
      <c r="S54" s="6">
        <f>IF($B54="-","-",SUMIFS(JRooms!$P:$P,JRooms!$A:$A,$B54,JRooms!$M:$M,S$2,JRooms!$R:$R,""))</f>
        <v>0</v>
      </c>
      <c r="T54" s="6">
        <f>IF($B54="-","-",SUMIFS(JRooms!$P:$P,JRooms!$A:$A,$B54,JRooms!$M:$M,T$2,JRooms!$R:$R,""))</f>
        <v>0</v>
      </c>
      <c r="U54" s="6">
        <f>IF($B54="-","-",SUMIFS(JRooms!$P:$P,JRooms!$A:$A,$B54,JRooms!$M:$M,U$2,JRooms!$R:$R,""))</f>
        <v>0</v>
      </c>
      <c r="V54" s="6">
        <f>IF($B54="-","-",SUMIFS(JRooms!$P:$P,JRooms!$A:$A,$B54,JRooms!$M:$M,V$2,JRooms!$R:$R,""))</f>
        <v>0</v>
      </c>
      <c r="W54" s="6">
        <f>IF($B54="-","-",SUMIFS(JRooms!$P:$P,JRooms!$A:$A,$B54,JRooms!$M:$M,W$2,JRooms!$R:$R,""))</f>
        <v>0</v>
      </c>
      <c r="X54" s="6">
        <f>IF($B54="-","-",SUMIFS(JRooms!$P:$P,JRooms!$A:$A,$B54,JRooms!$M:$M,X$2,JRooms!$R:$R,""))</f>
        <v>0</v>
      </c>
      <c r="Y54" s="6">
        <f>IF($B54="-","-",SUMIFS(JRooms!$P:$P,JRooms!$A:$A,$B54,JRooms!$M:$M,Y$2,JRooms!$R:$R,""))</f>
        <v>0</v>
      </c>
      <c r="Z54" s="6">
        <f>IF($B54="-","-",SUMIFS(JRooms!$P:$P,JRooms!$A:$A,$B54,JRooms!$M:$M,Z$2,JRooms!$R:$R,""))</f>
        <v>0</v>
      </c>
      <c r="AA54" s="6">
        <f>IF($B54="-","-",SUMIFS(JRooms!$P:$P,JRooms!$A:$A,$B54,JRooms!$M:$M,AA$2,JRooms!$R:$R,""))</f>
        <v>0</v>
      </c>
      <c r="AB54" s="6">
        <f>IF($B54="-","-",SUMIFS(JRooms!$P:$P,JRooms!$A:$A,$B54,JRooms!$M:$M,AB$2,JRooms!$R:$R,""))</f>
        <v>0</v>
      </c>
      <c r="AC54" s="6">
        <f>IF($B54="-","-",SUMIFS(JRooms!$P:$P,JRooms!$A:$A,$B54,JRooms!$M:$M,AC$2,JRooms!$R:$R,""))</f>
        <v>0</v>
      </c>
      <c r="AD54" s="6">
        <f>IF($B54="-","-",SUMIFS(JRooms!$P:$P,JRooms!$A:$A,$B54,JRooms!$M:$M,AD$2,JRooms!$R:$R,""))</f>
        <v>0</v>
      </c>
      <c r="AE54" s="6">
        <f>IF($B54="-","-",SUMIFS(JRooms!$P:$P,JRooms!$A:$A,$B54,JRooms!$M:$M,AE$2,JRooms!$R:$R,""))</f>
        <v>0</v>
      </c>
      <c r="AF54" s="6">
        <f>IF($B54="-","-",SUMIFS(JRooms!$P:$P,JRooms!$A:$A,$B54,JRooms!$M:$M,AF$2,JRooms!$R:$R,""))</f>
        <v>0</v>
      </c>
      <c r="AG54" s="6">
        <f>IF($B54="-","-",SUMIFS(JRooms!$P:$P,JRooms!$A:$A,$B54,JRooms!$M:$M,AG$2,JRooms!$R:$R,""))</f>
        <v>0</v>
      </c>
      <c r="AH54" s="6">
        <f>IF($B54="-","-",SUMIFS(JRooms!$P:$P,JRooms!$A:$A,$B54,JRooms!$M:$M,AH$2,JRooms!$R:$R,""))</f>
        <v>0</v>
      </c>
      <c r="AI54" s="6">
        <f>IF($B54="-","-",SUMIFS(JRooms!$P:$P,JRooms!$A:$A,$B54,JRooms!$M:$M,AI$2,JRooms!$R:$R,""))</f>
        <v>0</v>
      </c>
      <c r="AJ54" s="6">
        <f>IF($B54="-","-",SUMIFS(JRooms!$P:$P,JRooms!$A:$A,$B54,JRooms!$M:$M,AJ$2,JRooms!$R:$R,""))</f>
        <v>0</v>
      </c>
      <c r="AK54" s="6">
        <f>IF($B54="-","-",SUMIFS(JRooms!$P:$P,JRooms!$A:$A,$B54,JRooms!$M:$M,AK$2,JRooms!$R:$R,""))</f>
        <v>0</v>
      </c>
      <c r="AL54" s="6">
        <f>IF($B54="-","-",SUMIFS(JRooms!$P:$P,JRooms!$A:$A,$B54,JRooms!$M:$M,AL$2,JRooms!$R:$R,""))</f>
        <v>0</v>
      </c>
      <c r="AM54" s="6">
        <f>IF($B54="-","-",SUMIFS(JRooms!$P:$P,JRooms!$A:$A,$B54,JRooms!$M:$M,AM$2,JRooms!$R:$R,""))</f>
        <v>0</v>
      </c>
      <c r="AN54" s="6">
        <f>IF($B54="-","-",SUMIFS(JRooms!$P:$P,JRooms!$A:$A,$B54,JRooms!$M:$M,AN$2,JRooms!$R:$R,""))</f>
        <v>0</v>
      </c>
      <c r="AO54" s="6">
        <f>IF($B54="-","-",SUMIFS(JRooms!$P:$P,JRooms!$A:$A,$B54,JRooms!$M:$M,AO$2))</f>
        <v>0</v>
      </c>
      <c r="AP54" s="6">
        <f>IF($B54="-","-",SUMIFS(JRooms!$P:$P,JRooms!$A:$A,$B54,JRooms!$M:$M,AP$2))</f>
        <v>0</v>
      </c>
      <c r="AQ54" s="6">
        <f>IF($B54="-","-",SUMIFS(JRooms!$P:$P,JRooms!$A:$A,$B54,JRooms!$M:$M,AQ$2))</f>
        <v>0</v>
      </c>
      <c r="AR54" s="6">
        <f>IF($B54="-","-",SUMIFS(JRooms!$P:$P,JRooms!$A:$A,$B54,JRooms!$M:$M,AR$2))</f>
        <v>0</v>
      </c>
      <c r="AS54" s="6">
        <f>IF($B54="-","-",SUMIFS(JRooms!$P:$P,JRooms!$A:$A,$B54,JRooms!$M:$M,AS$2))</f>
        <v>0</v>
      </c>
      <c r="AT54" s="6">
        <f>IF($B54="-","-",SUMIFS(JRooms!$P:$P,JRooms!$A:$A,$B54,JRooms!$M:$M,AT$2))</f>
        <v>0</v>
      </c>
      <c r="AU54" s="6">
        <f>IF($B54="-","-",SUMIFS(JRooms!$P:$P,JRooms!$A:$A,$B54,JRooms!$M:$M,AU$2))</f>
        <v>0</v>
      </c>
      <c r="AV54" s="6">
        <f>IF($B54="-","-",SUMIFS(JRooms!$P:$P,JRooms!$A:$A,$B54,JRooms!$M:$M,AV$2))</f>
        <v>0</v>
      </c>
      <c r="AW54" s="6">
        <f>IF($B54="-","-",SUMIFS(JRooms!$P:$P,JRooms!$A:$A,$B54,JRooms!$M:$M,AW$2))</f>
        <v>0</v>
      </c>
      <c r="AX54" s="6">
        <f>IF($B54="-","-",SUMIFS(JRooms!$P:$P,JRooms!$A:$A,$B54,JRooms!$M:$M,AX$2))</f>
        <v>0</v>
      </c>
      <c r="AY54" s="6">
        <f>IF($B54="-","-",SUMIFS(JRooms!$P:$P,JRooms!$A:$A,$B54,JRooms!$M:$M,AY$2))</f>
        <v>0</v>
      </c>
      <c r="AZ54" s="6">
        <f>IF($B54="-","-",SUMIFS(JRooms!$P:$P,JRooms!$A:$A,$B54,JRooms!$M:$M,AZ$2))</f>
        <v>0</v>
      </c>
      <c r="BA54" s="6">
        <f>IF($B54="-","-",SUMIFS(JRooms!$P:$P,JRooms!$A:$A,$B54,JRooms!$M:$M,BA$2))</f>
        <v>0</v>
      </c>
      <c r="BB54" s="6">
        <f>IF($B54="-","-",SUMIFS(JRooms!$P:$P,JRooms!$A:$A,$B54,JRooms!$M:$M,BB$2))</f>
        <v>0</v>
      </c>
      <c r="BC54" s="6">
        <f>IF($B54="-","-",SUMIFS(JRooms!$P:$P,JRooms!$A:$A,$B54,JRooms!$M:$M,BC$2))</f>
        <v>0</v>
      </c>
      <c r="BD54" s="6">
        <f>IF($B54="-","-",SUMIFS(JRooms!$P:$P,JRooms!$A:$A,$B54,JRooms!$M:$M,BD$2))</f>
        <v>0</v>
      </c>
      <c r="BE54" s="6">
        <f>IF($B54="-","-",SUMIFS(JRooms!$P:$P,JRooms!$A:$A,$B54,JRooms!$M:$M,BE$2))</f>
        <v>0</v>
      </c>
      <c r="BF54" s="6">
        <f>IF($B54="-","-",SUMIFS(JRooms!$P:$P,JRooms!$A:$A,$B54,JRooms!$M:$M,BF$2))</f>
        <v>0</v>
      </c>
      <c r="BG54" s="6">
        <f>IF($B54="-","-",SUMIFS(JRooms!$P:$P,JRooms!$A:$A,$B54,JRooms!$M:$M,BG$2))</f>
        <v>0</v>
      </c>
      <c r="BH54" s="6">
        <f>IF($B54="-","-",SUMIFS(JRooms!$P:$P,JRooms!$A:$A,$B54,JRooms!$M:$M,BH$2))</f>
        <v>0</v>
      </c>
      <c r="BI54" s="6">
        <f>IF($B54="-","-",SUMIFS(JRooms!$P:$P,JRooms!$A:$A,$B54,JRooms!$M:$M,BI$2))</f>
        <v>0</v>
      </c>
      <c r="BJ54" s="6">
        <f>IF($B54="-","-",SUMIFS(JRooms!$P:$P,JRooms!$A:$A,$B54,JRooms!$M:$M,BJ$2))</f>
        <v>0</v>
      </c>
      <c r="BK54" s="6">
        <f>IF($B54="-","-",SUMIFS(JRooms!$P:$P,JRooms!$A:$A,$B54,JRooms!$M:$M,BK$2))</f>
        <v>0</v>
      </c>
      <c r="BL54" s="6">
        <f>IF($B54="-","-",SUMIFS(JRooms!$P:$P,JRooms!$A:$A,$B54,JRooms!$M:$M,BL$2))</f>
        <v>0</v>
      </c>
    </row>
    <row r="55" spans="1:64" x14ac:dyDescent="0.2">
      <c r="A55" s="7">
        <v>165</v>
      </c>
      <c r="B55" s="7">
        <v>146</v>
      </c>
      <c r="C55" s="6" t="s">
        <v>54</v>
      </c>
      <c r="D55" s="6">
        <f>SUMIFS(SchoolList!H:H,SchoolList!F:F,A55)</f>
        <v>595.04999999999995</v>
      </c>
      <c r="E55" s="6">
        <f t="shared" si="5"/>
        <v>676</v>
      </c>
      <c r="F55" s="6">
        <f t="shared" si="6"/>
        <v>1728</v>
      </c>
      <c r="G55" s="6">
        <f t="shared" si="7"/>
        <v>0</v>
      </c>
      <c r="H55" s="6">
        <f t="shared" si="8"/>
        <v>2404</v>
      </c>
      <c r="I55" s="73">
        <f t="shared" si="9"/>
        <v>1.1399999999999999</v>
      </c>
      <c r="J55" s="73">
        <f t="shared" si="10"/>
        <v>2.9</v>
      </c>
      <c r="K55" s="73">
        <f t="shared" si="11"/>
        <v>0</v>
      </c>
      <c r="L55" s="73">
        <f t="shared" si="12"/>
        <v>4.04</v>
      </c>
      <c r="M55" s="6">
        <f t="shared" si="1"/>
        <v>676</v>
      </c>
      <c r="N55" s="6">
        <f t="shared" si="2"/>
        <v>1728</v>
      </c>
      <c r="O55" s="6">
        <f t="shared" si="3"/>
        <v>0</v>
      </c>
      <c r="P55" s="6">
        <f t="shared" si="4"/>
        <v>2404</v>
      </c>
      <c r="Q55" s="6">
        <f>IF($B55="-","-",SUMIFS(JRooms!$P:$P,JRooms!$A:$A,$B55,JRooms!$M:$M,Q$2,JRooms!$R:$R,""))</f>
        <v>0</v>
      </c>
      <c r="R55" s="6">
        <f>IF($B55="-","-",SUMIFS(JRooms!$P:$P,JRooms!$A:$A,$B55,JRooms!$M:$M,R$2,JRooms!$R:$R,""))</f>
        <v>0</v>
      </c>
      <c r="S55" s="6">
        <f>IF($B55="-","-",SUMIFS(JRooms!$P:$P,JRooms!$A:$A,$B55,JRooms!$M:$M,S$2,JRooms!$R:$R,""))</f>
        <v>0</v>
      </c>
      <c r="T55" s="6">
        <f>IF($B55="-","-",SUMIFS(JRooms!$P:$P,JRooms!$A:$A,$B55,JRooms!$M:$M,T$2,JRooms!$R:$R,""))</f>
        <v>0</v>
      </c>
      <c r="U55" s="6">
        <f>IF($B55="-","-",SUMIFS(JRooms!$P:$P,JRooms!$A:$A,$B55,JRooms!$M:$M,U$2,JRooms!$R:$R,""))</f>
        <v>0</v>
      </c>
      <c r="V55" s="6">
        <f>IF($B55="-","-",SUMIFS(JRooms!$P:$P,JRooms!$A:$A,$B55,JRooms!$M:$M,V$2,JRooms!$R:$R,""))</f>
        <v>676</v>
      </c>
      <c r="W55" s="6">
        <f>IF($B55="-","-",SUMIFS(JRooms!$P:$P,JRooms!$A:$A,$B55,JRooms!$M:$M,W$2,JRooms!$R:$R,""))</f>
        <v>0</v>
      </c>
      <c r="X55" s="6">
        <f>IF($B55="-","-",SUMIFS(JRooms!$P:$P,JRooms!$A:$A,$B55,JRooms!$M:$M,X$2,JRooms!$R:$R,""))</f>
        <v>0</v>
      </c>
      <c r="Y55" s="6">
        <f>IF($B55="-","-",SUMIFS(JRooms!$P:$P,JRooms!$A:$A,$B55,JRooms!$M:$M,Y$2,JRooms!$R:$R,""))</f>
        <v>0</v>
      </c>
      <c r="Z55" s="6">
        <f>IF($B55="-","-",SUMIFS(JRooms!$P:$P,JRooms!$A:$A,$B55,JRooms!$M:$M,Z$2,JRooms!$R:$R,""))</f>
        <v>0</v>
      </c>
      <c r="AA55" s="6">
        <f>IF($B55="-","-",SUMIFS(JRooms!$P:$P,JRooms!$A:$A,$B55,JRooms!$M:$M,AA$2,JRooms!$R:$R,""))</f>
        <v>1728</v>
      </c>
      <c r="AB55" s="6">
        <f>IF($B55="-","-",SUMIFS(JRooms!$P:$P,JRooms!$A:$A,$B55,JRooms!$M:$M,AB$2,JRooms!$R:$R,""))</f>
        <v>0</v>
      </c>
      <c r="AC55" s="6">
        <f>IF($B55="-","-",SUMIFS(JRooms!$P:$P,JRooms!$A:$A,$B55,JRooms!$M:$M,AC$2,JRooms!$R:$R,""))</f>
        <v>0</v>
      </c>
      <c r="AD55" s="6">
        <f>IF($B55="-","-",SUMIFS(JRooms!$P:$P,JRooms!$A:$A,$B55,JRooms!$M:$M,AD$2,JRooms!$R:$R,""))</f>
        <v>0</v>
      </c>
      <c r="AE55" s="6">
        <f>IF($B55="-","-",SUMIFS(JRooms!$P:$P,JRooms!$A:$A,$B55,JRooms!$M:$M,AE$2,JRooms!$R:$R,""))</f>
        <v>0</v>
      </c>
      <c r="AF55" s="6">
        <f>IF($B55="-","-",SUMIFS(JRooms!$P:$P,JRooms!$A:$A,$B55,JRooms!$M:$M,AF$2,JRooms!$R:$R,""))</f>
        <v>0</v>
      </c>
      <c r="AG55" s="6">
        <f>IF($B55="-","-",SUMIFS(JRooms!$P:$P,JRooms!$A:$A,$B55,JRooms!$M:$M,AG$2,JRooms!$R:$R,""))</f>
        <v>0</v>
      </c>
      <c r="AH55" s="6">
        <f>IF($B55="-","-",SUMIFS(JRooms!$P:$P,JRooms!$A:$A,$B55,JRooms!$M:$M,AH$2,JRooms!$R:$R,""))</f>
        <v>0</v>
      </c>
      <c r="AI55" s="6">
        <f>IF($B55="-","-",SUMIFS(JRooms!$P:$P,JRooms!$A:$A,$B55,JRooms!$M:$M,AI$2,JRooms!$R:$R,""))</f>
        <v>0</v>
      </c>
      <c r="AJ55" s="6">
        <f>IF($B55="-","-",SUMIFS(JRooms!$P:$P,JRooms!$A:$A,$B55,JRooms!$M:$M,AJ$2,JRooms!$R:$R,""))</f>
        <v>0</v>
      </c>
      <c r="AK55" s="6">
        <f>IF($B55="-","-",SUMIFS(JRooms!$P:$P,JRooms!$A:$A,$B55,JRooms!$M:$M,AK$2,JRooms!$R:$R,""))</f>
        <v>0</v>
      </c>
      <c r="AL55" s="6">
        <f>IF($B55="-","-",SUMIFS(JRooms!$P:$P,JRooms!$A:$A,$B55,JRooms!$M:$M,AL$2,JRooms!$R:$R,""))</f>
        <v>0</v>
      </c>
      <c r="AM55" s="6">
        <f>IF($B55="-","-",SUMIFS(JRooms!$P:$P,JRooms!$A:$A,$B55,JRooms!$M:$M,AM$2,JRooms!$R:$R,""))</f>
        <v>0</v>
      </c>
      <c r="AN55" s="6">
        <f>IF($B55="-","-",SUMIFS(JRooms!$P:$P,JRooms!$A:$A,$B55,JRooms!$M:$M,AN$2,JRooms!$R:$R,""))</f>
        <v>0</v>
      </c>
      <c r="AO55" s="6">
        <f>IF($B55="-","-",SUMIFS(JRooms!$P:$P,JRooms!$A:$A,$B55,JRooms!$M:$M,AO$2))</f>
        <v>0</v>
      </c>
      <c r="AP55" s="6">
        <f>IF($B55="-","-",SUMIFS(JRooms!$P:$P,JRooms!$A:$A,$B55,JRooms!$M:$M,AP$2))</f>
        <v>0</v>
      </c>
      <c r="AQ55" s="6">
        <f>IF($B55="-","-",SUMIFS(JRooms!$P:$P,JRooms!$A:$A,$B55,JRooms!$M:$M,AQ$2))</f>
        <v>0</v>
      </c>
      <c r="AR55" s="6">
        <f>IF($B55="-","-",SUMIFS(JRooms!$P:$P,JRooms!$A:$A,$B55,JRooms!$M:$M,AR$2))</f>
        <v>0</v>
      </c>
      <c r="AS55" s="6">
        <f>IF($B55="-","-",SUMIFS(JRooms!$P:$P,JRooms!$A:$A,$B55,JRooms!$M:$M,AS$2))</f>
        <v>0</v>
      </c>
      <c r="AT55" s="6">
        <f>IF($B55="-","-",SUMIFS(JRooms!$P:$P,JRooms!$A:$A,$B55,JRooms!$M:$M,AT$2))</f>
        <v>676</v>
      </c>
      <c r="AU55" s="6">
        <f>IF($B55="-","-",SUMIFS(JRooms!$P:$P,JRooms!$A:$A,$B55,JRooms!$M:$M,AU$2))</f>
        <v>0</v>
      </c>
      <c r="AV55" s="6">
        <f>IF($B55="-","-",SUMIFS(JRooms!$P:$P,JRooms!$A:$A,$B55,JRooms!$M:$M,AV$2))</f>
        <v>0</v>
      </c>
      <c r="AW55" s="6">
        <f>IF($B55="-","-",SUMIFS(JRooms!$P:$P,JRooms!$A:$A,$B55,JRooms!$M:$M,AW$2))</f>
        <v>0</v>
      </c>
      <c r="AX55" s="6">
        <f>IF($B55="-","-",SUMIFS(JRooms!$P:$P,JRooms!$A:$A,$B55,JRooms!$M:$M,AX$2))</f>
        <v>0</v>
      </c>
      <c r="AY55" s="6">
        <f>IF($B55="-","-",SUMIFS(JRooms!$P:$P,JRooms!$A:$A,$B55,JRooms!$M:$M,AY$2))</f>
        <v>1728</v>
      </c>
      <c r="AZ55" s="6">
        <f>IF($B55="-","-",SUMIFS(JRooms!$P:$P,JRooms!$A:$A,$B55,JRooms!$M:$M,AZ$2))</f>
        <v>0</v>
      </c>
      <c r="BA55" s="6">
        <f>IF($B55="-","-",SUMIFS(JRooms!$P:$P,JRooms!$A:$A,$B55,JRooms!$M:$M,BA$2))</f>
        <v>0</v>
      </c>
      <c r="BB55" s="6">
        <f>IF($B55="-","-",SUMIFS(JRooms!$P:$P,JRooms!$A:$A,$B55,JRooms!$M:$M,BB$2))</f>
        <v>0</v>
      </c>
      <c r="BC55" s="6">
        <f>IF($B55="-","-",SUMIFS(JRooms!$P:$P,JRooms!$A:$A,$B55,JRooms!$M:$M,BC$2))</f>
        <v>0</v>
      </c>
      <c r="BD55" s="6">
        <f>IF($B55="-","-",SUMIFS(JRooms!$P:$P,JRooms!$A:$A,$B55,JRooms!$M:$M,BD$2))</f>
        <v>0</v>
      </c>
      <c r="BE55" s="6">
        <f>IF($B55="-","-",SUMIFS(JRooms!$P:$P,JRooms!$A:$A,$B55,JRooms!$M:$M,BE$2))</f>
        <v>0</v>
      </c>
      <c r="BF55" s="6">
        <f>IF($B55="-","-",SUMIFS(JRooms!$P:$P,JRooms!$A:$A,$B55,JRooms!$M:$M,BF$2))</f>
        <v>0</v>
      </c>
      <c r="BG55" s="6">
        <f>IF($B55="-","-",SUMIFS(JRooms!$P:$P,JRooms!$A:$A,$B55,JRooms!$M:$M,BG$2))</f>
        <v>0</v>
      </c>
      <c r="BH55" s="6">
        <f>IF($B55="-","-",SUMIFS(JRooms!$P:$P,JRooms!$A:$A,$B55,JRooms!$M:$M,BH$2))</f>
        <v>0</v>
      </c>
      <c r="BI55" s="6">
        <f>IF($B55="-","-",SUMIFS(JRooms!$P:$P,JRooms!$A:$A,$B55,JRooms!$M:$M,BI$2))</f>
        <v>0</v>
      </c>
      <c r="BJ55" s="6">
        <f>IF($B55="-","-",SUMIFS(JRooms!$P:$P,JRooms!$A:$A,$B55,JRooms!$M:$M,BJ$2))</f>
        <v>0</v>
      </c>
      <c r="BK55" s="6">
        <f>IF($B55="-","-",SUMIFS(JRooms!$P:$P,JRooms!$A:$A,$B55,JRooms!$M:$M,BK$2))</f>
        <v>0</v>
      </c>
      <c r="BL55" s="6">
        <f>IF($B55="-","-",SUMIFS(JRooms!$P:$P,JRooms!$A:$A,$B55,JRooms!$M:$M,BL$2))</f>
        <v>0</v>
      </c>
    </row>
    <row r="56" spans="1:64" x14ac:dyDescent="0.2">
      <c r="A56" s="7">
        <v>166</v>
      </c>
      <c r="B56" s="7">
        <v>70</v>
      </c>
      <c r="C56" s="6" t="s">
        <v>55</v>
      </c>
      <c r="D56" s="6">
        <f>SUMIFS(SchoolList!H:H,SchoolList!F:F,A56)</f>
        <v>173.62</v>
      </c>
      <c r="E56" s="6">
        <f t="shared" si="5"/>
        <v>0</v>
      </c>
      <c r="F56" s="6">
        <f t="shared" si="6"/>
        <v>841</v>
      </c>
      <c r="G56" s="6">
        <f t="shared" si="7"/>
        <v>841</v>
      </c>
      <c r="H56" s="6">
        <f t="shared" si="8"/>
        <v>1682</v>
      </c>
      <c r="I56" s="73">
        <f t="shared" si="9"/>
        <v>0</v>
      </c>
      <c r="J56" s="73">
        <f t="shared" si="10"/>
        <v>4.84</v>
      </c>
      <c r="K56" s="73">
        <f t="shared" si="11"/>
        <v>4.84</v>
      </c>
      <c r="L56" s="73">
        <f t="shared" si="12"/>
        <v>9.69</v>
      </c>
      <c r="M56" s="6">
        <f t="shared" si="1"/>
        <v>0</v>
      </c>
      <c r="N56" s="6">
        <f t="shared" si="2"/>
        <v>841</v>
      </c>
      <c r="O56" s="6">
        <f t="shared" si="3"/>
        <v>841</v>
      </c>
      <c r="P56" s="6">
        <f t="shared" si="4"/>
        <v>1682</v>
      </c>
      <c r="Q56" s="6">
        <f>IF($B56="-","-",SUMIFS(JRooms!$P:$P,JRooms!$A:$A,$B56,JRooms!$M:$M,Q$2,JRooms!$R:$R,""))</f>
        <v>0</v>
      </c>
      <c r="R56" s="6">
        <f>IF($B56="-","-",SUMIFS(JRooms!$P:$P,JRooms!$A:$A,$B56,JRooms!$M:$M,R$2,JRooms!$R:$R,""))</f>
        <v>0</v>
      </c>
      <c r="S56" s="6">
        <f>IF($B56="-","-",SUMIFS(JRooms!$P:$P,JRooms!$A:$A,$B56,JRooms!$M:$M,S$2,JRooms!$R:$R,""))</f>
        <v>0</v>
      </c>
      <c r="T56" s="6">
        <f>IF($B56="-","-",SUMIFS(JRooms!$P:$P,JRooms!$A:$A,$B56,JRooms!$M:$M,T$2,JRooms!$R:$R,""))</f>
        <v>0</v>
      </c>
      <c r="U56" s="6">
        <f>IF($B56="-","-",SUMIFS(JRooms!$P:$P,JRooms!$A:$A,$B56,JRooms!$M:$M,U$2,JRooms!$R:$R,""))</f>
        <v>0</v>
      </c>
      <c r="V56" s="6">
        <f>IF($B56="-","-",SUMIFS(JRooms!$P:$P,JRooms!$A:$A,$B56,JRooms!$M:$M,V$2,JRooms!$R:$R,""))</f>
        <v>0</v>
      </c>
      <c r="W56" s="6">
        <f>IF($B56="-","-",SUMIFS(JRooms!$P:$P,JRooms!$A:$A,$B56,JRooms!$M:$M,W$2,JRooms!$R:$R,""))</f>
        <v>0</v>
      </c>
      <c r="X56" s="6">
        <f>IF($B56="-","-",SUMIFS(JRooms!$P:$P,JRooms!$A:$A,$B56,JRooms!$M:$M,X$2,JRooms!$R:$R,""))</f>
        <v>0</v>
      </c>
      <c r="Y56" s="6">
        <f>IF($B56="-","-",SUMIFS(JRooms!$P:$P,JRooms!$A:$A,$B56,JRooms!$M:$M,Y$2,JRooms!$R:$R,""))</f>
        <v>0</v>
      </c>
      <c r="Z56" s="6">
        <f>IF($B56="-","-",SUMIFS(JRooms!$P:$P,JRooms!$A:$A,$B56,JRooms!$M:$M,Z$2,JRooms!$R:$R,""))</f>
        <v>0</v>
      </c>
      <c r="AA56" s="6">
        <f>IF($B56="-","-",SUMIFS(JRooms!$P:$P,JRooms!$A:$A,$B56,JRooms!$M:$M,AA$2,JRooms!$R:$R,""))</f>
        <v>841</v>
      </c>
      <c r="AB56" s="6">
        <f>IF($B56="-","-",SUMIFS(JRooms!$P:$P,JRooms!$A:$A,$B56,JRooms!$M:$M,AB$2,JRooms!$R:$R,""))</f>
        <v>0</v>
      </c>
      <c r="AC56" s="6">
        <f>IF($B56="-","-",SUMIFS(JRooms!$P:$P,JRooms!$A:$A,$B56,JRooms!$M:$M,AC$2,JRooms!$R:$R,""))</f>
        <v>0</v>
      </c>
      <c r="AD56" s="6">
        <f>IF($B56="-","-",SUMIFS(JRooms!$P:$P,JRooms!$A:$A,$B56,JRooms!$M:$M,AD$2,JRooms!$R:$R,""))</f>
        <v>0</v>
      </c>
      <c r="AE56" s="6">
        <f>IF($B56="-","-",SUMIFS(JRooms!$P:$P,JRooms!$A:$A,$B56,JRooms!$M:$M,AE$2,JRooms!$R:$R,""))</f>
        <v>0</v>
      </c>
      <c r="AF56" s="6">
        <f>IF($B56="-","-",SUMIFS(JRooms!$P:$P,JRooms!$A:$A,$B56,JRooms!$M:$M,AF$2,JRooms!$R:$R,""))</f>
        <v>0</v>
      </c>
      <c r="AG56" s="6">
        <f>IF($B56="-","-",SUMIFS(JRooms!$P:$P,JRooms!$A:$A,$B56,JRooms!$M:$M,AG$2,JRooms!$R:$R,""))</f>
        <v>0</v>
      </c>
      <c r="AH56" s="6">
        <f>IF($B56="-","-",SUMIFS(JRooms!$P:$P,JRooms!$A:$A,$B56,JRooms!$M:$M,AH$2,JRooms!$R:$R,""))</f>
        <v>0</v>
      </c>
      <c r="AI56" s="6">
        <f>IF($B56="-","-",SUMIFS(JRooms!$P:$P,JRooms!$A:$A,$B56,JRooms!$M:$M,AI$2,JRooms!$R:$R,""))</f>
        <v>0</v>
      </c>
      <c r="AJ56" s="6">
        <f>IF($B56="-","-",SUMIFS(JRooms!$P:$P,JRooms!$A:$A,$B56,JRooms!$M:$M,AJ$2,JRooms!$R:$R,""))</f>
        <v>0</v>
      </c>
      <c r="AK56" s="6">
        <f>IF($B56="-","-",SUMIFS(JRooms!$P:$P,JRooms!$A:$A,$B56,JRooms!$M:$M,AK$2,JRooms!$R:$R,""))</f>
        <v>0</v>
      </c>
      <c r="AL56" s="6">
        <f>IF($B56="-","-",SUMIFS(JRooms!$P:$P,JRooms!$A:$A,$B56,JRooms!$M:$M,AL$2,JRooms!$R:$R,""))</f>
        <v>841</v>
      </c>
      <c r="AM56" s="6">
        <f>IF($B56="-","-",SUMIFS(JRooms!$P:$P,JRooms!$A:$A,$B56,JRooms!$M:$M,AM$2,JRooms!$R:$R,""))</f>
        <v>0</v>
      </c>
      <c r="AN56" s="6">
        <f>IF($B56="-","-",SUMIFS(JRooms!$P:$P,JRooms!$A:$A,$B56,JRooms!$M:$M,AN$2,JRooms!$R:$R,""))</f>
        <v>0</v>
      </c>
      <c r="AO56" s="6">
        <f>IF($B56="-","-",SUMIFS(JRooms!$P:$P,JRooms!$A:$A,$B56,JRooms!$M:$M,AO$2))</f>
        <v>0</v>
      </c>
      <c r="AP56" s="6">
        <f>IF($B56="-","-",SUMIFS(JRooms!$P:$P,JRooms!$A:$A,$B56,JRooms!$M:$M,AP$2))</f>
        <v>0</v>
      </c>
      <c r="AQ56" s="6">
        <f>IF($B56="-","-",SUMIFS(JRooms!$P:$P,JRooms!$A:$A,$B56,JRooms!$M:$M,AQ$2))</f>
        <v>0</v>
      </c>
      <c r="AR56" s="6">
        <f>IF($B56="-","-",SUMIFS(JRooms!$P:$P,JRooms!$A:$A,$B56,JRooms!$M:$M,AR$2))</f>
        <v>0</v>
      </c>
      <c r="AS56" s="6">
        <f>IF($B56="-","-",SUMIFS(JRooms!$P:$P,JRooms!$A:$A,$B56,JRooms!$M:$M,AS$2))</f>
        <v>0</v>
      </c>
      <c r="AT56" s="6">
        <f>IF($B56="-","-",SUMIFS(JRooms!$P:$P,JRooms!$A:$A,$B56,JRooms!$M:$M,AT$2))</f>
        <v>0</v>
      </c>
      <c r="AU56" s="6">
        <f>IF($B56="-","-",SUMIFS(JRooms!$P:$P,JRooms!$A:$A,$B56,JRooms!$M:$M,AU$2))</f>
        <v>0</v>
      </c>
      <c r="AV56" s="6">
        <f>IF($B56="-","-",SUMIFS(JRooms!$P:$P,JRooms!$A:$A,$B56,JRooms!$M:$M,AV$2))</f>
        <v>0</v>
      </c>
      <c r="AW56" s="6">
        <f>IF($B56="-","-",SUMIFS(JRooms!$P:$P,JRooms!$A:$A,$B56,JRooms!$M:$M,AW$2))</f>
        <v>0</v>
      </c>
      <c r="AX56" s="6">
        <f>IF($B56="-","-",SUMIFS(JRooms!$P:$P,JRooms!$A:$A,$B56,JRooms!$M:$M,AX$2))</f>
        <v>0</v>
      </c>
      <c r="AY56" s="6">
        <f>IF($B56="-","-",SUMIFS(JRooms!$P:$P,JRooms!$A:$A,$B56,JRooms!$M:$M,AY$2))</f>
        <v>841</v>
      </c>
      <c r="AZ56" s="6">
        <f>IF($B56="-","-",SUMIFS(JRooms!$P:$P,JRooms!$A:$A,$B56,JRooms!$M:$M,AZ$2))</f>
        <v>0</v>
      </c>
      <c r="BA56" s="6">
        <f>IF($B56="-","-",SUMIFS(JRooms!$P:$P,JRooms!$A:$A,$B56,JRooms!$M:$M,BA$2))</f>
        <v>0</v>
      </c>
      <c r="BB56" s="6">
        <f>IF($B56="-","-",SUMIFS(JRooms!$P:$P,JRooms!$A:$A,$B56,JRooms!$M:$M,BB$2))</f>
        <v>0</v>
      </c>
      <c r="BC56" s="6">
        <f>IF($B56="-","-",SUMIFS(JRooms!$P:$P,JRooms!$A:$A,$B56,JRooms!$M:$M,BC$2))</f>
        <v>0</v>
      </c>
      <c r="BD56" s="6">
        <f>IF($B56="-","-",SUMIFS(JRooms!$P:$P,JRooms!$A:$A,$B56,JRooms!$M:$M,BD$2))</f>
        <v>0</v>
      </c>
      <c r="BE56" s="6">
        <f>IF($B56="-","-",SUMIFS(JRooms!$P:$P,JRooms!$A:$A,$B56,JRooms!$M:$M,BE$2))</f>
        <v>0</v>
      </c>
      <c r="BF56" s="6">
        <f>IF($B56="-","-",SUMIFS(JRooms!$P:$P,JRooms!$A:$A,$B56,JRooms!$M:$M,BF$2))</f>
        <v>0</v>
      </c>
      <c r="BG56" s="6">
        <f>IF($B56="-","-",SUMIFS(JRooms!$P:$P,JRooms!$A:$A,$B56,JRooms!$M:$M,BG$2))</f>
        <v>0</v>
      </c>
      <c r="BH56" s="6">
        <f>IF($B56="-","-",SUMIFS(JRooms!$P:$P,JRooms!$A:$A,$B56,JRooms!$M:$M,BH$2))</f>
        <v>0</v>
      </c>
      <c r="BI56" s="6">
        <f>IF($B56="-","-",SUMIFS(JRooms!$P:$P,JRooms!$A:$A,$B56,JRooms!$M:$M,BI$2))</f>
        <v>0</v>
      </c>
      <c r="BJ56" s="6">
        <f>IF($B56="-","-",SUMIFS(JRooms!$P:$P,JRooms!$A:$A,$B56,JRooms!$M:$M,BJ$2))</f>
        <v>841</v>
      </c>
      <c r="BK56" s="6">
        <f>IF($B56="-","-",SUMIFS(JRooms!$P:$P,JRooms!$A:$A,$B56,JRooms!$M:$M,BK$2))</f>
        <v>0</v>
      </c>
      <c r="BL56" s="6">
        <f>IF($B56="-","-",SUMIFS(JRooms!$P:$P,JRooms!$A:$A,$B56,JRooms!$M:$M,BL$2))</f>
        <v>0</v>
      </c>
    </row>
    <row r="57" spans="1:64" x14ac:dyDescent="0.2">
      <c r="A57" s="7">
        <v>168</v>
      </c>
      <c r="B57" s="7">
        <v>20</v>
      </c>
      <c r="C57" s="6" t="s">
        <v>56</v>
      </c>
      <c r="D57" s="6">
        <f>SUMIFS(SchoolList!H:H,SchoolList!F:F,A57)</f>
        <v>203.74</v>
      </c>
      <c r="E57" s="6">
        <f t="shared" si="5"/>
        <v>0</v>
      </c>
      <c r="F57" s="6">
        <f t="shared" si="6"/>
        <v>0</v>
      </c>
      <c r="G57" s="6">
        <f t="shared" si="7"/>
        <v>840</v>
      </c>
      <c r="H57" s="6">
        <f t="shared" si="8"/>
        <v>840</v>
      </c>
      <c r="I57" s="73">
        <f t="shared" si="9"/>
        <v>0</v>
      </c>
      <c r="J57" s="73">
        <f t="shared" si="10"/>
        <v>0</v>
      </c>
      <c r="K57" s="73">
        <f t="shared" si="11"/>
        <v>4.12</v>
      </c>
      <c r="L57" s="73">
        <f t="shared" si="12"/>
        <v>4.12</v>
      </c>
      <c r="M57" s="6">
        <f t="shared" si="1"/>
        <v>0</v>
      </c>
      <c r="N57" s="6">
        <f t="shared" si="2"/>
        <v>0</v>
      </c>
      <c r="O57" s="6">
        <f t="shared" si="3"/>
        <v>840</v>
      </c>
      <c r="P57" s="6">
        <f t="shared" si="4"/>
        <v>840</v>
      </c>
      <c r="Q57" s="6">
        <f>IF($B57="-","-",SUMIFS(JRooms!$P:$P,JRooms!$A:$A,$B57,JRooms!$M:$M,Q$2,JRooms!$R:$R,""))</f>
        <v>0</v>
      </c>
      <c r="R57" s="6">
        <f>IF($B57="-","-",SUMIFS(JRooms!$P:$P,JRooms!$A:$A,$B57,JRooms!$M:$M,R$2,JRooms!$R:$R,""))</f>
        <v>0</v>
      </c>
      <c r="S57" s="6">
        <f>IF($B57="-","-",SUMIFS(JRooms!$P:$P,JRooms!$A:$A,$B57,JRooms!$M:$M,S$2,JRooms!$R:$R,""))</f>
        <v>0</v>
      </c>
      <c r="T57" s="6">
        <f>IF($B57="-","-",SUMIFS(JRooms!$P:$P,JRooms!$A:$A,$B57,JRooms!$M:$M,T$2,JRooms!$R:$R,""))</f>
        <v>0</v>
      </c>
      <c r="U57" s="6">
        <f>IF($B57="-","-",SUMIFS(JRooms!$P:$P,JRooms!$A:$A,$B57,JRooms!$M:$M,U$2,JRooms!$R:$R,""))</f>
        <v>0</v>
      </c>
      <c r="V57" s="6">
        <f>IF($B57="-","-",SUMIFS(JRooms!$P:$P,JRooms!$A:$A,$B57,JRooms!$M:$M,V$2,JRooms!$R:$R,""))</f>
        <v>0</v>
      </c>
      <c r="W57" s="6">
        <f>IF($B57="-","-",SUMIFS(JRooms!$P:$P,JRooms!$A:$A,$B57,JRooms!$M:$M,W$2,JRooms!$R:$R,""))</f>
        <v>0</v>
      </c>
      <c r="X57" s="6">
        <f>IF($B57="-","-",SUMIFS(JRooms!$P:$P,JRooms!$A:$A,$B57,JRooms!$M:$M,X$2,JRooms!$R:$R,""))</f>
        <v>0</v>
      </c>
      <c r="Y57" s="6">
        <f>IF($B57="-","-",SUMIFS(JRooms!$P:$P,JRooms!$A:$A,$B57,JRooms!$M:$M,Y$2,JRooms!$R:$R,""))</f>
        <v>0</v>
      </c>
      <c r="Z57" s="6">
        <f>IF($B57="-","-",SUMIFS(JRooms!$P:$P,JRooms!$A:$A,$B57,JRooms!$M:$M,Z$2,JRooms!$R:$R,""))</f>
        <v>0</v>
      </c>
      <c r="AA57" s="6">
        <f>IF($B57="-","-",SUMIFS(JRooms!$P:$P,JRooms!$A:$A,$B57,JRooms!$M:$M,AA$2,JRooms!$R:$R,""))</f>
        <v>0</v>
      </c>
      <c r="AB57" s="6">
        <f>IF($B57="-","-",SUMIFS(JRooms!$P:$P,JRooms!$A:$A,$B57,JRooms!$M:$M,AB$2,JRooms!$R:$R,""))</f>
        <v>0</v>
      </c>
      <c r="AC57" s="6">
        <f>IF($B57="-","-",SUMIFS(JRooms!$P:$P,JRooms!$A:$A,$B57,JRooms!$M:$M,AC$2,JRooms!$R:$R,""))</f>
        <v>0</v>
      </c>
      <c r="AD57" s="6">
        <f>IF($B57="-","-",SUMIFS(JRooms!$P:$P,JRooms!$A:$A,$B57,JRooms!$M:$M,AD$2,JRooms!$R:$R,""))</f>
        <v>0</v>
      </c>
      <c r="AE57" s="6">
        <f>IF($B57="-","-",SUMIFS(JRooms!$P:$P,JRooms!$A:$A,$B57,JRooms!$M:$M,AE$2,JRooms!$R:$R,""))</f>
        <v>0</v>
      </c>
      <c r="AF57" s="6">
        <f>IF($B57="-","-",SUMIFS(JRooms!$P:$P,JRooms!$A:$A,$B57,JRooms!$M:$M,AF$2,JRooms!$R:$R,""))</f>
        <v>0</v>
      </c>
      <c r="AG57" s="6">
        <f>IF($B57="-","-",SUMIFS(JRooms!$P:$P,JRooms!$A:$A,$B57,JRooms!$M:$M,AG$2,JRooms!$R:$R,""))</f>
        <v>0</v>
      </c>
      <c r="AH57" s="6">
        <f>IF($B57="-","-",SUMIFS(JRooms!$P:$P,JRooms!$A:$A,$B57,JRooms!$M:$M,AH$2,JRooms!$R:$R,""))</f>
        <v>0</v>
      </c>
      <c r="AI57" s="6">
        <f>IF($B57="-","-",SUMIFS(JRooms!$P:$P,JRooms!$A:$A,$B57,JRooms!$M:$M,AI$2,JRooms!$R:$R,""))</f>
        <v>0</v>
      </c>
      <c r="AJ57" s="6">
        <f>IF($B57="-","-",SUMIFS(JRooms!$P:$P,JRooms!$A:$A,$B57,JRooms!$M:$M,AJ$2,JRooms!$R:$R,""))</f>
        <v>0</v>
      </c>
      <c r="AK57" s="6">
        <f>IF($B57="-","-",SUMIFS(JRooms!$P:$P,JRooms!$A:$A,$B57,JRooms!$M:$M,AK$2,JRooms!$R:$R,""))</f>
        <v>0</v>
      </c>
      <c r="AL57" s="6">
        <f>IF($B57="-","-",SUMIFS(JRooms!$P:$P,JRooms!$A:$A,$B57,JRooms!$M:$M,AL$2,JRooms!$R:$R,""))</f>
        <v>840</v>
      </c>
      <c r="AM57" s="6">
        <f>IF($B57="-","-",SUMIFS(JRooms!$P:$P,JRooms!$A:$A,$B57,JRooms!$M:$M,AM$2,JRooms!$R:$R,""))</f>
        <v>0</v>
      </c>
      <c r="AN57" s="6">
        <f>IF($B57="-","-",SUMIFS(JRooms!$P:$P,JRooms!$A:$A,$B57,JRooms!$M:$M,AN$2,JRooms!$R:$R,""))</f>
        <v>0</v>
      </c>
      <c r="AO57" s="6">
        <f>IF($B57="-","-",SUMIFS(JRooms!$P:$P,JRooms!$A:$A,$B57,JRooms!$M:$M,AO$2))</f>
        <v>0</v>
      </c>
      <c r="AP57" s="6">
        <f>IF($B57="-","-",SUMIFS(JRooms!$P:$P,JRooms!$A:$A,$B57,JRooms!$M:$M,AP$2))</f>
        <v>0</v>
      </c>
      <c r="AQ57" s="6">
        <f>IF($B57="-","-",SUMIFS(JRooms!$P:$P,JRooms!$A:$A,$B57,JRooms!$M:$M,AQ$2))</f>
        <v>0</v>
      </c>
      <c r="AR57" s="6">
        <f>IF($B57="-","-",SUMIFS(JRooms!$P:$P,JRooms!$A:$A,$B57,JRooms!$M:$M,AR$2))</f>
        <v>0</v>
      </c>
      <c r="AS57" s="6">
        <f>IF($B57="-","-",SUMIFS(JRooms!$P:$P,JRooms!$A:$A,$B57,JRooms!$M:$M,AS$2))</f>
        <v>0</v>
      </c>
      <c r="AT57" s="6">
        <f>IF($B57="-","-",SUMIFS(JRooms!$P:$P,JRooms!$A:$A,$B57,JRooms!$M:$M,AT$2))</f>
        <v>0</v>
      </c>
      <c r="AU57" s="6">
        <f>IF($B57="-","-",SUMIFS(JRooms!$P:$P,JRooms!$A:$A,$B57,JRooms!$M:$M,AU$2))</f>
        <v>0</v>
      </c>
      <c r="AV57" s="6">
        <f>IF($B57="-","-",SUMIFS(JRooms!$P:$P,JRooms!$A:$A,$B57,JRooms!$M:$M,AV$2))</f>
        <v>0</v>
      </c>
      <c r="AW57" s="6">
        <f>IF($B57="-","-",SUMIFS(JRooms!$P:$P,JRooms!$A:$A,$B57,JRooms!$M:$M,AW$2))</f>
        <v>0</v>
      </c>
      <c r="AX57" s="6">
        <f>IF($B57="-","-",SUMIFS(JRooms!$P:$P,JRooms!$A:$A,$B57,JRooms!$M:$M,AX$2))</f>
        <v>0</v>
      </c>
      <c r="AY57" s="6">
        <f>IF($B57="-","-",SUMIFS(JRooms!$P:$P,JRooms!$A:$A,$B57,JRooms!$M:$M,AY$2))</f>
        <v>0</v>
      </c>
      <c r="AZ57" s="6">
        <f>IF($B57="-","-",SUMIFS(JRooms!$P:$P,JRooms!$A:$A,$B57,JRooms!$M:$M,AZ$2))</f>
        <v>0</v>
      </c>
      <c r="BA57" s="6">
        <f>IF($B57="-","-",SUMIFS(JRooms!$P:$P,JRooms!$A:$A,$B57,JRooms!$M:$M,BA$2))</f>
        <v>0</v>
      </c>
      <c r="BB57" s="6">
        <f>IF($B57="-","-",SUMIFS(JRooms!$P:$P,JRooms!$A:$A,$B57,JRooms!$M:$M,BB$2))</f>
        <v>0</v>
      </c>
      <c r="BC57" s="6">
        <f>IF($B57="-","-",SUMIFS(JRooms!$P:$P,JRooms!$A:$A,$B57,JRooms!$M:$M,BC$2))</f>
        <v>0</v>
      </c>
      <c r="BD57" s="6">
        <f>IF($B57="-","-",SUMIFS(JRooms!$P:$P,JRooms!$A:$A,$B57,JRooms!$M:$M,BD$2))</f>
        <v>0</v>
      </c>
      <c r="BE57" s="6">
        <f>IF($B57="-","-",SUMIFS(JRooms!$P:$P,JRooms!$A:$A,$B57,JRooms!$M:$M,BE$2))</f>
        <v>0</v>
      </c>
      <c r="BF57" s="6">
        <f>IF($B57="-","-",SUMIFS(JRooms!$P:$P,JRooms!$A:$A,$B57,JRooms!$M:$M,BF$2))</f>
        <v>0</v>
      </c>
      <c r="BG57" s="6">
        <f>IF($B57="-","-",SUMIFS(JRooms!$P:$P,JRooms!$A:$A,$B57,JRooms!$M:$M,BG$2))</f>
        <v>0</v>
      </c>
      <c r="BH57" s="6">
        <f>IF($B57="-","-",SUMIFS(JRooms!$P:$P,JRooms!$A:$A,$B57,JRooms!$M:$M,BH$2))</f>
        <v>0</v>
      </c>
      <c r="BI57" s="6">
        <f>IF($B57="-","-",SUMIFS(JRooms!$P:$P,JRooms!$A:$A,$B57,JRooms!$M:$M,BI$2))</f>
        <v>0</v>
      </c>
      <c r="BJ57" s="6">
        <f>IF($B57="-","-",SUMIFS(JRooms!$P:$P,JRooms!$A:$A,$B57,JRooms!$M:$M,BJ$2))</f>
        <v>840</v>
      </c>
      <c r="BK57" s="6">
        <f>IF($B57="-","-",SUMIFS(JRooms!$P:$P,JRooms!$A:$A,$B57,JRooms!$M:$M,BK$2))</f>
        <v>0</v>
      </c>
      <c r="BL57" s="6">
        <f>IF($B57="-","-",SUMIFS(JRooms!$P:$P,JRooms!$A:$A,$B57,JRooms!$M:$M,BL$2))</f>
        <v>0</v>
      </c>
    </row>
    <row r="58" spans="1:64" x14ac:dyDescent="0.2">
      <c r="A58" s="7">
        <v>170</v>
      </c>
      <c r="B58" s="7">
        <v>68</v>
      </c>
      <c r="C58" s="6" t="s">
        <v>57</v>
      </c>
      <c r="D58" s="6">
        <f>SUMIFS(SchoolList!H:H,SchoolList!F:F,A58)</f>
        <v>258.86</v>
      </c>
      <c r="E58" s="6">
        <f t="shared" si="5"/>
        <v>0</v>
      </c>
      <c r="F58" s="6">
        <f t="shared" si="6"/>
        <v>598</v>
      </c>
      <c r="G58" s="6">
        <f t="shared" si="7"/>
        <v>0</v>
      </c>
      <c r="H58" s="6">
        <f t="shared" si="8"/>
        <v>598</v>
      </c>
      <c r="I58" s="73">
        <f t="shared" si="9"/>
        <v>0</v>
      </c>
      <c r="J58" s="73">
        <f t="shared" si="10"/>
        <v>2.31</v>
      </c>
      <c r="K58" s="73">
        <f t="shared" si="11"/>
        <v>0</v>
      </c>
      <c r="L58" s="73">
        <f t="shared" si="12"/>
        <v>2.31</v>
      </c>
      <c r="M58" s="6">
        <f t="shared" si="1"/>
        <v>0</v>
      </c>
      <c r="N58" s="6">
        <f t="shared" si="2"/>
        <v>598</v>
      </c>
      <c r="O58" s="6">
        <f t="shared" si="3"/>
        <v>0</v>
      </c>
      <c r="P58" s="6">
        <f t="shared" si="4"/>
        <v>598</v>
      </c>
      <c r="Q58" s="6">
        <f>IF($B58="-","-",SUMIFS(JRooms!$P:$P,JRooms!$A:$A,$B58,JRooms!$M:$M,Q$2,JRooms!$R:$R,""))</f>
        <v>0</v>
      </c>
      <c r="R58" s="6">
        <f>IF($B58="-","-",SUMIFS(JRooms!$P:$P,JRooms!$A:$A,$B58,JRooms!$M:$M,R$2,JRooms!$R:$R,""))</f>
        <v>0</v>
      </c>
      <c r="S58" s="6">
        <f>IF($B58="-","-",SUMIFS(JRooms!$P:$P,JRooms!$A:$A,$B58,JRooms!$M:$M,S$2,JRooms!$R:$R,""))</f>
        <v>0</v>
      </c>
      <c r="T58" s="6">
        <f>IF($B58="-","-",SUMIFS(JRooms!$P:$P,JRooms!$A:$A,$B58,JRooms!$M:$M,T$2,JRooms!$R:$R,""))</f>
        <v>0</v>
      </c>
      <c r="U58" s="6">
        <f>IF($B58="-","-",SUMIFS(JRooms!$P:$P,JRooms!$A:$A,$B58,JRooms!$M:$M,U$2,JRooms!$R:$R,""))</f>
        <v>0</v>
      </c>
      <c r="V58" s="6">
        <f>IF($B58="-","-",SUMIFS(JRooms!$P:$P,JRooms!$A:$A,$B58,JRooms!$M:$M,V$2,JRooms!$R:$R,""))</f>
        <v>0</v>
      </c>
      <c r="W58" s="6">
        <f>IF($B58="-","-",SUMIFS(JRooms!$P:$P,JRooms!$A:$A,$B58,JRooms!$M:$M,W$2,JRooms!$R:$R,""))</f>
        <v>0</v>
      </c>
      <c r="X58" s="6">
        <f>IF($B58="-","-",SUMIFS(JRooms!$P:$P,JRooms!$A:$A,$B58,JRooms!$M:$M,X$2,JRooms!$R:$R,""))</f>
        <v>0</v>
      </c>
      <c r="Y58" s="6">
        <f>IF($B58="-","-",SUMIFS(JRooms!$P:$P,JRooms!$A:$A,$B58,JRooms!$M:$M,Y$2,JRooms!$R:$R,""))</f>
        <v>0</v>
      </c>
      <c r="Z58" s="6">
        <f>IF($B58="-","-",SUMIFS(JRooms!$P:$P,JRooms!$A:$A,$B58,JRooms!$M:$M,Z$2,JRooms!$R:$R,""))</f>
        <v>0</v>
      </c>
      <c r="AA58" s="6">
        <f>IF($B58="-","-",SUMIFS(JRooms!$P:$P,JRooms!$A:$A,$B58,JRooms!$M:$M,AA$2,JRooms!$R:$R,""))</f>
        <v>598</v>
      </c>
      <c r="AB58" s="6">
        <f>IF($B58="-","-",SUMIFS(JRooms!$P:$P,JRooms!$A:$A,$B58,JRooms!$M:$M,AB$2,JRooms!$R:$R,""))</f>
        <v>0</v>
      </c>
      <c r="AC58" s="6">
        <f>IF($B58="-","-",SUMIFS(JRooms!$P:$P,JRooms!$A:$A,$B58,JRooms!$M:$M,AC$2,JRooms!$R:$R,""))</f>
        <v>0</v>
      </c>
      <c r="AD58" s="6">
        <f>IF($B58="-","-",SUMIFS(JRooms!$P:$P,JRooms!$A:$A,$B58,JRooms!$M:$M,AD$2,JRooms!$R:$R,""))</f>
        <v>0</v>
      </c>
      <c r="AE58" s="6">
        <f>IF($B58="-","-",SUMIFS(JRooms!$P:$P,JRooms!$A:$A,$B58,JRooms!$M:$M,AE$2,JRooms!$R:$R,""))</f>
        <v>0</v>
      </c>
      <c r="AF58" s="6">
        <f>IF($B58="-","-",SUMIFS(JRooms!$P:$P,JRooms!$A:$A,$B58,JRooms!$M:$M,AF$2,JRooms!$R:$R,""))</f>
        <v>0</v>
      </c>
      <c r="AG58" s="6">
        <f>IF($B58="-","-",SUMIFS(JRooms!$P:$P,JRooms!$A:$A,$B58,JRooms!$M:$M,AG$2,JRooms!$R:$R,""))</f>
        <v>0</v>
      </c>
      <c r="AH58" s="6">
        <f>IF($B58="-","-",SUMIFS(JRooms!$P:$P,JRooms!$A:$A,$B58,JRooms!$M:$M,AH$2,JRooms!$R:$R,""))</f>
        <v>0</v>
      </c>
      <c r="AI58" s="6">
        <f>IF($B58="-","-",SUMIFS(JRooms!$P:$P,JRooms!$A:$A,$B58,JRooms!$M:$M,AI$2,JRooms!$R:$R,""))</f>
        <v>0</v>
      </c>
      <c r="AJ58" s="6">
        <f>IF($B58="-","-",SUMIFS(JRooms!$P:$P,JRooms!$A:$A,$B58,JRooms!$M:$M,AJ$2,JRooms!$R:$R,""))</f>
        <v>0</v>
      </c>
      <c r="AK58" s="6">
        <f>IF($B58="-","-",SUMIFS(JRooms!$P:$P,JRooms!$A:$A,$B58,JRooms!$M:$M,AK$2,JRooms!$R:$R,""))</f>
        <v>0</v>
      </c>
      <c r="AL58" s="6">
        <f>IF($B58="-","-",SUMIFS(JRooms!$P:$P,JRooms!$A:$A,$B58,JRooms!$M:$M,AL$2,JRooms!$R:$R,""))</f>
        <v>0</v>
      </c>
      <c r="AM58" s="6">
        <f>IF($B58="-","-",SUMIFS(JRooms!$P:$P,JRooms!$A:$A,$B58,JRooms!$M:$M,AM$2,JRooms!$R:$R,""))</f>
        <v>0</v>
      </c>
      <c r="AN58" s="6">
        <f>IF($B58="-","-",SUMIFS(JRooms!$P:$P,JRooms!$A:$A,$B58,JRooms!$M:$M,AN$2,JRooms!$R:$R,""))</f>
        <v>0</v>
      </c>
      <c r="AO58" s="6">
        <f>IF($B58="-","-",SUMIFS(JRooms!$P:$P,JRooms!$A:$A,$B58,JRooms!$M:$M,AO$2))</f>
        <v>0</v>
      </c>
      <c r="AP58" s="6">
        <f>IF($B58="-","-",SUMIFS(JRooms!$P:$P,JRooms!$A:$A,$B58,JRooms!$M:$M,AP$2))</f>
        <v>0</v>
      </c>
      <c r="AQ58" s="6">
        <f>IF($B58="-","-",SUMIFS(JRooms!$P:$P,JRooms!$A:$A,$B58,JRooms!$M:$M,AQ$2))</f>
        <v>0</v>
      </c>
      <c r="AR58" s="6">
        <f>IF($B58="-","-",SUMIFS(JRooms!$P:$P,JRooms!$A:$A,$B58,JRooms!$M:$M,AR$2))</f>
        <v>0</v>
      </c>
      <c r="AS58" s="6">
        <f>IF($B58="-","-",SUMIFS(JRooms!$P:$P,JRooms!$A:$A,$B58,JRooms!$M:$M,AS$2))</f>
        <v>0</v>
      </c>
      <c r="AT58" s="6">
        <f>IF($B58="-","-",SUMIFS(JRooms!$P:$P,JRooms!$A:$A,$B58,JRooms!$M:$M,AT$2))</f>
        <v>0</v>
      </c>
      <c r="AU58" s="6">
        <f>IF($B58="-","-",SUMIFS(JRooms!$P:$P,JRooms!$A:$A,$B58,JRooms!$M:$M,AU$2))</f>
        <v>0</v>
      </c>
      <c r="AV58" s="6">
        <f>IF($B58="-","-",SUMIFS(JRooms!$P:$P,JRooms!$A:$A,$B58,JRooms!$M:$M,AV$2))</f>
        <v>0</v>
      </c>
      <c r="AW58" s="6">
        <f>IF($B58="-","-",SUMIFS(JRooms!$P:$P,JRooms!$A:$A,$B58,JRooms!$M:$M,AW$2))</f>
        <v>0</v>
      </c>
      <c r="AX58" s="6">
        <f>IF($B58="-","-",SUMIFS(JRooms!$P:$P,JRooms!$A:$A,$B58,JRooms!$M:$M,AX$2))</f>
        <v>0</v>
      </c>
      <c r="AY58" s="6">
        <f>IF($B58="-","-",SUMIFS(JRooms!$P:$P,JRooms!$A:$A,$B58,JRooms!$M:$M,AY$2))</f>
        <v>598</v>
      </c>
      <c r="AZ58" s="6">
        <f>IF($B58="-","-",SUMIFS(JRooms!$P:$P,JRooms!$A:$A,$B58,JRooms!$M:$M,AZ$2))</f>
        <v>0</v>
      </c>
      <c r="BA58" s="6">
        <f>IF($B58="-","-",SUMIFS(JRooms!$P:$P,JRooms!$A:$A,$B58,JRooms!$M:$M,BA$2))</f>
        <v>0</v>
      </c>
      <c r="BB58" s="6">
        <f>IF($B58="-","-",SUMIFS(JRooms!$P:$P,JRooms!$A:$A,$B58,JRooms!$M:$M,BB$2))</f>
        <v>0</v>
      </c>
      <c r="BC58" s="6">
        <f>IF($B58="-","-",SUMIFS(JRooms!$P:$P,JRooms!$A:$A,$B58,JRooms!$M:$M,BC$2))</f>
        <v>0</v>
      </c>
      <c r="BD58" s="6">
        <f>IF($B58="-","-",SUMIFS(JRooms!$P:$P,JRooms!$A:$A,$B58,JRooms!$M:$M,BD$2))</f>
        <v>0</v>
      </c>
      <c r="BE58" s="6">
        <f>IF($B58="-","-",SUMIFS(JRooms!$P:$P,JRooms!$A:$A,$B58,JRooms!$M:$M,BE$2))</f>
        <v>0</v>
      </c>
      <c r="BF58" s="6">
        <f>IF($B58="-","-",SUMIFS(JRooms!$P:$P,JRooms!$A:$A,$B58,JRooms!$M:$M,BF$2))</f>
        <v>0</v>
      </c>
      <c r="BG58" s="6">
        <f>IF($B58="-","-",SUMIFS(JRooms!$P:$P,JRooms!$A:$A,$B58,JRooms!$M:$M,BG$2))</f>
        <v>0</v>
      </c>
      <c r="BH58" s="6">
        <f>IF($B58="-","-",SUMIFS(JRooms!$P:$P,JRooms!$A:$A,$B58,JRooms!$M:$M,BH$2))</f>
        <v>0</v>
      </c>
      <c r="BI58" s="6">
        <f>IF($B58="-","-",SUMIFS(JRooms!$P:$P,JRooms!$A:$A,$B58,JRooms!$M:$M,BI$2))</f>
        <v>0</v>
      </c>
      <c r="BJ58" s="6">
        <f>IF($B58="-","-",SUMIFS(JRooms!$P:$P,JRooms!$A:$A,$B58,JRooms!$M:$M,BJ$2))</f>
        <v>0</v>
      </c>
      <c r="BK58" s="6">
        <f>IF($B58="-","-",SUMIFS(JRooms!$P:$P,JRooms!$A:$A,$B58,JRooms!$M:$M,BK$2))</f>
        <v>0</v>
      </c>
      <c r="BL58" s="6">
        <f>IF($B58="-","-",SUMIFS(JRooms!$P:$P,JRooms!$A:$A,$B58,JRooms!$M:$M,BL$2))</f>
        <v>0</v>
      </c>
    </row>
    <row r="59" spans="1:64" x14ac:dyDescent="0.2">
      <c r="A59" s="7">
        <v>171</v>
      </c>
      <c r="B59" s="7">
        <v>63</v>
      </c>
      <c r="C59" s="6" t="s">
        <v>58</v>
      </c>
      <c r="D59" s="6">
        <f>SUMIFS(SchoolList!H:H,SchoolList!F:F,A59)</f>
        <v>250.96</v>
      </c>
      <c r="E59" s="6">
        <f t="shared" si="5"/>
        <v>0</v>
      </c>
      <c r="F59" s="6">
        <f t="shared" si="6"/>
        <v>0</v>
      </c>
      <c r="G59" s="6">
        <f t="shared" si="7"/>
        <v>450</v>
      </c>
      <c r="H59" s="6">
        <f t="shared" si="8"/>
        <v>450</v>
      </c>
      <c r="I59" s="73">
        <f t="shared" si="9"/>
        <v>0</v>
      </c>
      <c r="J59" s="73">
        <f t="shared" si="10"/>
        <v>0</v>
      </c>
      <c r="K59" s="73">
        <f t="shared" si="11"/>
        <v>1.79</v>
      </c>
      <c r="L59" s="73">
        <f t="shared" si="12"/>
        <v>1.79</v>
      </c>
      <c r="M59" s="6">
        <f t="shared" si="1"/>
        <v>0</v>
      </c>
      <c r="N59" s="6">
        <f t="shared" si="2"/>
        <v>0</v>
      </c>
      <c r="O59" s="6">
        <f t="shared" si="3"/>
        <v>450</v>
      </c>
      <c r="P59" s="6">
        <f t="shared" si="4"/>
        <v>450</v>
      </c>
      <c r="Q59" s="6">
        <f>IF($B59="-","-",SUMIFS(JRooms!$P:$P,JRooms!$A:$A,$B59,JRooms!$M:$M,Q$2,JRooms!$R:$R,""))</f>
        <v>0</v>
      </c>
      <c r="R59" s="6">
        <f>IF($B59="-","-",SUMIFS(JRooms!$P:$P,JRooms!$A:$A,$B59,JRooms!$M:$M,R$2,JRooms!$R:$R,""))</f>
        <v>0</v>
      </c>
      <c r="S59" s="6">
        <f>IF($B59="-","-",SUMIFS(JRooms!$P:$P,JRooms!$A:$A,$B59,JRooms!$M:$M,S$2,JRooms!$R:$R,""))</f>
        <v>0</v>
      </c>
      <c r="T59" s="6">
        <f>IF($B59="-","-",SUMIFS(JRooms!$P:$P,JRooms!$A:$A,$B59,JRooms!$M:$M,T$2,JRooms!$R:$R,""))</f>
        <v>0</v>
      </c>
      <c r="U59" s="6">
        <f>IF($B59="-","-",SUMIFS(JRooms!$P:$P,JRooms!$A:$A,$B59,JRooms!$M:$M,U$2,JRooms!$R:$R,""))</f>
        <v>0</v>
      </c>
      <c r="V59" s="6">
        <f>IF($B59="-","-",SUMIFS(JRooms!$P:$P,JRooms!$A:$A,$B59,JRooms!$M:$M,V$2,JRooms!$R:$R,""))</f>
        <v>0</v>
      </c>
      <c r="W59" s="6">
        <f>IF($B59="-","-",SUMIFS(JRooms!$P:$P,JRooms!$A:$A,$B59,JRooms!$M:$M,W$2,JRooms!$R:$R,""))</f>
        <v>0</v>
      </c>
      <c r="X59" s="6">
        <f>IF($B59="-","-",SUMIFS(JRooms!$P:$P,JRooms!$A:$A,$B59,JRooms!$M:$M,X$2,JRooms!$R:$R,""))</f>
        <v>0</v>
      </c>
      <c r="Y59" s="6">
        <f>IF($B59="-","-",SUMIFS(JRooms!$P:$P,JRooms!$A:$A,$B59,JRooms!$M:$M,Y$2,JRooms!$R:$R,""))</f>
        <v>0</v>
      </c>
      <c r="Z59" s="6">
        <f>IF($B59="-","-",SUMIFS(JRooms!$P:$P,JRooms!$A:$A,$B59,JRooms!$M:$M,Z$2,JRooms!$R:$R,""))</f>
        <v>0</v>
      </c>
      <c r="AA59" s="6">
        <f>IF($B59="-","-",SUMIFS(JRooms!$P:$P,JRooms!$A:$A,$B59,JRooms!$M:$M,AA$2,JRooms!$R:$R,""))</f>
        <v>0</v>
      </c>
      <c r="AB59" s="6">
        <f>IF($B59="-","-",SUMIFS(JRooms!$P:$P,JRooms!$A:$A,$B59,JRooms!$M:$M,AB$2,JRooms!$R:$R,""))</f>
        <v>0</v>
      </c>
      <c r="AC59" s="6">
        <f>IF($B59="-","-",SUMIFS(JRooms!$P:$P,JRooms!$A:$A,$B59,JRooms!$M:$M,AC$2,JRooms!$R:$R,""))</f>
        <v>0</v>
      </c>
      <c r="AD59" s="6">
        <f>IF($B59="-","-",SUMIFS(JRooms!$P:$P,JRooms!$A:$A,$B59,JRooms!$M:$M,AD$2,JRooms!$R:$R,""))</f>
        <v>0</v>
      </c>
      <c r="AE59" s="6">
        <f>IF($B59="-","-",SUMIFS(JRooms!$P:$P,JRooms!$A:$A,$B59,JRooms!$M:$M,AE$2,JRooms!$R:$R,""))</f>
        <v>0</v>
      </c>
      <c r="AF59" s="6">
        <f>IF($B59="-","-",SUMIFS(JRooms!$P:$P,JRooms!$A:$A,$B59,JRooms!$M:$M,AF$2,JRooms!$R:$R,""))</f>
        <v>0</v>
      </c>
      <c r="AG59" s="6">
        <f>IF($B59="-","-",SUMIFS(JRooms!$P:$P,JRooms!$A:$A,$B59,JRooms!$M:$M,AG$2,JRooms!$R:$R,""))</f>
        <v>0</v>
      </c>
      <c r="AH59" s="6">
        <f>IF($B59="-","-",SUMIFS(JRooms!$P:$P,JRooms!$A:$A,$B59,JRooms!$M:$M,AH$2,JRooms!$R:$R,""))</f>
        <v>0</v>
      </c>
      <c r="AI59" s="6">
        <f>IF($B59="-","-",SUMIFS(JRooms!$P:$P,JRooms!$A:$A,$B59,JRooms!$M:$M,AI$2,JRooms!$R:$R,""))</f>
        <v>0</v>
      </c>
      <c r="AJ59" s="6">
        <f>IF($B59="-","-",SUMIFS(JRooms!$P:$P,JRooms!$A:$A,$B59,JRooms!$M:$M,AJ$2,JRooms!$R:$R,""))</f>
        <v>0</v>
      </c>
      <c r="AK59" s="6">
        <f>IF($B59="-","-",SUMIFS(JRooms!$P:$P,JRooms!$A:$A,$B59,JRooms!$M:$M,AK$2,JRooms!$R:$R,""))</f>
        <v>0</v>
      </c>
      <c r="AL59" s="6">
        <f>IF($B59="-","-",SUMIFS(JRooms!$P:$P,JRooms!$A:$A,$B59,JRooms!$M:$M,AL$2,JRooms!$R:$R,""))</f>
        <v>450</v>
      </c>
      <c r="AM59" s="6">
        <f>IF($B59="-","-",SUMIFS(JRooms!$P:$P,JRooms!$A:$A,$B59,JRooms!$M:$M,AM$2,JRooms!$R:$R,""))</f>
        <v>0</v>
      </c>
      <c r="AN59" s="6">
        <f>IF($B59="-","-",SUMIFS(JRooms!$P:$P,JRooms!$A:$A,$B59,JRooms!$M:$M,AN$2,JRooms!$R:$R,""))</f>
        <v>0</v>
      </c>
      <c r="AO59" s="6">
        <f>IF($B59="-","-",SUMIFS(JRooms!$P:$P,JRooms!$A:$A,$B59,JRooms!$M:$M,AO$2))</f>
        <v>0</v>
      </c>
      <c r="AP59" s="6">
        <f>IF($B59="-","-",SUMIFS(JRooms!$P:$P,JRooms!$A:$A,$B59,JRooms!$M:$M,AP$2))</f>
        <v>0</v>
      </c>
      <c r="AQ59" s="6">
        <f>IF($B59="-","-",SUMIFS(JRooms!$P:$P,JRooms!$A:$A,$B59,JRooms!$M:$M,AQ$2))</f>
        <v>0</v>
      </c>
      <c r="AR59" s="6">
        <f>IF($B59="-","-",SUMIFS(JRooms!$P:$P,JRooms!$A:$A,$B59,JRooms!$M:$M,AR$2))</f>
        <v>0</v>
      </c>
      <c r="AS59" s="6">
        <f>IF($B59="-","-",SUMIFS(JRooms!$P:$P,JRooms!$A:$A,$B59,JRooms!$M:$M,AS$2))</f>
        <v>0</v>
      </c>
      <c r="AT59" s="6">
        <f>IF($B59="-","-",SUMIFS(JRooms!$P:$P,JRooms!$A:$A,$B59,JRooms!$M:$M,AT$2))</f>
        <v>0</v>
      </c>
      <c r="AU59" s="6">
        <f>IF($B59="-","-",SUMIFS(JRooms!$P:$P,JRooms!$A:$A,$B59,JRooms!$M:$M,AU$2))</f>
        <v>0</v>
      </c>
      <c r="AV59" s="6">
        <f>IF($B59="-","-",SUMIFS(JRooms!$P:$P,JRooms!$A:$A,$B59,JRooms!$M:$M,AV$2))</f>
        <v>0</v>
      </c>
      <c r="AW59" s="6">
        <f>IF($B59="-","-",SUMIFS(JRooms!$P:$P,JRooms!$A:$A,$B59,JRooms!$M:$M,AW$2))</f>
        <v>0</v>
      </c>
      <c r="AX59" s="6">
        <f>IF($B59="-","-",SUMIFS(JRooms!$P:$P,JRooms!$A:$A,$B59,JRooms!$M:$M,AX$2))</f>
        <v>0</v>
      </c>
      <c r="AY59" s="6">
        <f>IF($B59="-","-",SUMIFS(JRooms!$P:$P,JRooms!$A:$A,$B59,JRooms!$M:$M,AY$2))</f>
        <v>0</v>
      </c>
      <c r="AZ59" s="6">
        <f>IF($B59="-","-",SUMIFS(JRooms!$P:$P,JRooms!$A:$A,$B59,JRooms!$M:$M,AZ$2))</f>
        <v>0</v>
      </c>
      <c r="BA59" s="6">
        <f>IF($B59="-","-",SUMIFS(JRooms!$P:$P,JRooms!$A:$A,$B59,JRooms!$M:$M,BA$2))</f>
        <v>0</v>
      </c>
      <c r="BB59" s="6">
        <f>IF($B59="-","-",SUMIFS(JRooms!$P:$P,JRooms!$A:$A,$B59,JRooms!$M:$M,BB$2))</f>
        <v>0</v>
      </c>
      <c r="BC59" s="6">
        <f>IF($B59="-","-",SUMIFS(JRooms!$P:$P,JRooms!$A:$A,$B59,JRooms!$M:$M,BC$2))</f>
        <v>0</v>
      </c>
      <c r="BD59" s="6">
        <f>IF($B59="-","-",SUMIFS(JRooms!$P:$P,JRooms!$A:$A,$B59,JRooms!$M:$M,BD$2))</f>
        <v>0</v>
      </c>
      <c r="BE59" s="6">
        <f>IF($B59="-","-",SUMIFS(JRooms!$P:$P,JRooms!$A:$A,$B59,JRooms!$M:$M,BE$2))</f>
        <v>0</v>
      </c>
      <c r="BF59" s="6">
        <f>IF($B59="-","-",SUMIFS(JRooms!$P:$P,JRooms!$A:$A,$B59,JRooms!$M:$M,BF$2))</f>
        <v>0</v>
      </c>
      <c r="BG59" s="6">
        <f>IF($B59="-","-",SUMIFS(JRooms!$P:$P,JRooms!$A:$A,$B59,JRooms!$M:$M,BG$2))</f>
        <v>0</v>
      </c>
      <c r="BH59" s="6">
        <f>IF($B59="-","-",SUMIFS(JRooms!$P:$P,JRooms!$A:$A,$B59,JRooms!$M:$M,BH$2))</f>
        <v>0</v>
      </c>
      <c r="BI59" s="6">
        <f>IF($B59="-","-",SUMIFS(JRooms!$P:$P,JRooms!$A:$A,$B59,JRooms!$M:$M,BI$2))</f>
        <v>0</v>
      </c>
      <c r="BJ59" s="6">
        <f>IF($B59="-","-",SUMIFS(JRooms!$P:$P,JRooms!$A:$A,$B59,JRooms!$M:$M,BJ$2))</f>
        <v>450</v>
      </c>
      <c r="BK59" s="6">
        <f>IF($B59="-","-",SUMIFS(JRooms!$P:$P,JRooms!$A:$A,$B59,JRooms!$M:$M,BK$2))</f>
        <v>0</v>
      </c>
      <c r="BL59" s="6">
        <f>IF($B59="-","-",SUMIFS(JRooms!$P:$P,JRooms!$A:$A,$B59,JRooms!$M:$M,BL$2))</f>
        <v>0</v>
      </c>
    </row>
    <row r="60" spans="1:64" x14ac:dyDescent="0.2">
      <c r="A60" s="7">
        <v>174</v>
      </c>
      <c r="B60" s="7">
        <v>135</v>
      </c>
      <c r="C60" s="6" t="s">
        <v>59</v>
      </c>
      <c r="D60" s="6">
        <f>SUMIFS(SchoolList!H:H,SchoolList!F:F,A60)</f>
        <v>0</v>
      </c>
      <c r="E60" s="6">
        <f t="shared" si="5"/>
        <v>0</v>
      </c>
      <c r="F60" s="6">
        <f t="shared" si="6"/>
        <v>0</v>
      </c>
      <c r="G60" s="6">
        <f t="shared" si="7"/>
        <v>0</v>
      </c>
      <c r="H60" s="6">
        <f t="shared" si="8"/>
        <v>0</v>
      </c>
      <c r="I60" s="73" t="str">
        <f t="shared" si="9"/>
        <v>-</v>
      </c>
      <c r="J60" s="73" t="str">
        <f t="shared" si="10"/>
        <v>-</v>
      </c>
      <c r="K60" s="73" t="str">
        <f t="shared" si="11"/>
        <v>-</v>
      </c>
      <c r="L60" s="73" t="str">
        <f t="shared" si="12"/>
        <v>-</v>
      </c>
      <c r="M60" s="6">
        <f t="shared" si="1"/>
        <v>896</v>
      </c>
      <c r="N60" s="6">
        <f t="shared" si="2"/>
        <v>2688</v>
      </c>
      <c r="O60" s="6">
        <f t="shared" si="3"/>
        <v>0</v>
      </c>
      <c r="P60" s="6">
        <f t="shared" si="4"/>
        <v>3584</v>
      </c>
      <c r="Q60" s="6">
        <f>IF($B60="-","-",SUMIFS(JRooms!$P:$P,JRooms!$A:$A,$B60,JRooms!$M:$M,Q$2,JRooms!$R:$R,""))</f>
        <v>0</v>
      </c>
      <c r="R60" s="6">
        <f>IF($B60="-","-",SUMIFS(JRooms!$P:$P,JRooms!$A:$A,$B60,JRooms!$M:$M,R$2,JRooms!$R:$R,""))</f>
        <v>0</v>
      </c>
      <c r="S60" s="6">
        <f>IF($B60="-","-",SUMIFS(JRooms!$P:$P,JRooms!$A:$A,$B60,JRooms!$M:$M,S$2,JRooms!$R:$R,""))</f>
        <v>0</v>
      </c>
      <c r="T60" s="6">
        <f>IF($B60="-","-",SUMIFS(JRooms!$P:$P,JRooms!$A:$A,$B60,JRooms!$M:$M,T$2,JRooms!$R:$R,""))</f>
        <v>0</v>
      </c>
      <c r="U60" s="6">
        <f>IF($B60="-","-",SUMIFS(JRooms!$P:$P,JRooms!$A:$A,$B60,JRooms!$M:$M,U$2,JRooms!$R:$R,""))</f>
        <v>0</v>
      </c>
      <c r="V60" s="6">
        <f>IF($B60="-","-",SUMIFS(JRooms!$P:$P,JRooms!$A:$A,$B60,JRooms!$M:$M,V$2,JRooms!$R:$R,""))</f>
        <v>0</v>
      </c>
      <c r="W60" s="6">
        <f>IF($B60="-","-",SUMIFS(JRooms!$P:$P,JRooms!$A:$A,$B60,JRooms!$M:$M,W$2,JRooms!$R:$R,""))</f>
        <v>0</v>
      </c>
      <c r="X60" s="6">
        <f>IF($B60="-","-",SUMIFS(JRooms!$P:$P,JRooms!$A:$A,$B60,JRooms!$M:$M,X$2,JRooms!$R:$R,""))</f>
        <v>0</v>
      </c>
      <c r="Y60" s="6">
        <f>IF($B60="-","-",SUMIFS(JRooms!$P:$P,JRooms!$A:$A,$B60,JRooms!$M:$M,Y$2,JRooms!$R:$R,""))</f>
        <v>0</v>
      </c>
      <c r="Z60" s="6">
        <f>IF($B60="-","-",SUMIFS(JRooms!$P:$P,JRooms!$A:$A,$B60,JRooms!$M:$M,Z$2,JRooms!$R:$R,""))</f>
        <v>0</v>
      </c>
      <c r="AA60" s="6">
        <f>IF($B60="-","-",SUMIFS(JRooms!$P:$P,JRooms!$A:$A,$B60,JRooms!$M:$M,AA$2,JRooms!$R:$R,""))</f>
        <v>0</v>
      </c>
      <c r="AB60" s="6">
        <f>IF($B60="-","-",SUMIFS(JRooms!$P:$P,JRooms!$A:$A,$B60,JRooms!$M:$M,AB$2,JRooms!$R:$R,""))</f>
        <v>0</v>
      </c>
      <c r="AC60" s="6">
        <f>IF($B60="-","-",SUMIFS(JRooms!$P:$P,JRooms!$A:$A,$B60,JRooms!$M:$M,AC$2,JRooms!$R:$R,""))</f>
        <v>0</v>
      </c>
      <c r="AD60" s="6">
        <f>IF($B60="-","-",SUMIFS(JRooms!$P:$P,JRooms!$A:$A,$B60,JRooms!$M:$M,AD$2,JRooms!$R:$R,""))</f>
        <v>0</v>
      </c>
      <c r="AE60" s="6">
        <f>IF($B60="-","-",SUMIFS(JRooms!$P:$P,JRooms!$A:$A,$B60,JRooms!$M:$M,AE$2,JRooms!$R:$R,""))</f>
        <v>0</v>
      </c>
      <c r="AF60" s="6">
        <f>IF($B60="-","-",SUMIFS(JRooms!$P:$P,JRooms!$A:$A,$B60,JRooms!$M:$M,AF$2,JRooms!$R:$R,""))</f>
        <v>0</v>
      </c>
      <c r="AG60" s="6">
        <f>IF($B60="-","-",SUMIFS(JRooms!$P:$P,JRooms!$A:$A,$B60,JRooms!$M:$M,AG$2,JRooms!$R:$R,""))</f>
        <v>0</v>
      </c>
      <c r="AH60" s="6">
        <f>IF($B60="-","-",SUMIFS(JRooms!$P:$P,JRooms!$A:$A,$B60,JRooms!$M:$M,AH$2,JRooms!$R:$R,""))</f>
        <v>0</v>
      </c>
      <c r="AI60" s="6">
        <f>IF($B60="-","-",SUMIFS(JRooms!$P:$P,JRooms!$A:$A,$B60,JRooms!$M:$M,AI$2,JRooms!$R:$R,""))</f>
        <v>0</v>
      </c>
      <c r="AJ60" s="6">
        <f>IF($B60="-","-",SUMIFS(JRooms!$P:$P,JRooms!$A:$A,$B60,JRooms!$M:$M,AJ$2,JRooms!$R:$R,""))</f>
        <v>0</v>
      </c>
      <c r="AK60" s="6">
        <f>IF($B60="-","-",SUMIFS(JRooms!$P:$P,JRooms!$A:$A,$B60,JRooms!$M:$M,AK$2,JRooms!$R:$R,""))</f>
        <v>0</v>
      </c>
      <c r="AL60" s="6">
        <f>IF($B60="-","-",SUMIFS(JRooms!$P:$P,JRooms!$A:$A,$B60,JRooms!$M:$M,AL$2,JRooms!$R:$R,""))</f>
        <v>0</v>
      </c>
      <c r="AM60" s="6">
        <f>IF($B60="-","-",SUMIFS(JRooms!$P:$P,JRooms!$A:$A,$B60,JRooms!$M:$M,AM$2,JRooms!$R:$R,""))</f>
        <v>0</v>
      </c>
      <c r="AN60" s="6">
        <f>IF($B60="-","-",SUMIFS(JRooms!$P:$P,JRooms!$A:$A,$B60,JRooms!$M:$M,AN$2,JRooms!$R:$R,""))</f>
        <v>0</v>
      </c>
      <c r="AO60" s="6">
        <f>IF($B60="-","-",SUMIFS(JRooms!$P:$P,JRooms!$A:$A,$B60,JRooms!$M:$M,AO$2))</f>
        <v>0</v>
      </c>
      <c r="AP60" s="6">
        <f>IF($B60="-","-",SUMIFS(JRooms!$P:$P,JRooms!$A:$A,$B60,JRooms!$M:$M,AP$2))</f>
        <v>0</v>
      </c>
      <c r="AQ60" s="6">
        <f>IF($B60="-","-",SUMIFS(JRooms!$P:$P,JRooms!$A:$A,$B60,JRooms!$M:$M,AQ$2))</f>
        <v>0</v>
      </c>
      <c r="AR60" s="6">
        <f>IF($B60="-","-",SUMIFS(JRooms!$P:$P,JRooms!$A:$A,$B60,JRooms!$M:$M,AR$2))</f>
        <v>896</v>
      </c>
      <c r="AS60" s="6">
        <f>IF($B60="-","-",SUMIFS(JRooms!$P:$P,JRooms!$A:$A,$B60,JRooms!$M:$M,AS$2))</f>
        <v>0</v>
      </c>
      <c r="AT60" s="6">
        <f>IF($B60="-","-",SUMIFS(JRooms!$P:$P,JRooms!$A:$A,$B60,JRooms!$M:$M,AT$2))</f>
        <v>0</v>
      </c>
      <c r="AU60" s="6">
        <f>IF($B60="-","-",SUMIFS(JRooms!$P:$P,JRooms!$A:$A,$B60,JRooms!$M:$M,AU$2))</f>
        <v>0</v>
      </c>
      <c r="AV60" s="6">
        <f>IF($B60="-","-",SUMIFS(JRooms!$P:$P,JRooms!$A:$A,$B60,JRooms!$M:$M,AV$2))</f>
        <v>0</v>
      </c>
      <c r="AW60" s="6">
        <f>IF($B60="-","-",SUMIFS(JRooms!$P:$P,JRooms!$A:$A,$B60,JRooms!$M:$M,AW$2))</f>
        <v>0</v>
      </c>
      <c r="AX60" s="6">
        <f>IF($B60="-","-",SUMIFS(JRooms!$P:$P,JRooms!$A:$A,$B60,JRooms!$M:$M,AX$2))</f>
        <v>0</v>
      </c>
      <c r="AY60" s="6">
        <f>IF($B60="-","-",SUMIFS(JRooms!$P:$P,JRooms!$A:$A,$B60,JRooms!$M:$M,AY$2))</f>
        <v>0</v>
      </c>
      <c r="AZ60" s="6">
        <f>IF($B60="-","-",SUMIFS(JRooms!$P:$P,JRooms!$A:$A,$B60,JRooms!$M:$M,AZ$2))</f>
        <v>0</v>
      </c>
      <c r="BA60" s="6">
        <f>IF($B60="-","-",SUMIFS(JRooms!$P:$P,JRooms!$A:$A,$B60,JRooms!$M:$M,BA$2))</f>
        <v>2688</v>
      </c>
      <c r="BB60" s="6">
        <f>IF($B60="-","-",SUMIFS(JRooms!$P:$P,JRooms!$A:$A,$B60,JRooms!$M:$M,BB$2))</f>
        <v>0</v>
      </c>
      <c r="BC60" s="6">
        <f>IF($B60="-","-",SUMIFS(JRooms!$P:$P,JRooms!$A:$A,$B60,JRooms!$M:$M,BC$2))</f>
        <v>0</v>
      </c>
      <c r="BD60" s="6">
        <f>IF($B60="-","-",SUMIFS(JRooms!$P:$P,JRooms!$A:$A,$B60,JRooms!$M:$M,BD$2))</f>
        <v>0</v>
      </c>
      <c r="BE60" s="6">
        <f>IF($B60="-","-",SUMIFS(JRooms!$P:$P,JRooms!$A:$A,$B60,JRooms!$M:$M,BE$2))</f>
        <v>0</v>
      </c>
      <c r="BF60" s="6">
        <f>IF($B60="-","-",SUMIFS(JRooms!$P:$P,JRooms!$A:$A,$B60,JRooms!$M:$M,BF$2))</f>
        <v>0</v>
      </c>
      <c r="BG60" s="6">
        <f>IF($B60="-","-",SUMIFS(JRooms!$P:$P,JRooms!$A:$A,$B60,JRooms!$M:$M,BG$2))</f>
        <v>0</v>
      </c>
      <c r="BH60" s="6">
        <f>IF($B60="-","-",SUMIFS(JRooms!$P:$P,JRooms!$A:$A,$B60,JRooms!$M:$M,BH$2))</f>
        <v>0</v>
      </c>
      <c r="BI60" s="6">
        <f>IF($B60="-","-",SUMIFS(JRooms!$P:$P,JRooms!$A:$A,$B60,JRooms!$M:$M,BI$2))</f>
        <v>0</v>
      </c>
      <c r="BJ60" s="6">
        <f>IF($B60="-","-",SUMIFS(JRooms!$P:$P,JRooms!$A:$A,$B60,JRooms!$M:$M,BJ$2))</f>
        <v>0</v>
      </c>
      <c r="BK60" s="6">
        <f>IF($B60="-","-",SUMIFS(JRooms!$P:$P,JRooms!$A:$A,$B60,JRooms!$M:$M,BK$2))</f>
        <v>0</v>
      </c>
      <c r="BL60" s="6">
        <f>IF($B60="-","-",SUMIFS(JRooms!$P:$P,JRooms!$A:$A,$B60,JRooms!$M:$M,BL$2))</f>
        <v>0</v>
      </c>
    </row>
    <row r="61" spans="1:64" x14ac:dyDescent="0.2">
      <c r="A61" s="7">
        <v>177</v>
      </c>
      <c r="B61" s="7" t="s">
        <v>274</v>
      </c>
      <c r="C61" s="6" t="s">
        <v>60</v>
      </c>
      <c r="D61" s="6">
        <f>SUMIFS(SchoolList!H:H,SchoolList!F:F,A61)</f>
        <v>0</v>
      </c>
      <c r="E61" s="6">
        <f t="shared" si="5"/>
        <v>0</v>
      </c>
      <c r="F61" s="6">
        <f t="shared" si="6"/>
        <v>0</v>
      </c>
      <c r="G61" s="6">
        <f t="shared" si="7"/>
        <v>0</v>
      </c>
      <c r="H61" s="6">
        <f t="shared" si="8"/>
        <v>0</v>
      </c>
      <c r="I61" s="73" t="str">
        <f t="shared" si="9"/>
        <v>-</v>
      </c>
      <c r="J61" s="73" t="str">
        <f t="shared" si="10"/>
        <v>-</v>
      </c>
      <c r="K61" s="73" t="str">
        <f t="shared" si="11"/>
        <v>-</v>
      </c>
      <c r="L61" s="73" t="str">
        <f t="shared" si="12"/>
        <v>-</v>
      </c>
      <c r="M61" s="6">
        <f t="shared" si="1"/>
        <v>0</v>
      </c>
      <c r="N61" s="6">
        <f t="shared" si="2"/>
        <v>0</v>
      </c>
      <c r="O61" s="6">
        <f t="shared" si="3"/>
        <v>0</v>
      </c>
      <c r="P61" s="6">
        <f t="shared" si="4"/>
        <v>0</v>
      </c>
      <c r="Q61" s="6" t="str">
        <f>IF($B61="-","-",SUMIFS(JRooms!$P:$P,JRooms!$A:$A,$B61,JRooms!$M:$M,Q$2,JRooms!$R:$R,""))</f>
        <v>-</v>
      </c>
      <c r="R61" s="6" t="str">
        <f>IF($B61="-","-",SUMIFS(JRooms!$P:$P,JRooms!$A:$A,$B61,JRooms!$M:$M,R$2,JRooms!$R:$R,""))</f>
        <v>-</v>
      </c>
      <c r="S61" s="6" t="str">
        <f>IF($B61="-","-",SUMIFS(JRooms!$P:$P,JRooms!$A:$A,$B61,JRooms!$M:$M,S$2,JRooms!$R:$R,""))</f>
        <v>-</v>
      </c>
      <c r="T61" s="6" t="str">
        <f>IF($B61="-","-",SUMIFS(JRooms!$P:$P,JRooms!$A:$A,$B61,JRooms!$M:$M,T$2,JRooms!$R:$R,""))</f>
        <v>-</v>
      </c>
      <c r="U61" s="6" t="str">
        <f>IF($B61="-","-",SUMIFS(JRooms!$P:$P,JRooms!$A:$A,$B61,JRooms!$M:$M,U$2,JRooms!$R:$R,""))</f>
        <v>-</v>
      </c>
      <c r="V61" s="6" t="str">
        <f>IF($B61="-","-",SUMIFS(JRooms!$P:$P,JRooms!$A:$A,$B61,JRooms!$M:$M,V$2,JRooms!$R:$R,""))</f>
        <v>-</v>
      </c>
      <c r="W61" s="6" t="str">
        <f>IF($B61="-","-",SUMIFS(JRooms!$P:$P,JRooms!$A:$A,$B61,JRooms!$M:$M,W$2,JRooms!$R:$R,""))</f>
        <v>-</v>
      </c>
      <c r="X61" s="6" t="str">
        <f>IF($B61="-","-",SUMIFS(JRooms!$P:$P,JRooms!$A:$A,$B61,JRooms!$M:$M,X$2,JRooms!$R:$R,""))</f>
        <v>-</v>
      </c>
      <c r="Y61" s="6" t="str">
        <f>IF($B61="-","-",SUMIFS(JRooms!$P:$P,JRooms!$A:$A,$B61,JRooms!$M:$M,Y$2,JRooms!$R:$R,""))</f>
        <v>-</v>
      </c>
      <c r="Z61" s="6" t="str">
        <f>IF($B61="-","-",SUMIFS(JRooms!$P:$P,JRooms!$A:$A,$B61,JRooms!$M:$M,Z$2,JRooms!$R:$R,""))</f>
        <v>-</v>
      </c>
      <c r="AA61" s="6" t="str">
        <f>IF($B61="-","-",SUMIFS(JRooms!$P:$P,JRooms!$A:$A,$B61,JRooms!$M:$M,AA$2,JRooms!$R:$R,""))</f>
        <v>-</v>
      </c>
      <c r="AB61" s="6" t="str">
        <f>IF($B61="-","-",SUMIFS(JRooms!$P:$P,JRooms!$A:$A,$B61,JRooms!$M:$M,AB$2,JRooms!$R:$R,""))</f>
        <v>-</v>
      </c>
      <c r="AC61" s="6" t="str">
        <f>IF($B61="-","-",SUMIFS(JRooms!$P:$P,JRooms!$A:$A,$B61,JRooms!$M:$M,AC$2,JRooms!$R:$R,""))</f>
        <v>-</v>
      </c>
      <c r="AD61" s="6" t="str">
        <f>IF($B61="-","-",SUMIFS(JRooms!$P:$P,JRooms!$A:$A,$B61,JRooms!$M:$M,AD$2,JRooms!$R:$R,""))</f>
        <v>-</v>
      </c>
      <c r="AE61" s="6" t="str">
        <f>IF($B61="-","-",SUMIFS(JRooms!$P:$P,JRooms!$A:$A,$B61,JRooms!$M:$M,AE$2,JRooms!$R:$R,""))</f>
        <v>-</v>
      </c>
      <c r="AF61" s="6" t="str">
        <f>IF($B61="-","-",SUMIFS(JRooms!$P:$P,JRooms!$A:$A,$B61,JRooms!$M:$M,AF$2,JRooms!$R:$R,""))</f>
        <v>-</v>
      </c>
      <c r="AG61" s="6" t="str">
        <f>IF($B61="-","-",SUMIFS(JRooms!$P:$P,JRooms!$A:$A,$B61,JRooms!$M:$M,AG$2,JRooms!$R:$R,""))</f>
        <v>-</v>
      </c>
      <c r="AH61" s="6" t="str">
        <f>IF($B61="-","-",SUMIFS(JRooms!$P:$P,JRooms!$A:$A,$B61,JRooms!$M:$M,AH$2,JRooms!$R:$R,""))</f>
        <v>-</v>
      </c>
      <c r="AI61" s="6" t="str">
        <f>IF($B61="-","-",SUMIFS(JRooms!$P:$P,JRooms!$A:$A,$B61,JRooms!$M:$M,AI$2,JRooms!$R:$R,""))</f>
        <v>-</v>
      </c>
      <c r="AJ61" s="6" t="str">
        <f>IF($B61="-","-",SUMIFS(JRooms!$P:$P,JRooms!$A:$A,$B61,JRooms!$M:$M,AJ$2,JRooms!$R:$R,""))</f>
        <v>-</v>
      </c>
      <c r="AK61" s="6" t="str">
        <f>IF($B61="-","-",SUMIFS(JRooms!$P:$P,JRooms!$A:$A,$B61,JRooms!$M:$M,AK$2,JRooms!$R:$R,""))</f>
        <v>-</v>
      </c>
      <c r="AL61" s="6" t="str">
        <f>IF($B61="-","-",SUMIFS(JRooms!$P:$P,JRooms!$A:$A,$B61,JRooms!$M:$M,AL$2,JRooms!$R:$R,""))</f>
        <v>-</v>
      </c>
      <c r="AM61" s="6" t="str">
        <f>IF($B61="-","-",SUMIFS(JRooms!$P:$P,JRooms!$A:$A,$B61,JRooms!$M:$M,AM$2,JRooms!$R:$R,""))</f>
        <v>-</v>
      </c>
      <c r="AN61" s="6" t="str">
        <f>IF($B61="-","-",SUMIFS(JRooms!$P:$P,JRooms!$A:$A,$B61,JRooms!$M:$M,AN$2,JRooms!$R:$R,""))</f>
        <v>-</v>
      </c>
      <c r="AO61" s="6" t="str">
        <f>IF($B61="-","-",SUMIFS(JRooms!$P:$P,JRooms!$A:$A,$B61,JRooms!$M:$M,AO$2))</f>
        <v>-</v>
      </c>
      <c r="AP61" s="6" t="str">
        <f>IF($B61="-","-",SUMIFS(JRooms!$P:$P,JRooms!$A:$A,$B61,JRooms!$M:$M,AP$2))</f>
        <v>-</v>
      </c>
      <c r="AQ61" s="6" t="str">
        <f>IF($B61="-","-",SUMIFS(JRooms!$P:$P,JRooms!$A:$A,$B61,JRooms!$M:$M,AQ$2))</f>
        <v>-</v>
      </c>
      <c r="AR61" s="6" t="str">
        <f>IF($B61="-","-",SUMIFS(JRooms!$P:$P,JRooms!$A:$A,$B61,JRooms!$M:$M,AR$2))</f>
        <v>-</v>
      </c>
      <c r="AS61" s="6" t="str">
        <f>IF($B61="-","-",SUMIFS(JRooms!$P:$P,JRooms!$A:$A,$B61,JRooms!$M:$M,AS$2))</f>
        <v>-</v>
      </c>
      <c r="AT61" s="6" t="str">
        <f>IF($B61="-","-",SUMIFS(JRooms!$P:$P,JRooms!$A:$A,$B61,JRooms!$M:$M,AT$2))</f>
        <v>-</v>
      </c>
      <c r="AU61" s="6" t="str">
        <f>IF($B61="-","-",SUMIFS(JRooms!$P:$P,JRooms!$A:$A,$B61,JRooms!$M:$M,AU$2))</f>
        <v>-</v>
      </c>
      <c r="AV61" s="6" t="str">
        <f>IF($B61="-","-",SUMIFS(JRooms!$P:$P,JRooms!$A:$A,$B61,JRooms!$M:$M,AV$2))</f>
        <v>-</v>
      </c>
      <c r="AW61" s="6" t="str">
        <f>IF($B61="-","-",SUMIFS(JRooms!$P:$P,JRooms!$A:$A,$B61,JRooms!$M:$M,AW$2))</f>
        <v>-</v>
      </c>
      <c r="AX61" s="6" t="str">
        <f>IF($B61="-","-",SUMIFS(JRooms!$P:$P,JRooms!$A:$A,$B61,JRooms!$M:$M,AX$2))</f>
        <v>-</v>
      </c>
      <c r="AY61" s="6" t="str">
        <f>IF($B61="-","-",SUMIFS(JRooms!$P:$P,JRooms!$A:$A,$B61,JRooms!$M:$M,AY$2))</f>
        <v>-</v>
      </c>
      <c r="AZ61" s="6" t="str">
        <f>IF($B61="-","-",SUMIFS(JRooms!$P:$P,JRooms!$A:$A,$B61,JRooms!$M:$M,AZ$2))</f>
        <v>-</v>
      </c>
      <c r="BA61" s="6" t="str">
        <f>IF($B61="-","-",SUMIFS(JRooms!$P:$P,JRooms!$A:$A,$B61,JRooms!$M:$M,BA$2))</f>
        <v>-</v>
      </c>
      <c r="BB61" s="6" t="str">
        <f>IF($B61="-","-",SUMIFS(JRooms!$P:$P,JRooms!$A:$A,$B61,JRooms!$M:$M,BB$2))</f>
        <v>-</v>
      </c>
      <c r="BC61" s="6" t="str">
        <f>IF($B61="-","-",SUMIFS(JRooms!$P:$P,JRooms!$A:$A,$B61,JRooms!$M:$M,BC$2))</f>
        <v>-</v>
      </c>
      <c r="BD61" s="6" t="str">
        <f>IF($B61="-","-",SUMIFS(JRooms!$P:$P,JRooms!$A:$A,$B61,JRooms!$M:$M,BD$2))</f>
        <v>-</v>
      </c>
      <c r="BE61" s="6" t="str">
        <f>IF($B61="-","-",SUMIFS(JRooms!$P:$P,JRooms!$A:$A,$B61,JRooms!$M:$M,BE$2))</f>
        <v>-</v>
      </c>
      <c r="BF61" s="6" t="str">
        <f>IF($B61="-","-",SUMIFS(JRooms!$P:$P,JRooms!$A:$A,$B61,JRooms!$M:$M,BF$2))</f>
        <v>-</v>
      </c>
      <c r="BG61" s="6" t="str">
        <f>IF($B61="-","-",SUMIFS(JRooms!$P:$P,JRooms!$A:$A,$B61,JRooms!$M:$M,BG$2))</f>
        <v>-</v>
      </c>
      <c r="BH61" s="6" t="str">
        <f>IF($B61="-","-",SUMIFS(JRooms!$P:$P,JRooms!$A:$A,$B61,JRooms!$M:$M,BH$2))</f>
        <v>-</v>
      </c>
      <c r="BI61" s="6" t="str">
        <f>IF($B61="-","-",SUMIFS(JRooms!$P:$P,JRooms!$A:$A,$B61,JRooms!$M:$M,BI$2))</f>
        <v>-</v>
      </c>
      <c r="BJ61" s="6" t="str">
        <f>IF($B61="-","-",SUMIFS(JRooms!$P:$P,JRooms!$A:$A,$B61,JRooms!$M:$M,BJ$2))</f>
        <v>-</v>
      </c>
      <c r="BK61" s="6" t="str">
        <f>IF($B61="-","-",SUMIFS(JRooms!$P:$P,JRooms!$A:$A,$B61,JRooms!$M:$M,BK$2))</f>
        <v>-</v>
      </c>
      <c r="BL61" s="6" t="str">
        <f>IF($B61="-","-",SUMIFS(JRooms!$P:$P,JRooms!$A:$A,$B61,JRooms!$M:$M,BL$2))</f>
        <v>-</v>
      </c>
    </row>
    <row r="62" spans="1:64" x14ac:dyDescent="0.2">
      <c r="A62" s="7">
        <v>182</v>
      </c>
      <c r="B62" s="7">
        <v>99</v>
      </c>
      <c r="C62" s="6" t="s">
        <v>61</v>
      </c>
      <c r="D62" s="6">
        <f>SUMIFS(SchoolList!H:H,SchoolList!F:F,A62)</f>
        <v>299.2</v>
      </c>
      <c r="E62" s="6">
        <f t="shared" si="5"/>
        <v>840</v>
      </c>
      <c r="F62" s="6">
        <f t="shared" si="6"/>
        <v>0</v>
      </c>
      <c r="G62" s="6">
        <f t="shared" si="7"/>
        <v>0</v>
      </c>
      <c r="H62" s="6">
        <f t="shared" si="8"/>
        <v>840</v>
      </c>
      <c r="I62" s="73">
        <f t="shared" si="9"/>
        <v>2.81</v>
      </c>
      <c r="J62" s="73">
        <f t="shared" si="10"/>
        <v>0</v>
      </c>
      <c r="K62" s="73">
        <f t="shared" si="11"/>
        <v>0</v>
      </c>
      <c r="L62" s="73">
        <f t="shared" si="12"/>
        <v>2.81</v>
      </c>
      <c r="M62" s="6">
        <f t="shared" si="1"/>
        <v>840</v>
      </c>
      <c r="N62" s="6">
        <f t="shared" si="2"/>
        <v>0</v>
      </c>
      <c r="O62" s="6">
        <f t="shared" si="3"/>
        <v>0</v>
      </c>
      <c r="P62" s="6">
        <f t="shared" si="4"/>
        <v>840</v>
      </c>
      <c r="Q62" s="6">
        <f>IF($B62="-","-",SUMIFS(JRooms!$P:$P,JRooms!$A:$A,$B62,JRooms!$M:$M,Q$2,JRooms!$R:$R,""))</f>
        <v>0</v>
      </c>
      <c r="R62" s="6">
        <f>IF($B62="-","-",SUMIFS(JRooms!$P:$P,JRooms!$A:$A,$B62,JRooms!$M:$M,R$2,JRooms!$R:$R,""))</f>
        <v>0</v>
      </c>
      <c r="S62" s="6">
        <f>IF($B62="-","-",SUMIFS(JRooms!$P:$P,JRooms!$A:$A,$B62,JRooms!$M:$M,S$2,JRooms!$R:$R,""))</f>
        <v>0</v>
      </c>
      <c r="T62" s="6">
        <f>IF($B62="-","-",SUMIFS(JRooms!$P:$P,JRooms!$A:$A,$B62,JRooms!$M:$M,T$2,JRooms!$R:$R,""))</f>
        <v>0</v>
      </c>
      <c r="U62" s="6">
        <f>IF($B62="-","-",SUMIFS(JRooms!$P:$P,JRooms!$A:$A,$B62,JRooms!$M:$M,U$2,JRooms!$R:$R,""))</f>
        <v>0</v>
      </c>
      <c r="V62" s="6">
        <f>IF($B62="-","-",SUMIFS(JRooms!$P:$P,JRooms!$A:$A,$B62,JRooms!$M:$M,V$2,JRooms!$R:$R,""))</f>
        <v>840</v>
      </c>
      <c r="W62" s="6">
        <f>IF($B62="-","-",SUMIFS(JRooms!$P:$P,JRooms!$A:$A,$B62,JRooms!$M:$M,W$2,JRooms!$R:$R,""))</f>
        <v>0</v>
      </c>
      <c r="X62" s="6">
        <f>IF($B62="-","-",SUMIFS(JRooms!$P:$P,JRooms!$A:$A,$B62,JRooms!$M:$M,X$2,JRooms!$R:$R,""))</f>
        <v>0</v>
      </c>
      <c r="Y62" s="6">
        <f>IF($B62="-","-",SUMIFS(JRooms!$P:$P,JRooms!$A:$A,$B62,JRooms!$M:$M,Y$2,JRooms!$R:$R,""))</f>
        <v>0</v>
      </c>
      <c r="Z62" s="6">
        <f>IF($B62="-","-",SUMIFS(JRooms!$P:$P,JRooms!$A:$A,$B62,JRooms!$M:$M,Z$2,JRooms!$R:$R,""))</f>
        <v>0</v>
      </c>
      <c r="AA62" s="6">
        <f>IF($B62="-","-",SUMIFS(JRooms!$P:$P,JRooms!$A:$A,$B62,JRooms!$M:$M,AA$2,JRooms!$R:$R,""))</f>
        <v>0</v>
      </c>
      <c r="AB62" s="6">
        <f>IF($B62="-","-",SUMIFS(JRooms!$P:$P,JRooms!$A:$A,$B62,JRooms!$M:$M,AB$2,JRooms!$R:$R,""))</f>
        <v>0</v>
      </c>
      <c r="AC62" s="6">
        <f>IF($B62="-","-",SUMIFS(JRooms!$P:$P,JRooms!$A:$A,$B62,JRooms!$M:$M,AC$2,JRooms!$R:$R,""))</f>
        <v>0</v>
      </c>
      <c r="AD62" s="6">
        <f>IF($B62="-","-",SUMIFS(JRooms!$P:$P,JRooms!$A:$A,$B62,JRooms!$M:$M,AD$2,JRooms!$R:$R,""))</f>
        <v>0</v>
      </c>
      <c r="AE62" s="6">
        <f>IF($B62="-","-",SUMIFS(JRooms!$P:$P,JRooms!$A:$A,$B62,JRooms!$M:$M,AE$2,JRooms!$R:$R,""))</f>
        <v>0</v>
      </c>
      <c r="AF62" s="6">
        <f>IF($B62="-","-",SUMIFS(JRooms!$P:$P,JRooms!$A:$A,$B62,JRooms!$M:$M,AF$2,JRooms!$R:$R,""))</f>
        <v>0</v>
      </c>
      <c r="AG62" s="6">
        <f>IF($B62="-","-",SUMIFS(JRooms!$P:$P,JRooms!$A:$A,$B62,JRooms!$M:$M,AG$2,JRooms!$R:$R,""))</f>
        <v>0</v>
      </c>
      <c r="AH62" s="6">
        <f>IF($B62="-","-",SUMIFS(JRooms!$P:$P,JRooms!$A:$A,$B62,JRooms!$M:$M,AH$2,JRooms!$R:$R,""))</f>
        <v>0</v>
      </c>
      <c r="AI62" s="6">
        <f>IF($B62="-","-",SUMIFS(JRooms!$P:$P,JRooms!$A:$A,$B62,JRooms!$M:$M,AI$2,JRooms!$R:$R,""))</f>
        <v>0</v>
      </c>
      <c r="AJ62" s="6">
        <f>IF($B62="-","-",SUMIFS(JRooms!$P:$P,JRooms!$A:$A,$B62,JRooms!$M:$M,AJ$2,JRooms!$R:$R,""))</f>
        <v>0</v>
      </c>
      <c r="AK62" s="6">
        <f>IF($B62="-","-",SUMIFS(JRooms!$P:$P,JRooms!$A:$A,$B62,JRooms!$M:$M,AK$2,JRooms!$R:$R,""))</f>
        <v>0</v>
      </c>
      <c r="AL62" s="6">
        <f>IF($B62="-","-",SUMIFS(JRooms!$P:$P,JRooms!$A:$A,$B62,JRooms!$M:$M,AL$2,JRooms!$R:$R,""))</f>
        <v>0</v>
      </c>
      <c r="AM62" s="6">
        <f>IF($B62="-","-",SUMIFS(JRooms!$P:$P,JRooms!$A:$A,$B62,JRooms!$M:$M,AM$2,JRooms!$R:$R,""))</f>
        <v>0</v>
      </c>
      <c r="AN62" s="6">
        <f>IF($B62="-","-",SUMIFS(JRooms!$P:$P,JRooms!$A:$A,$B62,JRooms!$M:$M,AN$2,JRooms!$R:$R,""))</f>
        <v>0</v>
      </c>
      <c r="AO62" s="6">
        <f>IF($B62="-","-",SUMIFS(JRooms!$P:$P,JRooms!$A:$A,$B62,JRooms!$M:$M,AO$2))</f>
        <v>0</v>
      </c>
      <c r="AP62" s="6">
        <f>IF($B62="-","-",SUMIFS(JRooms!$P:$P,JRooms!$A:$A,$B62,JRooms!$M:$M,AP$2))</f>
        <v>0</v>
      </c>
      <c r="AQ62" s="6">
        <f>IF($B62="-","-",SUMIFS(JRooms!$P:$P,JRooms!$A:$A,$B62,JRooms!$M:$M,AQ$2))</f>
        <v>0</v>
      </c>
      <c r="AR62" s="6">
        <f>IF($B62="-","-",SUMIFS(JRooms!$P:$P,JRooms!$A:$A,$B62,JRooms!$M:$M,AR$2))</f>
        <v>0</v>
      </c>
      <c r="AS62" s="6">
        <f>IF($B62="-","-",SUMIFS(JRooms!$P:$P,JRooms!$A:$A,$B62,JRooms!$M:$M,AS$2))</f>
        <v>0</v>
      </c>
      <c r="AT62" s="6">
        <f>IF($B62="-","-",SUMIFS(JRooms!$P:$P,JRooms!$A:$A,$B62,JRooms!$M:$M,AT$2))</f>
        <v>840</v>
      </c>
      <c r="AU62" s="6">
        <f>IF($B62="-","-",SUMIFS(JRooms!$P:$P,JRooms!$A:$A,$B62,JRooms!$M:$M,AU$2))</f>
        <v>0</v>
      </c>
      <c r="AV62" s="6">
        <f>IF($B62="-","-",SUMIFS(JRooms!$P:$P,JRooms!$A:$A,$B62,JRooms!$M:$M,AV$2))</f>
        <v>0</v>
      </c>
      <c r="AW62" s="6">
        <f>IF($B62="-","-",SUMIFS(JRooms!$P:$P,JRooms!$A:$A,$B62,JRooms!$M:$M,AW$2))</f>
        <v>0</v>
      </c>
      <c r="AX62" s="6">
        <f>IF($B62="-","-",SUMIFS(JRooms!$P:$P,JRooms!$A:$A,$B62,JRooms!$M:$M,AX$2))</f>
        <v>0</v>
      </c>
      <c r="AY62" s="6">
        <f>IF($B62="-","-",SUMIFS(JRooms!$P:$P,JRooms!$A:$A,$B62,JRooms!$M:$M,AY$2))</f>
        <v>0</v>
      </c>
      <c r="AZ62" s="6">
        <f>IF($B62="-","-",SUMIFS(JRooms!$P:$P,JRooms!$A:$A,$B62,JRooms!$M:$M,AZ$2))</f>
        <v>0</v>
      </c>
      <c r="BA62" s="6">
        <f>IF($B62="-","-",SUMIFS(JRooms!$P:$P,JRooms!$A:$A,$B62,JRooms!$M:$M,BA$2))</f>
        <v>0</v>
      </c>
      <c r="BB62" s="6">
        <f>IF($B62="-","-",SUMIFS(JRooms!$P:$P,JRooms!$A:$A,$B62,JRooms!$M:$M,BB$2))</f>
        <v>0</v>
      </c>
      <c r="BC62" s="6">
        <f>IF($B62="-","-",SUMIFS(JRooms!$P:$P,JRooms!$A:$A,$B62,JRooms!$M:$M,BC$2))</f>
        <v>0</v>
      </c>
      <c r="BD62" s="6">
        <f>IF($B62="-","-",SUMIFS(JRooms!$P:$P,JRooms!$A:$A,$B62,JRooms!$M:$M,BD$2))</f>
        <v>0</v>
      </c>
      <c r="BE62" s="6">
        <f>IF($B62="-","-",SUMIFS(JRooms!$P:$P,JRooms!$A:$A,$B62,JRooms!$M:$M,BE$2))</f>
        <v>0</v>
      </c>
      <c r="BF62" s="6">
        <f>IF($B62="-","-",SUMIFS(JRooms!$P:$P,JRooms!$A:$A,$B62,JRooms!$M:$M,BF$2))</f>
        <v>0</v>
      </c>
      <c r="BG62" s="6">
        <f>IF($B62="-","-",SUMIFS(JRooms!$P:$P,JRooms!$A:$A,$B62,JRooms!$M:$M,BG$2))</f>
        <v>0</v>
      </c>
      <c r="BH62" s="6">
        <f>IF($B62="-","-",SUMIFS(JRooms!$P:$P,JRooms!$A:$A,$B62,JRooms!$M:$M,BH$2))</f>
        <v>0</v>
      </c>
      <c r="BI62" s="6">
        <f>IF($B62="-","-",SUMIFS(JRooms!$P:$P,JRooms!$A:$A,$B62,JRooms!$M:$M,BI$2))</f>
        <v>0</v>
      </c>
      <c r="BJ62" s="6">
        <f>IF($B62="-","-",SUMIFS(JRooms!$P:$P,JRooms!$A:$A,$B62,JRooms!$M:$M,BJ$2))</f>
        <v>0</v>
      </c>
      <c r="BK62" s="6">
        <f>IF($B62="-","-",SUMIFS(JRooms!$P:$P,JRooms!$A:$A,$B62,JRooms!$M:$M,BK$2))</f>
        <v>0</v>
      </c>
      <c r="BL62" s="6">
        <f>IF($B62="-","-",SUMIFS(JRooms!$P:$P,JRooms!$A:$A,$B62,JRooms!$M:$M,BL$2))</f>
        <v>0</v>
      </c>
    </row>
    <row r="63" spans="1:64" x14ac:dyDescent="0.2">
      <c r="A63" s="7">
        <v>184</v>
      </c>
      <c r="B63" s="7" t="s">
        <v>274</v>
      </c>
      <c r="C63" s="6" t="s">
        <v>62</v>
      </c>
      <c r="D63" s="6">
        <f>SUMIFS(SchoolList!H:H,SchoolList!F:F,A63)</f>
        <v>0</v>
      </c>
      <c r="E63" s="6">
        <f t="shared" si="5"/>
        <v>0</v>
      </c>
      <c r="F63" s="6">
        <f t="shared" si="6"/>
        <v>0</v>
      </c>
      <c r="G63" s="6">
        <f t="shared" si="7"/>
        <v>0</v>
      </c>
      <c r="H63" s="6">
        <f t="shared" si="8"/>
        <v>0</v>
      </c>
      <c r="I63" s="73" t="str">
        <f t="shared" si="9"/>
        <v>-</v>
      </c>
      <c r="J63" s="73" t="str">
        <f t="shared" si="10"/>
        <v>-</v>
      </c>
      <c r="K63" s="73" t="str">
        <f t="shared" si="11"/>
        <v>-</v>
      </c>
      <c r="L63" s="73" t="str">
        <f t="shared" si="12"/>
        <v>-</v>
      </c>
      <c r="M63" s="6">
        <f t="shared" si="1"/>
        <v>0</v>
      </c>
      <c r="N63" s="6">
        <f t="shared" si="2"/>
        <v>0</v>
      </c>
      <c r="O63" s="6">
        <f t="shared" si="3"/>
        <v>0</v>
      </c>
      <c r="P63" s="6">
        <f t="shared" si="4"/>
        <v>0</v>
      </c>
      <c r="Q63" s="6" t="str">
        <f>IF($B63="-","-",SUMIFS(JRooms!$P:$P,JRooms!$A:$A,$B63,JRooms!$M:$M,Q$2,JRooms!$R:$R,""))</f>
        <v>-</v>
      </c>
      <c r="R63" s="6" t="str">
        <f>IF($B63="-","-",SUMIFS(JRooms!$P:$P,JRooms!$A:$A,$B63,JRooms!$M:$M,R$2,JRooms!$R:$R,""))</f>
        <v>-</v>
      </c>
      <c r="S63" s="6" t="str">
        <f>IF($B63="-","-",SUMIFS(JRooms!$P:$P,JRooms!$A:$A,$B63,JRooms!$M:$M,S$2,JRooms!$R:$R,""))</f>
        <v>-</v>
      </c>
      <c r="T63" s="6" t="str">
        <f>IF($B63="-","-",SUMIFS(JRooms!$P:$P,JRooms!$A:$A,$B63,JRooms!$M:$M,T$2,JRooms!$R:$R,""))</f>
        <v>-</v>
      </c>
      <c r="U63" s="6" t="str">
        <f>IF($B63="-","-",SUMIFS(JRooms!$P:$P,JRooms!$A:$A,$B63,JRooms!$M:$M,U$2,JRooms!$R:$R,""))</f>
        <v>-</v>
      </c>
      <c r="V63" s="6" t="str">
        <f>IF($B63="-","-",SUMIFS(JRooms!$P:$P,JRooms!$A:$A,$B63,JRooms!$M:$M,V$2,JRooms!$R:$R,""))</f>
        <v>-</v>
      </c>
      <c r="W63" s="6" t="str">
        <f>IF($B63="-","-",SUMIFS(JRooms!$P:$P,JRooms!$A:$A,$B63,JRooms!$M:$M,W$2,JRooms!$R:$R,""))</f>
        <v>-</v>
      </c>
      <c r="X63" s="6" t="str">
        <f>IF($B63="-","-",SUMIFS(JRooms!$P:$P,JRooms!$A:$A,$B63,JRooms!$M:$M,X$2,JRooms!$R:$R,""))</f>
        <v>-</v>
      </c>
      <c r="Y63" s="6" t="str">
        <f>IF($B63="-","-",SUMIFS(JRooms!$P:$P,JRooms!$A:$A,$B63,JRooms!$M:$M,Y$2,JRooms!$R:$R,""))</f>
        <v>-</v>
      </c>
      <c r="Z63" s="6" t="str">
        <f>IF($B63="-","-",SUMIFS(JRooms!$P:$P,JRooms!$A:$A,$B63,JRooms!$M:$M,Z$2,JRooms!$R:$R,""))</f>
        <v>-</v>
      </c>
      <c r="AA63" s="6" t="str">
        <f>IF($B63="-","-",SUMIFS(JRooms!$P:$P,JRooms!$A:$A,$B63,JRooms!$M:$M,AA$2,JRooms!$R:$R,""))</f>
        <v>-</v>
      </c>
      <c r="AB63" s="6" t="str">
        <f>IF($B63="-","-",SUMIFS(JRooms!$P:$P,JRooms!$A:$A,$B63,JRooms!$M:$M,AB$2,JRooms!$R:$R,""))</f>
        <v>-</v>
      </c>
      <c r="AC63" s="6" t="str">
        <f>IF($B63="-","-",SUMIFS(JRooms!$P:$P,JRooms!$A:$A,$B63,JRooms!$M:$M,AC$2,JRooms!$R:$R,""))</f>
        <v>-</v>
      </c>
      <c r="AD63" s="6" t="str">
        <f>IF($B63="-","-",SUMIFS(JRooms!$P:$P,JRooms!$A:$A,$B63,JRooms!$M:$M,AD$2,JRooms!$R:$R,""))</f>
        <v>-</v>
      </c>
      <c r="AE63" s="6" t="str">
        <f>IF($B63="-","-",SUMIFS(JRooms!$P:$P,JRooms!$A:$A,$B63,JRooms!$M:$M,AE$2,JRooms!$R:$R,""))</f>
        <v>-</v>
      </c>
      <c r="AF63" s="6" t="str">
        <f>IF($B63="-","-",SUMIFS(JRooms!$P:$P,JRooms!$A:$A,$B63,JRooms!$M:$M,AF$2,JRooms!$R:$R,""))</f>
        <v>-</v>
      </c>
      <c r="AG63" s="6" t="str">
        <f>IF($B63="-","-",SUMIFS(JRooms!$P:$P,JRooms!$A:$A,$B63,JRooms!$M:$M,AG$2,JRooms!$R:$R,""))</f>
        <v>-</v>
      </c>
      <c r="AH63" s="6" t="str">
        <f>IF($B63="-","-",SUMIFS(JRooms!$P:$P,JRooms!$A:$A,$B63,JRooms!$M:$M,AH$2,JRooms!$R:$R,""))</f>
        <v>-</v>
      </c>
      <c r="AI63" s="6" t="str">
        <f>IF($B63="-","-",SUMIFS(JRooms!$P:$P,JRooms!$A:$A,$B63,JRooms!$M:$M,AI$2,JRooms!$R:$R,""))</f>
        <v>-</v>
      </c>
      <c r="AJ63" s="6" t="str">
        <f>IF($B63="-","-",SUMIFS(JRooms!$P:$P,JRooms!$A:$A,$B63,JRooms!$M:$M,AJ$2,JRooms!$R:$R,""))</f>
        <v>-</v>
      </c>
      <c r="AK63" s="6" t="str">
        <f>IF($B63="-","-",SUMIFS(JRooms!$P:$P,JRooms!$A:$A,$B63,JRooms!$M:$M,AK$2,JRooms!$R:$R,""))</f>
        <v>-</v>
      </c>
      <c r="AL63" s="6" t="str">
        <f>IF($B63="-","-",SUMIFS(JRooms!$P:$P,JRooms!$A:$A,$B63,JRooms!$M:$M,AL$2,JRooms!$R:$R,""))</f>
        <v>-</v>
      </c>
      <c r="AM63" s="6" t="str">
        <f>IF($B63="-","-",SUMIFS(JRooms!$P:$P,JRooms!$A:$A,$B63,JRooms!$M:$M,AM$2,JRooms!$R:$R,""))</f>
        <v>-</v>
      </c>
      <c r="AN63" s="6" t="str">
        <f>IF($B63="-","-",SUMIFS(JRooms!$P:$P,JRooms!$A:$A,$B63,JRooms!$M:$M,AN$2,JRooms!$R:$R,""))</f>
        <v>-</v>
      </c>
      <c r="AO63" s="6" t="str">
        <f>IF($B63="-","-",SUMIFS(JRooms!$P:$P,JRooms!$A:$A,$B63,JRooms!$M:$M,AO$2))</f>
        <v>-</v>
      </c>
      <c r="AP63" s="6" t="str">
        <f>IF($B63="-","-",SUMIFS(JRooms!$P:$P,JRooms!$A:$A,$B63,JRooms!$M:$M,AP$2))</f>
        <v>-</v>
      </c>
      <c r="AQ63" s="6" t="str">
        <f>IF($B63="-","-",SUMIFS(JRooms!$P:$P,JRooms!$A:$A,$B63,JRooms!$M:$M,AQ$2))</f>
        <v>-</v>
      </c>
      <c r="AR63" s="6" t="str">
        <f>IF($B63="-","-",SUMIFS(JRooms!$P:$P,JRooms!$A:$A,$B63,JRooms!$M:$M,AR$2))</f>
        <v>-</v>
      </c>
      <c r="AS63" s="6" t="str">
        <f>IF($B63="-","-",SUMIFS(JRooms!$P:$P,JRooms!$A:$A,$B63,JRooms!$M:$M,AS$2))</f>
        <v>-</v>
      </c>
      <c r="AT63" s="6" t="str">
        <f>IF($B63="-","-",SUMIFS(JRooms!$P:$P,JRooms!$A:$A,$B63,JRooms!$M:$M,AT$2))</f>
        <v>-</v>
      </c>
      <c r="AU63" s="6" t="str">
        <f>IF($B63="-","-",SUMIFS(JRooms!$P:$P,JRooms!$A:$A,$B63,JRooms!$M:$M,AU$2))</f>
        <v>-</v>
      </c>
      <c r="AV63" s="6" t="str">
        <f>IF($B63="-","-",SUMIFS(JRooms!$P:$P,JRooms!$A:$A,$B63,JRooms!$M:$M,AV$2))</f>
        <v>-</v>
      </c>
      <c r="AW63" s="6" t="str">
        <f>IF($B63="-","-",SUMIFS(JRooms!$P:$P,JRooms!$A:$A,$B63,JRooms!$M:$M,AW$2))</f>
        <v>-</v>
      </c>
      <c r="AX63" s="6" t="str">
        <f>IF($B63="-","-",SUMIFS(JRooms!$P:$P,JRooms!$A:$A,$B63,JRooms!$M:$M,AX$2))</f>
        <v>-</v>
      </c>
      <c r="AY63" s="6" t="str">
        <f>IF($B63="-","-",SUMIFS(JRooms!$P:$P,JRooms!$A:$A,$B63,JRooms!$M:$M,AY$2))</f>
        <v>-</v>
      </c>
      <c r="AZ63" s="6" t="str">
        <f>IF($B63="-","-",SUMIFS(JRooms!$P:$P,JRooms!$A:$A,$B63,JRooms!$M:$M,AZ$2))</f>
        <v>-</v>
      </c>
      <c r="BA63" s="6" t="str">
        <f>IF($B63="-","-",SUMIFS(JRooms!$P:$P,JRooms!$A:$A,$B63,JRooms!$M:$M,BA$2))</f>
        <v>-</v>
      </c>
      <c r="BB63" s="6" t="str">
        <f>IF($B63="-","-",SUMIFS(JRooms!$P:$P,JRooms!$A:$A,$B63,JRooms!$M:$M,BB$2))</f>
        <v>-</v>
      </c>
      <c r="BC63" s="6" t="str">
        <f>IF($B63="-","-",SUMIFS(JRooms!$P:$P,JRooms!$A:$A,$B63,JRooms!$M:$M,BC$2))</f>
        <v>-</v>
      </c>
      <c r="BD63" s="6" t="str">
        <f>IF($B63="-","-",SUMIFS(JRooms!$P:$P,JRooms!$A:$A,$B63,JRooms!$M:$M,BD$2))</f>
        <v>-</v>
      </c>
      <c r="BE63" s="6" t="str">
        <f>IF($B63="-","-",SUMIFS(JRooms!$P:$P,JRooms!$A:$A,$B63,JRooms!$M:$M,BE$2))</f>
        <v>-</v>
      </c>
      <c r="BF63" s="6" t="str">
        <f>IF($B63="-","-",SUMIFS(JRooms!$P:$P,JRooms!$A:$A,$B63,JRooms!$M:$M,BF$2))</f>
        <v>-</v>
      </c>
      <c r="BG63" s="6" t="str">
        <f>IF($B63="-","-",SUMIFS(JRooms!$P:$P,JRooms!$A:$A,$B63,JRooms!$M:$M,BG$2))</f>
        <v>-</v>
      </c>
      <c r="BH63" s="6" t="str">
        <f>IF($B63="-","-",SUMIFS(JRooms!$P:$P,JRooms!$A:$A,$B63,JRooms!$M:$M,BH$2))</f>
        <v>-</v>
      </c>
      <c r="BI63" s="6" t="str">
        <f>IF($B63="-","-",SUMIFS(JRooms!$P:$P,JRooms!$A:$A,$B63,JRooms!$M:$M,BI$2))</f>
        <v>-</v>
      </c>
      <c r="BJ63" s="6" t="str">
        <f>IF($B63="-","-",SUMIFS(JRooms!$P:$P,JRooms!$A:$A,$B63,JRooms!$M:$M,BJ$2))</f>
        <v>-</v>
      </c>
      <c r="BK63" s="6" t="str">
        <f>IF($B63="-","-",SUMIFS(JRooms!$P:$P,JRooms!$A:$A,$B63,JRooms!$M:$M,BK$2))</f>
        <v>-</v>
      </c>
      <c r="BL63" s="6" t="str">
        <f>IF($B63="-","-",SUMIFS(JRooms!$P:$P,JRooms!$A:$A,$B63,JRooms!$M:$M,BL$2))</f>
        <v>-</v>
      </c>
    </row>
    <row r="64" spans="1:64" x14ac:dyDescent="0.2">
      <c r="A64" s="7">
        <v>185</v>
      </c>
      <c r="B64" s="7">
        <v>10</v>
      </c>
      <c r="C64" s="6" t="s">
        <v>63</v>
      </c>
      <c r="D64" s="6">
        <f>SUMIFS(SchoolList!H:H,SchoolList!F:F,A64)</f>
        <v>0</v>
      </c>
      <c r="E64" s="6">
        <f t="shared" si="5"/>
        <v>0</v>
      </c>
      <c r="F64" s="6">
        <f t="shared" si="6"/>
        <v>0</v>
      </c>
      <c r="G64" s="6">
        <f t="shared" si="7"/>
        <v>0</v>
      </c>
      <c r="H64" s="6">
        <f t="shared" si="8"/>
        <v>0</v>
      </c>
      <c r="I64" s="73" t="str">
        <f t="shared" si="9"/>
        <v>-</v>
      </c>
      <c r="J64" s="73" t="str">
        <f t="shared" si="10"/>
        <v>-</v>
      </c>
      <c r="K64" s="73" t="str">
        <f t="shared" si="11"/>
        <v>-</v>
      </c>
      <c r="L64" s="73" t="str">
        <f t="shared" si="12"/>
        <v>-</v>
      </c>
      <c r="M64" s="6">
        <f t="shared" si="1"/>
        <v>2210</v>
      </c>
      <c r="N64" s="6">
        <f t="shared" si="2"/>
        <v>928</v>
      </c>
      <c r="O64" s="6">
        <f t="shared" si="3"/>
        <v>899</v>
      </c>
      <c r="P64" s="6">
        <f t="shared" si="4"/>
        <v>4037</v>
      </c>
      <c r="Q64" s="6">
        <f>IF($B64="-","-",SUMIFS(JRooms!$P:$P,JRooms!$A:$A,$B64,JRooms!$M:$M,Q$2,JRooms!$R:$R,""))</f>
        <v>0</v>
      </c>
      <c r="R64" s="6">
        <f>IF($B64="-","-",SUMIFS(JRooms!$P:$P,JRooms!$A:$A,$B64,JRooms!$M:$M,R$2,JRooms!$R:$R,""))</f>
        <v>0</v>
      </c>
      <c r="S64" s="6">
        <f>IF($B64="-","-",SUMIFS(JRooms!$P:$P,JRooms!$A:$A,$B64,JRooms!$M:$M,S$2,JRooms!$R:$R,""))</f>
        <v>0</v>
      </c>
      <c r="T64" s="6">
        <f>IF($B64="-","-",SUMIFS(JRooms!$P:$P,JRooms!$A:$A,$B64,JRooms!$M:$M,T$2,JRooms!$R:$R,""))</f>
        <v>0</v>
      </c>
      <c r="U64" s="6">
        <f>IF($B64="-","-",SUMIFS(JRooms!$P:$P,JRooms!$A:$A,$B64,JRooms!$M:$M,U$2,JRooms!$R:$R,""))</f>
        <v>0</v>
      </c>
      <c r="V64" s="6">
        <f>IF($B64="-","-",SUMIFS(JRooms!$P:$P,JRooms!$A:$A,$B64,JRooms!$M:$M,V$2,JRooms!$R:$R,""))</f>
        <v>0</v>
      </c>
      <c r="W64" s="6">
        <f>IF($B64="-","-",SUMIFS(JRooms!$P:$P,JRooms!$A:$A,$B64,JRooms!$M:$M,W$2,JRooms!$R:$R,""))</f>
        <v>0</v>
      </c>
      <c r="X64" s="6">
        <f>IF($B64="-","-",SUMIFS(JRooms!$P:$P,JRooms!$A:$A,$B64,JRooms!$M:$M,X$2,JRooms!$R:$R,""))</f>
        <v>0</v>
      </c>
      <c r="Y64" s="6">
        <f>IF($B64="-","-",SUMIFS(JRooms!$P:$P,JRooms!$A:$A,$B64,JRooms!$M:$M,Y$2,JRooms!$R:$R,""))</f>
        <v>0</v>
      </c>
      <c r="Z64" s="6">
        <f>IF($B64="-","-",SUMIFS(JRooms!$P:$P,JRooms!$A:$A,$B64,JRooms!$M:$M,Z$2,JRooms!$R:$R,""))</f>
        <v>0</v>
      </c>
      <c r="AA64" s="6">
        <f>IF($B64="-","-",SUMIFS(JRooms!$P:$P,JRooms!$A:$A,$B64,JRooms!$M:$M,AA$2,JRooms!$R:$R,""))</f>
        <v>0</v>
      </c>
      <c r="AB64" s="6">
        <f>IF($B64="-","-",SUMIFS(JRooms!$P:$P,JRooms!$A:$A,$B64,JRooms!$M:$M,AB$2,JRooms!$R:$R,""))</f>
        <v>0</v>
      </c>
      <c r="AC64" s="6">
        <f>IF($B64="-","-",SUMIFS(JRooms!$P:$P,JRooms!$A:$A,$B64,JRooms!$M:$M,AC$2,JRooms!$R:$R,""))</f>
        <v>0</v>
      </c>
      <c r="AD64" s="6">
        <f>IF($B64="-","-",SUMIFS(JRooms!$P:$P,JRooms!$A:$A,$B64,JRooms!$M:$M,AD$2,JRooms!$R:$R,""))</f>
        <v>0</v>
      </c>
      <c r="AE64" s="6">
        <f>IF($B64="-","-",SUMIFS(JRooms!$P:$P,JRooms!$A:$A,$B64,JRooms!$M:$M,AE$2,JRooms!$R:$R,""))</f>
        <v>0</v>
      </c>
      <c r="AF64" s="6">
        <f>IF($B64="-","-",SUMIFS(JRooms!$P:$P,JRooms!$A:$A,$B64,JRooms!$M:$M,AF$2,JRooms!$R:$R,""))</f>
        <v>0</v>
      </c>
      <c r="AG64" s="6">
        <f>IF($B64="-","-",SUMIFS(JRooms!$P:$P,JRooms!$A:$A,$B64,JRooms!$M:$M,AG$2,JRooms!$R:$R,""))</f>
        <v>0</v>
      </c>
      <c r="AH64" s="6">
        <f>IF($B64="-","-",SUMIFS(JRooms!$P:$P,JRooms!$A:$A,$B64,JRooms!$M:$M,AH$2,JRooms!$R:$R,""))</f>
        <v>0</v>
      </c>
      <c r="AI64" s="6">
        <f>IF($B64="-","-",SUMIFS(JRooms!$P:$P,JRooms!$A:$A,$B64,JRooms!$M:$M,AI$2,JRooms!$R:$R,""))</f>
        <v>0</v>
      </c>
      <c r="AJ64" s="6">
        <f>IF($B64="-","-",SUMIFS(JRooms!$P:$P,JRooms!$A:$A,$B64,JRooms!$M:$M,AJ$2,JRooms!$R:$R,""))</f>
        <v>0</v>
      </c>
      <c r="AK64" s="6">
        <f>IF($B64="-","-",SUMIFS(JRooms!$P:$P,JRooms!$A:$A,$B64,JRooms!$M:$M,AK$2,JRooms!$R:$R,""))</f>
        <v>0</v>
      </c>
      <c r="AL64" s="6">
        <f>IF($B64="-","-",SUMIFS(JRooms!$P:$P,JRooms!$A:$A,$B64,JRooms!$M:$M,AL$2,JRooms!$R:$R,""))</f>
        <v>0</v>
      </c>
      <c r="AM64" s="6">
        <f>IF($B64="-","-",SUMIFS(JRooms!$P:$P,JRooms!$A:$A,$B64,JRooms!$M:$M,AM$2,JRooms!$R:$R,""))</f>
        <v>0</v>
      </c>
      <c r="AN64" s="6">
        <f>IF($B64="-","-",SUMIFS(JRooms!$P:$P,JRooms!$A:$A,$B64,JRooms!$M:$M,AN$2,JRooms!$R:$R,""))</f>
        <v>0</v>
      </c>
      <c r="AO64" s="6">
        <f>IF($B64="-","-",SUMIFS(JRooms!$P:$P,JRooms!$A:$A,$B64,JRooms!$M:$M,AO$2))</f>
        <v>0</v>
      </c>
      <c r="AP64" s="6">
        <f>IF($B64="-","-",SUMIFS(JRooms!$P:$P,JRooms!$A:$A,$B64,JRooms!$M:$M,AP$2))</f>
        <v>1170</v>
      </c>
      <c r="AQ64" s="6">
        <f>IF($B64="-","-",SUMIFS(JRooms!$P:$P,JRooms!$A:$A,$B64,JRooms!$M:$M,AQ$2))</f>
        <v>0</v>
      </c>
      <c r="AR64" s="6">
        <f>IF($B64="-","-",SUMIFS(JRooms!$P:$P,JRooms!$A:$A,$B64,JRooms!$M:$M,AR$2))</f>
        <v>0</v>
      </c>
      <c r="AS64" s="6">
        <f>IF($B64="-","-",SUMIFS(JRooms!$P:$P,JRooms!$A:$A,$B64,JRooms!$M:$M,AS$2))</f>
        <v>0</v>
      </c>
      <c r="AT64" s="6">
        <f>IF($B64="-","-",SUMIFS(JRooms!$P:$P,JRooms!$A:$A,$B64,JRooms!$M:$M,AT$2))</f>
        <v>1040</v>
      </c>
      <c r="AU64" s="6">
        <f>IF($B64="-","-",SUMIFS(JRooms!$P:$P,JRooms!$A:$A,$B64,JRooms!$M:$M,AU$2))</f>
        <v>0</v>
      </c>
      <c r="AV64" s="6">
        <f>IF($B64="-","-",SUMIFS(JRooms!$P:$P,JRooms!$A:$A,$B64,JRooms!$M:$M,AV$2))</f>
        <v>0</v>
      </c>
      <c r="AW64" s="6">
        <f>IF($B64="-","-",SUMIFS(JRooms!$P:$P,JRooms!$A:$A,$B64,JRooms!$M:$M,AW$2))</f>
        <v>0</v>
      </c>
      <c r="AX64" s="6">
        <f>IF($B64="-","-",SUMIFS(JRooms!$P:$P,JRooms!$A:$A,$B64,JRooms!$M:$M,AX$2))</f>
        <v>0</v>
      </c>
      <c r="AY64" s="6">
        <f>IF($B64="-","-",SUMIFS(JRooms!$P:$P,JRooms!$A:$A,$B64,JRooms!$M:$M,AY$2))</f>
        <v>928</v>
      </c>
      <c r="AZ64" s="6">
        <f>IF($B64="-","-",SUMIFS(JRooms!$P:$P,JRooms!$A:$A,$B64,JRooms!$M:$M,AZ$2))</f>
        <v>0</v>
      </c>
      <c r="BA64" s="6">
        <f>IF($B64="-","-",SUMIFS(JRooms!$P:$P,JRooms!$A:$A,$B64,JRooms!$M:$M,BA$2))</f>
        <v>0</v>
      </c>
      <c r="BB64" s="6">
        <f>IF($B64="-","-",SUMIFS(JRooms!$P:$P,JRooms!$A:$A,$B64,JRooms!$M:$M,BB$2))</f>
        <v>0</v>
      </c>
      <c r="BC64" s="6">
        <f>IF($B64="-","-",SUMIFS(JRooms!$P:$P,JRooms!$A:$A,$B64,JRooms!$M:$M,BC$2))</f>
        <v>0</v>
      </c>
      <c r="BD64" s="6">
        <f>IF($B64="-","-",SUMIFS(JRooms!$P:$P,JRooms!$A:$A,$B64,JRooms!$M:$M,BD$2))</f>
        <v>0</v>
      </c>
      <c r="BE64" s="6">
        <f>IF($B64="-","-",SUMIFS(JRooms!$P:$P,JRooms!$A:$A,$B64,JRooms!$M:$M,BE$2))</f>
        <v>0</v>
      </c>
      <c r="BF64" s="6">
        <f>IF($B64="-","-",SUMIFS(JRooms!$P:$P,JRooms!$A:$A,$B64,JRooms!$M:$M,BF$2))</f>
        <v>0</v>
      </c>
      <c r="BG64" s="6">
        <f>IF($B64="-","-",SUMIFS(JRooms!$P:$P,JRooms!$A:$A,$B64,JRooms!$M:$M,BG$2))</f>
        <v>0</v>
      </c>
      <c r="BH64" s="6">
        <f>IF($B64="-","-",SUMIFS(JRooms!$P:$P,JRooms!$A:$A,$B64,JRooms!$M:$M,BH$2))</f>
        <v>0</v>
      </c>
      <c r="BI64" s="6">
        <f>IF($B64="-","-",SUMIFS(JRooms!$P:$P,JRooms!$A:$A,$B64,JRooms!$M:$M,BI$2))</f>
        <v>0</v>
      </c>
      <c r="BJ64" s="6">
        <f>IF($B64="-","-",SUMIFS(JRooms!$P:$P,JRooms!$A:$A,$B64,JRooms!$M:$M,BJ$2))</f>
        <v>899</v>
      </c>
      <c r="BK64" s="6">
        <f>IF($B64="-","-",SUMIFS(JRooms!$P:$P,JRooms!$A:$A,$B64,JRooms!$M:$M,BK$2))</f>
        <v>0</v>
      </c>
      <c r="BL64" s="6">
        <f>IF($B64="-","-",SUMIFS(JRooms!$P:$P,JRooms!$A:$A,$B64,JRooms!$M:$M,BL$2))</f>
        <v>0</v>
      </c>
    </row>
    <row r="65" spans="1:64" x14ac:dyDescent="0.2">
      <c r="A65" s="7">
        <v>186</v>
      </c>
      <c r="B65" s="7">
        <v>26</v>
      </c>
      <c r="C65" s="6" t="s">
        <v>64</v>
      </c>
      <c r="D65" s="6">
        <f>SUMIFS(SchoolList!H:H,SchoolList!F:F,A65)</f>
        <v>544.17000000000007</v>
      </c>
      <c r="E65" s="6">
        <f t="shared" si="5"/>
        <v>690</v>
      </c>
      <c r="F65" s="6">
        <f t="shared" si="6"/>
        <v>1860</v>
      </c>
      <c r="G65" s="6">
        <f t="shared" si="7"/>
        <v>1230</v>
      </c>
      <c r="H65" s="6">
        <f t="shared" si="8"/>
        <v>3780</v>
      </c>
      <c r="I65" s="73">
        <f t="shared" si="9"/>
        <v>1.27</v>
      </c>
      <c r="J65" s="73">
        <f t="shared" si="10"/>
        <v>3.42</v>
      </c>
      <c r="K65" s="73">
        <f t="shared" si="11"/>
        <v>2.2599999999999998</v>
      </c>
      <c r="L65" s="73">
        <f t="shared" si="12"/>
        <v>6.95</v>
      </c>
      <c r="M65" s="6">
        <f t="shared" si="1"/>
        <v>690</v>
      </c>
      <c r="N65" s="6">
        <f t="shared" si="2"/>
        <v>1860</v>
      </c>
      <c r="O65" s="6">
        <f t="shared" si="3"/>
        <v>1230</v>
      </c>
      <c r="P65" s="6">
        <f t="shared" si="4"/>
        <v>3780</v>
      </c>
      <c r="Q65" s="6">
        <f>IF($B65="-","-",SUMIFS(JRooms!$P:$P,JRooms!$A:$A,$B65,JRooms!$M:$M,Q$2,JRooms!$R:$R,""))</f>
        <v>0</v>
      </c>
      <c r="R65" s="6">
        <f>IF($B65="-","-",SUMIFS(JRooms!$P:$P,JRooms!$A:$A,$B65,JRooms!$M:$M,R$2,JRooms!$R:$R,""))</f>
        <v>0</v>
      </c>
      <c r="S65" s="6">
        <f>IF($B65="-","-",SUMIFS(JRooms!$P:$P,JRooms!$A:$A,$B65,JRooms!$M:$M,S$2,JRooms!$R:$R,""))</f>
        <v>0</v>
      </c>
      <c r="T65" s="6">
        <f>IF($B65="-","-",SUMIFS(JRooms!$P:$P,JRooms!$A:$A,$B65,JRooms!$M:$M,T$2,JRooms!$R:$R,""))</f>
        <v>0</v>
      </c>
      <c r="U65" s="6">
        <f>IF($B65="-","-",SUMIFS(JRooms!$P:$P,JRooms!$A:$A,$B65,JRooms!$M:$M,U$2,JRooms!$R:$R,""))</f>
        <v>0</v>
      </c>
      <c r="V65" s="6">
        <f>IF($B65="-","-",SUMIFS(JRooms!$P:$P,JRooms!$A:$A,$B65,JRooms!$M:$M,V$2,JRooms!$R:$R,""))</f>
        <v>690</v>
      </c>
      <c r="W65" s="6">
        <f>IF($B65="-","-",SUMIFS(JRooms!$P:$P,JRooms!$A:$A,$B65,JRooms!$M:$M,W$2,JRooms!$R:$R,""))</f>
        <v>0</v>
      </c>
      <c r="X65" s="6">
        <f>IF($B65="-","-",SUMIFS(JRooms!$P:$P,JRooms!$A:$A,$B65,JRooms!$M:$M,X$2,JRooms!$R:$R,""))</f>
        <v>0</v>
      </c>
      <c r="Y65" s="6">
        <f>IF($B65="-","-",SUMIFS(JRooms!$P:$P,JRooms!$A:$A,$B65,JRooms!$M:$M,Y$2,JRooms!$R:$R,""))</f>
        <v>0</v>
      </c>
      <c r="Z65" s="6">
        <f>IF($B65="-","-",SUMIFS(JRooms!$P:$P,JRooms!$A:$A,$B65,JRooms!$M:$M,Z$2,JRooms!$R:$R,""))</f>
        <v>0</v>
      </c>
      <c r="AA65" s="6">
        <f>IF($B65="-","-",SUMIFS(JRooms!$P:$P,JRooms!$A:$A,$B65,JRooms!$M:$M,AA$2,JRooms!$R:$R,""))</f>
        <v>1860</v>
      </c>
      <c r="AB65" s="6">
        <f>IF($B65="-","-",SUMIFS(JRooms!$P:$P,JRooms!$A:$A,$B65,JRooms!$M:$M,AB$2,JRooms!$R:$R,""))</f>
        <v>0</v>
      </c>
      <c r="AC65" s="6">
        <f>IF($B65="-","-",SUMIFS(JRooms!$P:$P,JRooms!$A:$A,$B65,JRooms!$M:$M,AC$2,JRooms!$R:$R,""))</f>
        <v>0</v>
      </c>
      <c r="AD65" s="6">
        <f>IF($B65="-","-",SUMIFS(JRooms!$P:$P,JRooms!$A:$A,$B65,JRooms!$M:$M,AD$2,JRooms!$R:$R,""))</f>
        <v>0</v>
      </c>
      <c r="AE65" s="6">
        <f>IF($B65="-","-",SUMIFS(JRooms!$P:$P,JRooms!$A:$A,$B65,JRooms!$M:$M,AE$2,JRooms!$R:$R,""))</f>
        <v>0</v>
      </c>
      <c r="AF65" s="6">
        <f>IF($B65="-","-",SUMIFS(JRooms!$P:$P,JRooms!$A:$A,$B65,JRooms!$M:$M,AF$2,JRooms!$R:$R,""))</f>
        <v>0</v>
      </c>
      <c r="AG65" s="6">
        <f>IF($B65="-","-",SUMIFS(JRooms!$P:$P,JRooms!$A:$A,$B65,JRooms!$M:$M,AG$2,JRooms!$R:$R,""))</f>
        <v>0</v>
      </c>
      <c r="AH65" s="6">
        <f>IF($B65="-","-",SUMIFS(JRooms!$P:$P,JRooms!$A:$A,$B65,JRooms!$M:$M,AH$2,JRooms!$R:$R,""))</f>
        <v>0</v>
      </c>
      <c r="AI65" s="6">
        <f>IF($B65="-","-",SUMIFS(JRooms!$P:$P,JRooms!$A:$A,$B65,JRooms!$M:$M,AI$2,JRooms!$R:$R,""))</f>
        <v>0</v>
      </c>
      <c r="AJ65" s="6">
        <f>IF($B65="-","-",SUMIFS(JRooms!$P:$P,JRooms!$A:$A,$B65,JRooms!$M:$M,AJ$2,JRooms!$R:$R,""))</f>
        <v>0</v>
      </c>
      <c r="AK65" s="6">
        <f>IF($B65="-","-",SUMIFS(JRooms!$P:$P,JRooms!$A:$A,$B65,JRooms!$M:$M,AK$2,JRooms!$R:$R,""))</f>
        <v>0</v>
      </c>
      <c r="AL65" s="6">
        <f>IF($B65="-","-",SUMIFS(JRooms!$P:$P,JRooms!$A:$A,$B65,JRooms!$M:$M,AL$2,JRooms!$R:$R,""))</f>
        <v>1230</v>
      </c>
      <c r="AM65" s="6">
        <f>IF($B65="-","-",SUMIFS(JRooms!$P:$P,JRooms!$A:$A,$B65,JRooms!$M:$M,AM$2,JRooms!$R:$R,""))</f>
        <v>0</v>
      </c>
      <c r="AN65" s="6">
        <f>IF($B65="-","-",SUMIFS(JRooms!$P:$P,JRooms!$A:$A,$B65,JRooms!$M:$M,AN$2,JRooms!$R:$R,""))</f>
        <v>0</v>
      </c>
      <c r="AO65" s="6">
        <f>IF($B65="-","-",SUMIFS(JRooms!$P:$P,JRooms!$A:$A,$B65,JRooms!$M:$M,AO$2))</f>
        <v>0</v>
      </c>
      <c r="AP65" s="6">
        <f>IF($B65="-","-",SUMIFS(JRooms!$P:$P,JRooms!$A:$A,$B65,JRooms!$M:$M,AP$2))</f>
        <v>0</v>
      </c>
      <c r="AQ65" s="6">
        <f>IF($B65="-","-",SUMIFS(JRooms!$P:$P,JRooms!$A:$A,$B65,JRooms!$M:$M,AQ$2))</f>
        <v>0</v>
      </c>
      <c r="AR65" s="6">
        <f>IF($B65="-","-",SUMIFS(JRooms!$P:$P,JRooms!$A:$A,$B65,JRooms!$M:$M,AR$2))</f>
        <v>0</v>
      </c>
      <c r="AS65" s="6">
        <f>IF($B65="-","-",SUMIFS(JRooms!$P:$P,JRooms!$A:$A,$B65,JRooms!$M:$M,AS$2))</f>
        <v>0</v>
      </c>
      <c r="AT65" s="6">
        <f>IF($B65="-","-",SUMIFS(JRooms!$P:$P,JRooms!$A:$A,$B65,JRooms!$M:$M,AT$2))</f>
        <v>690</v>
      </c>
      <c r="AU65" s="6">
        <f>IF($B65="-","-",SUMIFS(JRooms!$P:$P,JRooms!$A:$A,$B65,JRooms!$M:$M,AU$2))</f>
        <v>0</v>
      </c>
      <c r="AV65" s="6">
        <f>IF($B65="-","-",SUMIFS(JRooms!$P:$P,JRooms!$A:$A,$B65,JRooms!$M:$M,AV$2))</f>
        <v>0</v>
      </c>
      <c r="AW65" s="6">
        <f>IF($B65="-","-",SUMIFS(JRooms!$P:$P,JRooms!$A:$A,$B65,JRooms!$M:$M,AW$2))</f>
        <v>0</v>
      </c>
      <c r="AX65" s="6">
        <f>IF($B65="-","-",SUMIFS(JRooms!$P:$P,JRooms!$A:$A,$B65,JRooms!$M:$M,AX$2))</f>
        <v>0</v>
      </c>
      <c r="AY65" s="6">
        <f>IF($B65="-","-",SUMIFS(JRooms!$P:$P,JRooms!$A:$A,$B65,JRooms!$M:$M,AY$2))</f>
        <v>1860</v>
      </c>
      <c r="AZ65" s="6">
        <f>IF($B65="-","-",SUMIFS(JRooms!$P:$P,JRooms!$A:$A,$B65,JRooms!$M:$M,AZ$2))</f>
        <v>0</v>
      </c>
      <c r="BA65" s="6">
        <f>IF($B65="-","-",SUMIFS(JRooms!$P:$P,JRooms!$A:$A,$B65,JRooms!$M:$M,BA$2))</f>
        <v>0</v>
      </c>
      <c r="BB65" s="6">
        <f>IF($B65="-","-",SUMIFS(JRooms!$P:$P,JRooms!$A:$A,$B65,JRooms!$M:$M,BB$2))</f>
        <v>0</v>
      </c>
      <c r="BC65" s="6">
        <f>IF($B65="-","-",SUMIFS(JRooms!$P:$P,JRooms!$A:$A,$B65,JRooms!$M:$M,BC$2))</f>
        <v>0</v>
      </c>
      <c r="BD65" s="6">
        <f>IF($B65="-","-",SUMIFS(JRooms!$P:$P,JRooms!$A:$A,$B65,JRooms!$M:$M,BD$2))</f>
        <v>0</v>
      </c>
      <c r="BE65" s="6">
        <f>IF($B65="-","-",SUMIFS(JRooms!$P:$P,JRooms!$A:$A,$B65,JRooms!$M:$M,BE$2))</f>
        <v>0</v>
      </c>
      <c r="BF65" s="6">
        <f>IF($B65="-","-",SUMIFS(JRooms!$P:$P,JRooms!$A:$A,$B65,JRooms!$M:$M,BF$2))</f>
        <v>0</v>
      </c>
      <c r="BG65" s="6">
        <f>IF($B65="-","-",SUMIFS(JRooms!$P:$P,JRooms!$A:$A,$B65,JRooms!$M:$M,BG$2))</f>
        <v>0</v>
      </c>
      <c r="BH65" s="6">
        <f>IF($B65="-","-",SUMIFS(JRooms!$P:$P,JRooms!$A:$A,$B65,JRooms!$M:$M,BH$2))</f>
        <v>0</v>
      </c>
      <c r="BI65" s="6">
        <f>IF($B65="-","-",SUMIFS(JRooms!$P:$P,JRooms!$A:$A,$B65,JRooms!$M:$M,BI$2))</f>
        <v>0</v>
      </c>
      <c r="BJ65" s="6">
        <f>IF($B65="-","-",SUMIFS(JRooms!$P:$P,JRooms!$A:$A,$B65,JRooms!$M:$M,BJ$2))</f>
        <v>1230</v>
      </c>
      <c r="BK65" s="6">
        <f>IF($B65="-","-",SUMIFS(JRooms!$P:$P,JRooms!$A:$A,$B65,JRooms!$M:$M,BK$2))</f>
        <v>0</v>
      </c>
      <c r="BL65" s="6">
        <f>IF($B65="-","-",SUMIFS(JRooms!$P:$P,JRooms!$A:$A,$B65,JRooms!$M:$M,BL$2))</f>
        <v>0</v>
      </c>
    </row>
    <row r="66" spans="1:64" x14ac:dyDescent="0.2">
      <c r="A66" s="7">
        <v>201</v>
      </c>
      <c r="B66" s="7">
        <v>29</v>
      </c>
      <c r="C66" s="6" t="s">
        <v>65</v>
      </c>
      <c r="D66" s="6">
        <f>SUMIFS(SchoolList!H:H,SchoolList!F:F,A66)</f>
        <v>496.81</v>
      </c>
      <c r="E66" s="6">
        <f t="shared" si="5"/>
        <v>2368</v>
      </c>
      <c r="F66" s="6">
        <f t="shared" si="6"/>
        <v>988</v>
      </c>
      <c r="G66" s="6">
        <f t="shared" si="7"/>
        <v>968</v>
      </c>
      <c r="H66" s="6">
        <f t="shared" si="8"/>
        <v>4324</v>
      </c>
      <c r="I66" s="73">
        <f t="shared" si="9"/>
        <v>4.7699999999999996</v>
      </c>
      <c r="J66" s="73">
        <f t="shared" si="10"/>
        <v>1.99</v>
      </c>
      <c r="K66" s="73">
        <f t="shared" si="11"/>
        <v>1.95</v>
      </c>
      <c r="L66" s="73">
        <f t="shared" si="12"/>
        <v>8.6999999999999993</v>
      </c>
      <c r="M66" s="6">
        <f t="shared" si="1"/>
        <v>2368</v>
      </c>
      <c r="N66" s="6">
        <f t="shared" si="2"/>
        <v>988</v>
      </c>
      <c r="O66" s="6">
        <f t="shared" si="3"/>
        <v>968</v>
      </c>
      <c r="P66" s="6">
        <f t="shared" si="4"/>
        <v>4324</v>
      </c>
      <c r="Q66" s="6">
        <f>IF($B66="-","-",SUMIFS(JRooms!$P:$P,JRooms!$A:$A,$B66,JRooms!$M:$M,Q$2,JRooms!$R:$R,""))</f>
        <v>0</v>
      </c>
      <c r="R66" s="6">
        <f>IF($B66="-","-",SUMIFS(JRooms!$P:$P,JRooms!$A:$A,$B66,JRooms!$M:$M,R$2,JRooms!$R:$R,""))</f>
        <v>0</v>
      </c>
      <c r="S66" s="6">
        <f>IF($B66="-","-",SUMIFS(JRooms!$P:$P,JRooms!$A:$A,$B66,JRooms!$M:$M,S$2,JRooms!$R:$R,""))</f>
        <v>0</v>
      </c>
      <c r="T66" s="6">
        <f>IF($B66="-","-",SUMIFS(JRooms!$P:$P,JRooms!$A:$A,$B66,JRooms!$M:$M,T$2,JRooms!$R:$R,""))</f>
        <v>928</v>
      </c>
      <c r="U66" s="6">
        <f>IF($B66="-","-",SUMIFS(JRooms!$P:$P,JRooms!$A:$A,$B66,JRooms!$M:$M,U$2,JRooms!$R:$R,""))</f>
        <v>0</v>
      </c>
      <c r="V66" s="6">
        <f>IF($B66="-","-",SUMIFS(JRooms!$P:$P,JRooms!$A:$A,$B66,JRooms!$M:$M,V$2,JRooms!$R:$R,""))</f>
        <v>0</v>
      </c>
      <c r="W66" s="6">
        <f>IF($B66="-","-",SUMIFS(JRooms!$P:$P,JRooms!$A:$A,$B66,JRooms!$M:$M,W$2,JRooms!$R:$R,""))</f>
        <v>0</v>
      </c>
      <c r="X66" s="6">
        <f>IF($B66="-","-",SUMIFS(JRooms!$P:$P,JRooms!$A:$A,$B66,JRooms!$M:$M,X$2,JRooms!$R:$R,""))</f>
        <v>1440</v>
      </c>
      <c r="Y66" s="6">
        <f>IF($B66="-","-",SUMIFS(JRooms!$P:$P,JRooms!$A:$A,$B66,JRooms!$M:$M,Y$2,JRooms!$R:$R,""))</f>
        <v>0</v>
      </c>
      <c r="Z66" s="6">
        <f>IF($B66="-","-",SUMIFS(JRooms!$P:$P,JRooms!$A:$A,$B66,JRooms!$M:$M,Z$2,JRooms!$R:$R,""))</f>
        <v>0</v>
      </c>
      <c r="AA66" s="6">
        <f>IF($B66="-","-",SUMIFS(JRooms!$P:$P,JRooms!$A:$A,$B66,JRooms!$M:$M,AA$2,JRooms!$R:$R,""))</f>
        <v>0</v>
      </c>
      <c r="AB66" s="6">
        <f>IF($B66="-","-",SUMIFS(JRooms!$P:$P,JRooms!$A:$A,$B66,JRooms!$M:$M,AB$2,JRooms!$R:$R,""))</f>
        <v>0</v>
      </c>
      <c r="AC66" s="6">
        <f>IF($B66="-","-",SUMIFS(JRooms!$P:$P,JRooms!$A:$A,$B66,JRooms!$M:$M,AC$2,JRooms!$R:$R,""))</f>
        <v>988</v>
      </c>
      <c r="AD66" s="6">
        <f>IF($B66="-","-",SUMIFS(JRooms!$P:$P,JRooms!$A:$A,$B66,JRooms!$M:$M,AD$2,JRooms!$R:$R,""))</f>
        <v>0</v>
      </c>
      <c r="AE66" s="6">
        <f>IF($B66="-","-",SUMIFS(JRooms!$P:$P,JRooms!$A:$A,$B66,JRooms!$M:$M,AE$2,JRooms!$R:$R,""))</f>
        <v>0</v>
      </c>
      <c r="AF66" s="6">
        <f>IF($B66="-","-",SUMIFS(JRooms!$P:$P,JRooms!$A:$A,$B66,JRooms!$M:$M,AF$2,JRooms!$R:$R,""))</f>
        <v>0</v>
      </c>
      <c r="AG66" s="6">
        <f>IF($B66="-","-",SUMIFS(JRooms!$P:$P,JRooms!$A:$A,$B66,JRooms!$M:$M,AG$2,JRooms!$R:$R,""))</f>
        <v>968</v>
      </c>
      <c r="AH66" s="6">
        <f>IF($B66="-","-",SUMIFS(JRooms!$P:$P,JRooms!$A:$A,$B66,JRooms!$M:$M,AH$2,JRooms!$R:$R,""))</f>
        <v>0</v>
      </c>
      <c r="AI66" s="6">
        <f>IF($B66="-","-",SUMIFS(JRooms!$P:$P,JRooms!$A:$A,$B66,JRooms!$M:$M,AI$2,JRooms!$R:$R,""))</f>
        <v>0</v>
      </c>
      <c r="AJ66" s="6">
        <f>IF($B66="-","-",SUMIFS(JRooms!$P:$P,JRooms!$A:$A,$B66,JRooms!$M:$M,AJ$2,JRooms!$R:$R,""))</f>
        <v>0</v>
      </c>
      <c r="AK66" s="6">
        <f>IF($B66="-","-",SUMIFS(JRooms!$P:$P,JRooms!$A:$A,$B66,JRooms!$M:$M,AK$2,JRooms!$R:$R,""))</f>
        <v>0</v>
      </c>
      <c r="AL66" s="6">
        <f>IF($B66="-","-",SUMIFS(JRooms!$P:$P,JRooms!$A:$A,$B66,JRooms!$M:$M,AL$2,JRooms!$R:$R,""))</f>
        <v>0</v>
      </c>
      <c r="AM66" s="6">
        <f>IF($B66="-","-",SUMIFS(JRooms!$P:$P,JRooms!$A:$A,$B66,JRooms!$M:$M,AM$2,JRooms!$R:$R,""))</f>
        <v>0</v>
      </c>
      <c r="AN66" s="6">
        <f>IF($B66="-","-",SUMIFS(JRooms!$P:$P,JRooms!$A:$A,$B66,JRooms!$M:$M,AN$2,JRooms!$R:$R,""))</f>
        <v>0</v>
      </c>
      <c r="AO66" s="6">
        <f>IF($B66="-","-",SUMIFS(JRooms!$P:$P,JRooms!$A:$A,$B66,JRooms!$M:$M,AO$2))</f>
        <v>0</v>
      </c>
      <c r="AP66" s="6">
        <f>IF($B66="-","-",SUMIFS(JRooms!$P:$P,JRooms!$A:$A,$B66,JRooms!$M:$M,AP$2))</f>
        <v>0</v>
      </c>
      <c r="AQ66" s="6">
        <f>IF($B66="-","-",SUMIFS(JRooms!$P:$P,JRooms!$A:$A,$B66,JRooms!$M:$M,AQ$2))</f>
        <v>0</v>
      </c>
      <c r="AR66" s="6">
        <f>IF($B66="-","-",SUMIFS(JRooms!$P:$P,JRooms!$A:$A,$B66,JRooms!$M:$M,AR$2))</f>
        <v>928</v>
      </c>
      <c r="AS66" s="6">
        <f>IF($B66="-","-",SUMIFS(JRooms!$P:$P,JRooms!$A:$A,$B66,JRooms!$M:$M,AS$2))</f>
        <v>0</v>
      </c>
      <c r="AT66" s="6">
        <f>IF($B66="-","-",SUMIFS(JRooms!$P:$P,JRooms!$A:$A,$B66,JRooms!$M:$M,AT$2))</f>
        <v>0</v>
      </c>
      <c r="AU66" s="6">
        <f>IF($B66="-","-",SUMIFS(JRooms!$P:$P,JRooms!$A:$A,$B66,JRooms!$M:$M,AU$2))</f>
        <v>0</v>
      </c>
      <c r="AV66" s="6">
        <f>IF($B66="-","-",SUMIFS(JRooms!$P:$P,JRooms!$A:$A,$B66,JRooms!$M:$M,AV$2))</f>
        <v>1440</v>
      </c>
      <c r="AW66" s="6">
        <f>IF($B66="-","-",SUMIFS(JRooms!$P:$P,JRooms!$A:$A,$B66,JRooms!$M:$M,AW$2))</f>
        <v>0</v>
      </c>
      <c r="AX66" s="6">
        <f>IF($B66="-","-",SUMIFS(JRooms!$P:$P,JRooms!$A:$A,$B66,JRooms!$M:$M,AX$2))</f>
        <v>0</v>
      </c>
      <c r="AY66" s="6">
        <f>IF($B66="-","-",SUMIFS(JRooms!$P:$P,JRooms!$A:$A,$B66,JRooms!$M:$M,AY$2))</f>
        <v>0</v>
      </c>
      <c r="AZ66" s="6">
        <f>IF($B66="-","-",SUMIFS(JRooms!$P:$P,JRooms!$A:$A,$B66,JRooms!$M:$M,AZ$2))</f>
        <v>0</v>
      </c>
      <c r="BA66" s="6">
        <f>IF($B66="-","-",SUMIFS(JRooms!$P:$P,JRooms!$A:$A,$B66,JRooms!$M:$M,BA$2))</f>
        <v>988</v>
      </c>
      <c r="BB66" s="6">
        <f>IF($B66="-","-",SUMIFS(JRooms!$P:$P,JRooms!$A:$A,$B66,JRooms!$M:$M,BB$2))</f>
        <v>0</v>
      </c>
      <c r="BC66" s="6">
        <f>IF($B66="-","-",SUMIFS(JRooms!$P:$P,JRooms!$A:$A,$B66,JRooms!$M:$M,BC$2))</f>
        <v>0</v>
      </c>
      <c r="BD66" s="6">
        <f>IF($B66="-","-",SUMIFS(JRooms!$P:$P,JRooms!$A:$A,$B66,JRooms!$M:$M,BD$2))</f>
        <v>0</v>
      </c>
      <c r="BE66" s="6">
        <f>IF($B66="-","-",SUMIFS(JRooms!$P:$P,JRooms!$A:$A,$B66,JRooms!$M:$M,BE$2))</f>
        <v>968</v>
      </c>
      <c r="BF66" s="6">
        <f>IF($B66="-","-",SUMIFS(JRooms!$P:$P,JRooms!$A:$A,$B66,JRooms!$M:$M,BF$2))</f>
        <v>0</v>
      </c>
      <c r="BG66" s="6">
        <f>IF($B66="-","-",SUMIFS(JRooms!$P:$P,JRooms!$A:$A,$B66,JRooms!$M:$M,BG$2))</f>
        <v>0</v>
      </c>
      <c r="BH66" s="6">
        <f>IF($B66="-","-",SUMIFS(JRooms!$P:$P,JRooms!$A:$A,$B66,JRooms!$M:$M,BH$2))</f>
        <v>0</v>
      </c>
      <c r="BI66" s="6">
        <f>IF($B66="-","-",SUMIFS(JRooms!$P:$P,JRooms!$A:$A,$B66,JRooms!$M:$M,BI$2))</f>
        <v>0</v>
      </c>
      <c r="BJ66" s="6">
        <f>IF($B66="-","-",SUMIFS(JRooms!$P:$P,JRooms!$A:$A,$B66,JRooms!$M:$M,BJ$2))</f>
        <v>0</v>
      </c>
      <c r="BK66" s="6">
        <f>IF($B66="-","-",SUMIFS(JRooms!$P:$P,JRooms!$A:$A,$B66,JRooms!$M:$M,BK$2))</f>
        <v>0</v>
      </c>
      <c r="BL66" s="6">
        <f>IF($B66="-","-",SUMIFS(JRooms!$P:$P,JRooms!$A:$A,$B66,JRooms!$M:$M,BL$2))</f>
        <v>0</v>
      </c>
    </row>
    <row r="67" spans="1:64" x14ac:dyDescent="0.2">
      <c r="A67" s="7">
        <v>202</v>
      </c>
      <c r="B67" s="7">
        <v>42</v>
      </c>
      <c r="C67" s="6" t="s">
        <v>66</v>
      </c>
      <c r="D67" s="6">
        <f>SUMIFS(SchoolList!H:H,SchoolList!F:F,A67)</f>
        <v>626.91</v>
      </c>
      <c r="E67" s="6">
        <f t="shared" si="5"/>
        <v>1828</v>
      </c>
      <c r="F67" s="6">
        <f t="shared" si="6"/>
        <v>2592</v>
      </c>
      <c r="G67" s="6">
        <f t="shared" si="7"/>
        <v>0</v>
      </c>
      <c r="H67" s="6">
        <f t="shared" si="8"/>
        <v>4420</v>
      </c>
      <c r="I67" s="73">
        <f t="shared" si="9"/>
        <v>2.92</v>
      </c>
      <c r="J67" s="73">
        <f t="shared" si="10"/>
        <v>4.13</v>
      </c>
      <c r="K67" s="73">
        <f t="shared" si="11"/>
        <v>0</v>
      </c>
      <c r="L67" s="73">
        <f t="shared" si="12"/>
        <v>7.05</v>
      </c>
      <c r="M67" s="6">
        <f>SUM(AO67:AX67)</f>
        <v>1828</v>
      </c>
      <c r="N67" s="6">
        <f>SUM(AY67:BD67)</f>
        <v>2592</v>
      </c>
      <c r="O67" s="6">
        <f>SUM(BE67:BL67)</f>
        <v>0</v>
      </c>
      <c r="P67" s="6">
        <f>SUM(M67:O67)</f>
        <v>4420</v>
      </c>
      <c r="Q67" s="6">
        <f>IF($B67="-","-",SUMIFS(JRooms!$P:$P,JRooms!$A:$A,$B67,JRooms!$M:$M,Q$2,JRooms!$R:$R,""))</f>
        <v>0</v>
      </c>
      <c r="R67" s="6">
        <f>IF($B67="-","-",SUMIFS(JRooms!$P:$P,JRooms!$A:$A,$B67,JRooms!$M:$M,R$2,JRooms!$R:$R,""))</f>
        <v>0</v>
      </c>
      <c r="S67" s="6">
        <f>IF($B67="-","-",SUMIFS(JRooms!$P:$P,JRooms!$A:$A,$B67,JRooms!$M:$M,S$2,JRooms!$R:$R,""))</f>
        <v>0</v>
      </c>
      <c r="T67" s="6">
        <f>IF($B67="-","-",SUMIFS(JRooms!$P:$P,JRooms!$A:$A,$B67,JRooms!$M:$M,T$2,JRooms!$R:$R,""))</f>
        <v>1053</v>
      </c>
      <c r="U67" s="6">
        <f>IF($B67="-","-",SUMIFS(JRooms!$P:$P,JRooms!$A:$A,$B67,JRooms!$M:$M,U$2,JRooms!$R:$R,""))</f>
        <v>0</v>
      </c>
      <c r="V67" s="6">
        <f>IF($B67="-","-",SUMIFS(JRooms!$P:$P,JRooms!$A:$A,$B67,JRooms!$M:$M,V$2,JRooms!$R:$R,""))</f>
        <v>0</v>
      </c>
      <c r="W67" s="6">
        <f>IF($B67="-","-",SUMIFS(JRooms!$P:$P,JRooms!$A:$A,$B67,JRooms!$M:$M,W$2,JRooms!$R:$R,""))</f>
        <v>0</v>
      </c>
      <c r="X67" s="6">
        <f>IF($B67="-","-",SUMIFS(JRooms!$P:$P,JRooms!$A:$A,$B67,JRooms!$M:$M,X$2,JRooms!$R:$R,""))</f>
        <v>0</v>
      </c>
      <c r="Y67" s="6">
        <f>IF($B67="-","-",SUMIFS(JRooms!$P:$P,JRooms!$A:$A,$B67,JRooms!$M:$M,Y$2,JRooms!$R:$R,""))</f>
        <v>0</v>
      </c>
      <c r="Z67" s="6">
        <f>IF($B67="-","-",SUMIFS(JRooms!$P:$P,JRooms!$A:$A,$B67,JRooms!$M:$M,Z$2,JRooms!$R:$R,""))</f>
        <v>775</v>
      </c>
      <c r="AA67" s="6">
        <f>IF($B67="-","-",SUMIFS(JRooms!$P:$P,JRooms!$A:$A,$B67,JRooms!$M:$M,AA$2,JRooms!$R:$R,""))</f>
        <v>0</v>
      </c>
      <c r="AB67" s="6">
        <f>IF($B67="-","-",SUMIFS(JRooms!$P:$P,JRooms!$A:$A,$B67,JRooms!$M:$M,AB$2,JRooms!$R:$R,""))</f>
        <v>0</v>
      </c>
      <c r="AC67" s="6">
        <f>IF($B67="-","-",SUMIFS(JRooms!$P:$P,JRooms!$A:$A,$B67,JRooms!$M:$M,AC$2,JRooms!$R:$R,""))</f>
        <v>2592</v>
      </c>
      <c r="AD67" s="6">
        <f>IF($B67="-","-",SUMIFS(JRooms!$P:$P,JRooms!$A:$A,$B67,JRooms!$M:$M,AD$2,JRooms!$R:$R,""))</f>
        <v>0</v>
      </c>
      <c r="AE67" s="6">
        <f>IF($B67="-","-",SUMIFS(JRooms!$P:$P,JRooms!$A:$A,$B67,JRooms!$M:$M,AE$2,JRooms!$R:$R,""))</f>
        <v>0</v>
      </c>
      <c r="AF67" s="6">
        <f>IF($B67="-","-",SUMIFS(JRooms!$P:$P,JRooms!$A:$A,$B67,JRooms!$M:$M,AF$2,JRooms!$R:$R,""))</f>
        <v>0</v>
      </c>
      <c r="AG67" s="6">
        <f>IF($B67="-","-",SUMIFS(JRooms!$P:$P,JRooms!$A:$A,$B67,JRooms!$M:$M,AG$2,JRooms!$R:$R,""))</f>
        <v>0</v>
      </c>
      <c r="AH67" s="6">
        <f>IF($B67="-","-",SUMIFS(JRooms!$P:$P,JRooms!$A:$A,$B67,JRooms!$M:$M,AH$2,JRooms!$R:$R,""))</f>
        <v>0</v>
      </c>
      <c r="AI67" s="6">
        <f>IF($B67="-","-",SUMIFS(JRooms!$P:$P,JRooms!$A:$A,$B67,JRooms!$M:$M,AI$2,JRooms!$R:$R,""))</f>
        <v>0</v>
      </c>
      <c r="AJ67" s="6">
        <f>IF($B67="-","-",SUMIFS(JRooms!$P:$P,JRooms!$A:$A,$B67,JRooms!$M:$M,AJ$2,JRooms!$R:$R,""))</f>
        <v>0</v>
      </c>
      <c r="AK67" s="6">
        <f>IF($B67="-","-",SUMIFS(JRooms!$P:$P,JRooms!$A:$A,$B67,JRooms!$M:$M,AK$2,JRooms!$R:$R,""))</f>
        <v>0</v>
      </c>
      <c r="AL67" s="6">
        <f>IF($B67="-","-",SUMIFS(JRooms!$P:$P,JRooms!$A:$A,$B67,JRooms!$M:$M,AL$2,JRooms!$R:$R,""))</f>
        <v>0</v>
      </c>
      <c r="AM67" s="6">
        <f>IF($B67="-","-",SUMIFS(JRooms!$P:$P,JRooms!$A:$A,$B67,JRooms!$M:$M,AM$2,JRooms!$R:$R,""))</f>
        <v>0</v>
      </c>
      <c r="AN67" s="6">
        <f>IF($B67="-","-",SUMIFS(JRooms!$P:$P,JRooms!$A:$A,$B67,JRooms!$M:$M,AN$2,JRooms!$R:$R,""))</f>
        <v>0</v>
      </c>
      <c r="AO67" s="6">
        <f>IF($B67="-","-",SUMIFS(JRooms!$P:$P,JRooms!$A:$A,$B67,JRooms!$M:$M,AO$2))</f>
        <v>0</v>
      </c>
      <c r="AP67" s="6">
        <f>IF($B67="-","-",SUMIFS(JRooms!$P:$P,JRooms!$A:$A,$B67,JRooms!$M:$M,AP$2))</f>
        <v>0</v>
      </c>
      <c r="AQ67" s="6">
        <f>IF($B67="-","-",SUMIFS(JRooms!$P:$P,JRooms!$A:$A,$B67,JRooms!$M:$M,AQ$2))</f>
        <v>0</v>
      </c>
      <c r="AR67" s="6">
        <f>IF($B67="-","-",SUMIFS(JRooms!$P:$P,JRooms!$A:$A,$B67,JRooms!$M:$M,AR$2))</f>
        <v>1053</v>
      </c>
      <c r="AS67" s="6">
        <f>IF($B67="-","-",SUMIFS(JRooms!$P:$P,JRooms!$A:$A,$B67,JRooms!$M:$M,AS$2))</f>
        <v>0</v>
      </c>
      <c r="AT67" s="6">
        <f>IF($B67="-","-",SUMIFS(JRooms!$P:$P,JRooms!$A:$A,$B67,JRooms!$M:$M,AT$2))</f>
        <v>0</v>
      </c>
      <c r="AU67" s="6">
        <f>IF($B67="-","-",SUMIFS(JRooms!$P:$P,JRooms!$A:$A,$B67,JRooms!$M:$M,AU$2))</f>
        <v>0</v>
      </c>
      <c r="AV67" s="6">
        <f>IF($B67="-","-",SUMIFS(JRooms!$P:$P,JRooms!$A:$A,$B67,JRooms!$M:$M,AV$2))</f>
        <v>0</v>
      </c>
      <c r="AW67" s="6">
        <f>IF($B67="-","-",SUMIFS(JRooms!$P:$P,JRooms!$A:$A,$B67,JRooms!$M:$M,AW$2))</f>
        <v>0</v>
      </c>
      <c r="AX67" s="6">
        <f>IF($B67="-","-",SUMIFS(JRooms!$P:$P,JRooms!$A:$A,$B67,JRooms!$M:$M,AX$2))</f>
        <v>775</v>
      </c>
      <c r="AY67" s="6">
        <f>IF($B67="-","-",SUMIFS(JRooms!$P:$P,JRooms!$A:$A,$B67,JRooms!$M:$M,AY$2))</f>
        <v>0</v>
      </c>
      <c r="AZ67" s="6">
        <f>IF($B67="-","-",SUMIFS(JRooms!$P:$P,JRooms!$A:$A,$B67,JRooms!$M:$M,AZ$2))</f>
        <v>0</v>
      </c>
      <c r="BA67" s="6">
        <f>IF($B67="-","-",SUMIFS(JRooms!$P:$P,JRooms!$A:$A,$B67,JRooms!$M:$M,BA$2))</f>
        <v>2592</v>
      </c>
      <c r="BB67" s="6">
        <f>IF($B67="-","-",SUMIFS(JRooms!$P:$P,JRooms!$A:$A,$B67,JRooms!$M:$M,BB$2))</f>
        <v>0</v>
      </c>
      <c r="BC67" s="6">
        <f>IF($B67="-","-",SUMIFS(JRooms!$P:$P,JRooms!$A:$A,$B67,JRooms!$M:$M,BC$2))</f>
        <v>0</v>
      </c>
      <c r="BD67" s="6">
        <f>IF($B67="-","-",SUMIFS(JRooms!$P:$P,JRooms!$A:$A,$B67,JRooms!$M:$M,BD$2))</f>
        <v>0</v>
      </c>
      <c r="BE67" s="6">
        <f>IF($B67="-","-",SUMIFS(JRooms!$P:$P,JRooms!$A:$A,$B67,JRooms!$M:$M,BE$2))</f>
        <v>0</v>
      </c>
      <c r="BF67" s="6">
        <f>IF($B67="-","-",SUMIFS(JRooms!$P:$P,JRooms!$A:$A,$B67,JRooms!$M:$M,BF$2))</f>
        <v>0</v>
      </c>
      <c r="BG67" s="6">
        <f>IF($B67="-","-",SUMIFS(JRooms!$P:$P,JRooms!$A:$A,$B67,JRooms!$M:$M,BG$2))</f>
        <v>0</v>
      </c>
      <c r="BH67" s="6">
        <f>IF($B67="-","-",SUMIFS(JRooms!$P:$P,JRooms!$A:$A,$B67,JRooms!$M:$M,BH$2))</f>
        <v>0</v>
      </c>
      <c r="BI67" s="6">
        <f>IF($B67="-","-",SUMIFS(JRooms!$P:$P,JRooms!$A:$A,$B67,JRooms!$M:$M,BI$2))</f>
        <v>0</v>
      </c>
      <c r="BJ67" s="6">
        <f>IF($B67="-","-",SUMIFS(JRooms!$P:$P,JRooms!$A:$A,$B67,JRooms!$M:$M,BJ$2))</f>
        <v>0</v>
      </c>
      <c r="BK67" s="6">
        <f>IF($B67="-","-",SUMIFS(JRooms!$P:$P,JRooms!$A:$A,$B67,JRooms!$M:$M,BK$2))</f>
        <v>0</v>
      </c>
      <c r="BL67" s="6">
        <f>IF($B67="-","-",SUMIFS(JRooms!$P:$P,JRooms!$A:$A,$B67,JRooms!$M:$M,BL$2))</f>
        <v>0</v>
      </c>
    </row>
    <row r="68" spans="1:64" x14ac:dyDescent="0.2">
      <c r="A68" s="7">
        <v>203</v>
      </c>
      <c r="B68" s="7">
        <v>50</v>
      </c>
      <c r="C68" s="6" t="s">
        <v>67</v>
      </c>
      <c r="D68" s="6">
        <f>SUMIFS(SchoolList!H:H,SchoolList!F:F,A68)</f>
        <v>196</v>
      </c>
      <c r="E68" s="6">
        <f t="shared" si="5"/>
        <v>1148</v>
      </c>
      <c r="F68" s="6">
        <f t="shared" si="6"/>
        <v>1824</v>
      </c>
      <c r="G68" s="6">
        <f t="shared" si="7"/>
        <v>3544</v>
      </c>
      <c r="H68" s="6">
        <f t="shared" si="8"/>
        <v>6516</v>
      </c>
      <c r="I68" s="73">
        <f t="shared" si="9"/>
        <v>5.86</v>
      </c>
      <c r="J68" s="73">
        <f t="shared" si="10"/>
        <v>9.31</v>
      </c>
      <c r="K68" s="73">
        <f t="shared" si="11"/>
        <v>18.079999999999998</v>
      </c>
      <c r="L68" s="73">
        <f t="shared" si="12"/>
        <v>33.24</v>
      </c>
      <c r="M68" s="6">
        <f t="shared" ref="M68:M118" si="13">SUM(AO68:AX68)</f>
        <v>2184</v>
      </c>
      <c r="N68" s="6">
        <f t="shared" ref="N68:N118" si="14">SUM(AY68:BD68)</f>
        <v>2568</v>
      </c>
      <c r="O68" s="6">
        <f t="shared" ref="O68:O118" si="15">SUM(BE68:BL68)</f>
        <v>5024</v>
      </c>
      <c r="P68" s="6">
        <f t="shared" ref="P68:P118" si="16">SUM(M68:O68)</f>
        <v>9776</v>
      </c>
      <c r="Q68" s="6">
        <f>IF($B68="-","-",SUMIFS(JRooms!$P:$P,JRooms!$A:$A,$B68,JRooms!$M:$M,Q$2,JRooms!$R:$R,""))</f>
        <v>0</v>
      </c>
      <c r="R68" s="6">
        <f>IF($B68="-","-",SUMIFS(JRooms!$P:$P,JRooms!$A:$A,$B68,JRooms!$M:$M,R$2,JRooms!$R:$R,""))</f>
        <v>0</v>
      </c>
      <c r="S68" s="6">
        <f>IF($B68="-","-",SUMIFS(JRooms!$P:$P,JRooms!$A:$A,$B68,JRooms!$M:$M,S$2,JRooms!$R:$R,""))</f>
        <v>0</v>
      </c>
      <c r="T68" s="6">
        <f>IF($B68="-","-",SUMIFS(JRooms!$P:$P,JRooms!$A:$A,$B68,JRooms!$M:$M,T$2,JRooms!$R:$R,""))</f>
        <v>0</v>
      </c>
      <c r="U68" s="6">
        <f>IF($B68="-","-",SUMIFS(JRooms!$P:$P,JRooms!$A:$A,$B68,JRooms!$M:$M,U$2,JRooms!$R:$R,""))</f>
        <v>0</v>
      </c>
      <c r="V68" s="6">
        <f>IF($B68="-","-",SUMIFS(JRooms!$P:$P,JRooms!$A:$A,$B68,JRooms!$M:$M,V$2,JRooms!$R:$R,""))</f>
        <v>0</v>
      </c>
      <c r="W68" s="6">
        <f>IF($B68="-","-",SUMIFS(JRooms!$P:$P,JRooms!$A:$A,$B68,JRooms!$M:$M,W$2,JRooms!$R:$R,""))</f>
        <v>0</v>
      </c>
      <c r="X68" s="6">
        <f>IF($B68="-","-",SUMIFS(JRooms!$P:$P,JRooms!$A:$A,$B68,JRooms!$M:$M,X$2,JRooms!$R:$R,""))</f>
        <v>1148</v>
      </c>
      <c r="Y68" s="6">
        <f>IF($B68="-","-",SUMIFS(JRooms!$P:$P,JRooms!$A:$A,$B68,JRooms!$M:$M,Y$2,JRooms!$R:$R,""))</f>
        <v>0</v>
      </c>
      <c r="Z68" s="6">
        <f>IF($B68="-","-",SUMIFS(JRooms!$P:$P,JRooms!$A:$A,$B68,JRooms!$M:$M,Z$2,JRooms!$R:$R,""))</f>
        <v>0</v>
      </c>
      <c r="AA68" s="6">
        <f>IF($B68="-","-",SUMIFS(JRooms!$P:$P,JRooms!$A:$A,$B68,JRooms!$M:$M,AA$2,JRooms!$R:$R,""))</f>
        <v>0</v>
      </c>
      <c r="AB68" s="6">
        <f>IF($B68="-","-",SUMIFS(JRooms!$P:$P,JRooms!$A:$A,$B68,JRooms!$M:$M,AB$2,JRooms!$R:$R,""))</f>
        <v>0</v>
      </c>
      <c r="AC68" s="6">
        <f>IF($B68="-","-",SUMIFS(JRooms!$P:$P,JRooms!$A:$A,$B68,JRooms!$M:$M,AC$2,JRooms!$R:$R,""))</f>
        <v>1824</v>
      </c>
      <c r="AD68" s="6">
        <f>IF($B68="-","-",SUMIFS(JRooms!$P:$P,JRooms!$A:$A,$B68,JRooms!$M:$M,AD$2,JRooms!$R:$R,""))</f>
        <v>0</v>
      </c>
      <c r="AE68" s="6">
        <f>IF($B68="-","-",SUMIFS(JRooms!$P:$P,JRooms!$A:$A,$B68,JRooms!$M:$M,AE$2,JRooms!$R:$R,""))</f>
        <v>0</v>
      </c>
      <c r="AF68" s="6">
        <f>IF($B68="-","-",SUMIFS(JRooms!$P:$P,JRooms!$A:$A,$B68,JRooms!$M:$M,AF$2,JRooms!$R:$R,""))</f>
        <v>0</v>
      </c>
      <c r="AG68" s="6">
        <f>IF($B68="-","-",SUMIFS(JRooms!$P:$P,JRooms!$A:$A,$B68,JRooms!$M:$M,AG$2,JRooms!$R:$R,""))</f>
        <v>1032</v>
      </c>
      <c r="AH68" s="6">
        <f>IF($B68="-","-",SUMIFS(JRooms!$P:$P,JRooms!$A:$A,$B68,JRooms!$M:$M,AH$2,JRooms!$R:$R,""))</f>
        <v>0</v>
      </c>
      <c r="AI68" s="6">
        <f>IF($B68="-","-",SUMIFS(JRooms!$P:$P,JRooms!$A:$A,$B68,JRooms!$M:$M,AI$2,JRooms!$R:$R,""))</f>
        <v>1480</v>
      </c>
      <c r="AJ68" s="6">
        <f>IF($B68="-","-",SUMIFS(JRooms!$P:$P,JRooms!$A:$A,$B68,JRooms!$M:$M,AJ$2,JRooms!$R:$R,""))</f>
        <v>0</v>
      </c>
      <c r="AK68" s="6">
        <f>IF($B68="-","-",SUMIFS(JRooms!$P:$P,JRooms!$A:$A,$B68,JRooms!$M:$M,AK$2,JRooms!$R:$R,""))</f>
        <v>0</v>
      </c>
      <c r="AL68" s="6">
        <f>IF($B68="-","-",SUMIFS(JRooms!$P:$P,JRooms!$A:$A,$B68,JRooms!$M:$M,AL$2,JRooms!$R:$R,""))</f>
        <v>0</v>
      </c>
      <c r="AM68" s="6">
        <f>IF($B68="-","-",SUMIFS(JRooms!$P:$P,JRooms!$A:$A,$B68,JRooms!$M:$M,AM$2,JRooms!$R:$R,""))</f>
        <v>0</v>
      </c>
      <c r="AN68" s="6">
        <f>IF($B68="-","-",SUMIFS(JRooms!$P:$P,JRooms!$A:$A,$B68,JRooms!$M:$M,AN$2,JRooms!$R:$R,""))</f>
        <v>1032</v>
      </c>
      <c r="AO68" s="6">
        <f>IF($B68="-","-",SUMIFS(JRooms!$P:$P,JRooms!$A:$A,$B68,JRooms!$M:$M,AO$2))</f>
        <v>0</v>
      </c>
      <c r="AP68" s="6">
        <f>IF($B68="-","-",SUMIFS(JRooms!$P:$P,JRooms!$A:$A,$B68,JRooms!$M:$M,AP$2))</f>
        <v>0</v>
      </c>
      <c r="AQ68" s="6">
        <f>IF($B68="-","-",SUMIFS(JRooms!$P:$P,JRooms!$A:$A,$B68,JRooms!$M:$M,AQ$2))</f>
        <v>0</v>
      </c>
      <c r="AR68" s="6">
        <f>IF($B68="-","-",SUMIFS(JRooms!$P:$P,JRooms!$A:$A,$B68,JRooms!$M:$M,AR$2))</f>
        <v>0</v>
      </c>
      <c r="AS68" s="6">
        <f>IF($B68="-","-",SUMIFS(JRooms!$P:$P,JRooms!$A:$A,$B68,JRooms!$M:$M,AS$2))</f>
        <v>0</v>
      </c>
      <c r="AT68" s="6">
        <f>IF($B68="-","-",SUMIFS(JRooms!$P:$P,JRooms!$A:$A,$B68,JRooms!$M:$M,AT$2))</f>
        <v>0</v>
      </c>
      <c r="AU68" s="6">
        <f>IF($B68="-","-",SUMIFS(JRooms!$P:$P,JRooms!$A:$A,$B68,JRooms!$M:$M,AU$2))</f>
        <v>0</v>
      </c>
      <c r="AV68" s="6">
        <f>IF($B68="-","-",SUMIFS(JRooms!$P:$P,JRooms!$A:$A,$B68,JRooms!$M:$M,AV$2))</f>
        <v>1148</v>
      </c>
      <c r="AW68" s="6">
        <f>IF($B68="-","-",SUMIFS(JRooms!$P:$P,JRooms!$A:$A,$B68,JRooms!$M:$M,AW$2))</f>
        <v>0</v>
      </c>
      <c r="AX68" s="6">
        <f>IF($B68="-","-",SUMIFS(JRooms!$P:$P,JRooms!$A:$A,$B68,JRooms!$M:$M,AX$2))</f>
        <v>1036</v>
      </c>
      <c r="AY68" s="6">
        <f>IF($B68="-","-",SUMIFS(JRooms!$P:$P,JRooms!$A:$A,$B68,JRooms!$M:$M,AY$2))</f>
        <v>0</v>
      </c>
      <c r="AZ68" s="6">
        <f>IF($B68="-","-",SUMIFS(JRooms!$P:$P,JRooms!$A:$A,$B68,JRooms!$M:$M,AZ$2))</f>
        <v>0</v>
      </c>
      <c r="BA68" s="6">
        <f>IF($B68="-","-",SUMIFS(JRooms!$P:$P,JRooms!$A:$A,$B68,JRooms!$M:$M,BA$2))</f>
        <v>2568</v>
      </c>
      <c r="BB68" s="6">
        <f>IF($B68="-","-",SUMIFS(JRooms!$P:$P,JRooms!$A:$A,$B68,JRooms!$M:$M,BB$2))</f>
        <v>0</v>
      </c>
      <c r="BC68" s="6">
        <f>IF($B68="-","-",SUMIFS(JRooms!$P:$P,JRooms!$A:$A,$B68,JRooms!$M:$M,BC$2))</f>
        <v>0</v>
      </c>
      <c r="BD68" s="6">
        <f>IF($B68="-","-",SUMIFS(JRooms!$P:$P,JRooms!$A:$A,$B68,JRooms!$M:$M,BD$2))</f>
        <v>0</v>
      </c>
      <c r="BE68" s="6">
        <f>IF($B68="-","-",SUMIFS(JRooms!$P:$P,JRooms!$A:$A,$B68,JRooms!$M:$M,BE$2))</f>
        <v>1032</v>
      </c>
      <c r="BF68" s="6">
        <f>IF($B68="-","-",SUMIFS(JRooms!$P:$P,JRooms!$A:$A,$B68,JRooms!$M:$M,BF$2))</f>
        <v>0</v>
      </c>
      <c r="BG68" s="6">
        <f>IF($B68="-","-",SUMIFS(JRooms!$P:$P,JRooms!$A:$A,$B68,JRooms!$M:$M,BG$2))</f>
        <v>2960</v>
      </c>
      <c r="BH68" s="6">
        <f>IF($B68="-","-",SUMIFS(JRooms!$P:$P,JRooms!$A:$A,$B68,JRooms!$M:$M,BH$2))</f>
        <v>0</v>
      </c>
      <c r="BI68" s="6">
        <f>IF($B68="-","-",SUMIFS(JRooms!$P:$P,JRooms!$A:$A,$B68,JRooms!$M:$M,BI$2))</f>
        <v>0</v>
      </c>
      <c r="BJ68" s="6">
        <f>IF($B68="-","-",SUMIFS(JRooms!$P:$P,JRooms!$A:$A,$B68,JRooms!$M:$M,BJ$2))</f>
        <v>0</v>
      </c>
      <c r="BK68" s="6">
        <f>IF($B68="-","-",SUMIFS(JRooms!$P:$P,JRooms!$A:$A,$B68,JRooms!$M:$M,BK$2))</f>
        <v>0</v>
      </c>
      <c r="BL68" s="6">
        <f>IF($B68="-","-",SUMIFS(JRooms!$P:$P,JRooms!$A:$A,$B68,JRooms!$M:$M,BL$2))</f>
        <v>1032</v>
      </c>
    </row>
    <row r="69" spans="1:64" x14ac:dyDescent="0.2">
      <c r="A69" s="7">
        <v>204</v>
      </c>
      <c r="B69" s="7">
        <v>92</v>
      </c>
      <c r="C69" s="6" t="s">
        <v>68</v>
      </c>
      <c r="D69" s="6">
        <f>SUMIFS(SchoolList!H:H,SchoolList!F:F,A69)</f>
        <v>206.91</v>
      </c>
      <c r="E69" s="6">
        <f t="shared" si="5"/>
        <v>2843</v>
      </c>
      <c r="F69" s="6">
        <f t="shared" si="6"/>
        <v>2801</v>
      </c>
      <c r="G69" s="6">
        <f t="shared" si="7"/>
        <v>0</v>
      </c>
      <c r="H69" s="6">
        <f t="shared" si="8"/>
        <v>5644</v>
      </c>
      <c r="I69" s="73">
        <f t="shared" si="9"/>
        <v>13.74</v>
      </c>
      <c r="J69" s="73">
        <f t="shared" si="10"/>
        <v>13.54</v>
      </c>
      <c r="K69" s="73">
        <f t="shared" si="11"/>
        <v>0</v>
      </c>
      <c r="L69" s="73">
        <f t="shared" si="12"/>
        <v>27.28</v>
      </c>
      <c r="M69" s="6">
        <f t="shared" si="13"/>
        <v>2843</v>
      </c>
      <c r="N69" s="6">
        <f t="shared" si="14"/>
        <v>2801</v>
      </c>
      <c r="O69" s="6">
        <f t="shared" si="15"/>
        <v>775</v>
      </c>
      <c r="P69" s="6">
        <f t="shared" si="16"/>
        <v>6419</v>
      </c>
      <c r="Q69" s="6">
        <f>IF($B69="-","-",SUMIFS(JRooms!$P:$P,JRooms!$A:$A,$B69,JRooms!$M:$M,Q$2,JRooms!$R:$R,""))</f>
        <v>0</v>
      </c>
      <c r="R69" s="6">
        <f>IF($B69="-","-",SUMIFS(JRooms!$P:$P,JRooms!$A:$A,$B69,JRooms!$M:$M,R$2,JRooms!$R:$R,""))</f>
        <v>0</v>
      </c>
      <c r="S69" s="6">
        <f>IF($B69="-","-",SUMIFS(JRooms!$P:$P,JRooms!$A:$A,$B69,JRooms!$M:$M,S$2,JRooms!$R:$R,""))</f>
        <v>0</v>
      </c>
      <c r="T69" s="6">
        <f>IF($B69="-","-",SUMIFS(JRooms!$P:$P,JRooms!$A:$A,$B69,JRooms!$M:$M,T$2,JRooms!$R:$R,""))</f>
        <v>851</v>
      </c>
      <c r="U69" s="6">
        <f>IF($B69="-","-",SUMIFS(JRooms!$P:$P,JRooms!$A:$A,$B69,JRooms!$M:$M,U$2,JRooms!$R:$R,""))</f>
        <v>0</v>
      </c>
      <c r="V69" s="6">
        <f>IF($B69="-","-",SUMIFS(JRooms!$P:$P,JRooms!$A:$A,$B69,JRooms!$M:$M,V$2,JRooms!$R:$R,""))</f>
        <v>0</v>
      </c>
      <c r="W69" s="6">
        <f>IF($B69="-","-",SUMIFS(JRooms!$P:$P,JRooms!$A:$A,$B69,JRooms!$M:$M,W$2,JRooms!$R:$R,""))</f>
        <v>0</v>
      </c>
      <c r="X69" s="6">
        <f>IF($B69="-","-",SUMIFS(JRooms!$P:$P,JRooms!$A:$A,$B69,JRooms!$M:$M,X$2,JRooms!$R:$R,""))</f>
        <v>1026</v>
      </c>
      <c r="Y69" s="6">
        <f>IF($B69="-","-",SUMIFS(JRooms!$P:$P,JRooms!$A:$A,$B69,JRooms!$M:$M,Y$2,JRooms!$R:$R,""))</f>
        <v>0</v>
      </c>
      <c r="Z69" s="6">
        <f>IF($B69="-","-",SUMIFS(JRooms!$P:$P,JRooms!$A:$A,$B69,JRooms!$M:$M,Z$2,JRooms!$R:$R,""))</f>
        <v>966</v>
      </c>
      <c r="AA69" s="6">
        <f>IF($B69="-","-",SUMIFS(JRooms!$P:$P,JRooms!$A:$A,$B69,JRooms!$M:$M,AA$2,JRooms!$R:$R,""))</f>
        <v>1950</v>
      </c>
      <c r="AB69" s="6">
        <f>IF($B69="-","-",SUMIFS(JRooms!$P:$P,JRooms!$A:$A,$B69,JRooms!$M:$M,AB$2,JRooms!$R:$R,""))</f>
        <v>0</v>
      </c>
      <c r="AC69" s="6">
        <f>IF($B69="-","-",SUMIFS(JRooms!$P:$P,JRooms!$A:$A,$B69,JRooms!$M:$M,AC$2,JRooms!$R:$R,""))</f>
        <v>0</v>
      </c>
      <c r="AD69" s="6">
        <f>IF($B69="-","-",SUMIFS(JRooms!$P:$P,JRooms!$A:$A,$B69,JRooms!$M:$M,AD$2,JRooms!$R:$R,""))</f>
        <v>0</v>
      </c>
      <c r="AE69" s="6">
        <f>IF($B69="-","-",SUMIFS(JRooms!$P:$P,JRooms!$A:$A,$B69,JRooms!$M:$M,AE$2,JRooms!$R:$R,""))</f>
        <v>0</v>
      </c>
      <c r="AF69" s="6">
        <f>IF($B69="-","-",SUMIFS(JRooms!$P:$P,JRooms!$A:$A,$B69,JRooms!$M:$M,AF$2,JRooms!$R:$R,""))</f>
        <v>851</v>
      </c>
      <c r="AG69" s="6">
        <f>IF($B69="-","-",SUMIFS(JRooms!$P:$P,JRooms!$A:$A,$B69,JRooms!$M:$M,AG$2,JRooms!$R:$R,""))</f>
        <v>0</v>
      </c>
      <c r="AH69" s="6">
        <f>IF($B69="-","-",SUMIFS(JRooms!$P:$P,JRooms!$A:$A,$B69,JRooms!$M:$M,AH$2,JRooms!$R:$R,""))</f>
        <v>0</v>
      </c>
      <c r="AI69" s="6">
        <f>IF($B69="-","-",SUMIFS(JRooms!$P:$P,JRooms!$A:$A,$B69,JRooms!$M:$M,AI$2,JRooms!$R:$R,""))</f>
        <v>0</v>
      </c>
      <c r="AJ69" s="6">
        <f>IF($B69="-","-",SUMIFS(JRooms!$P:$P,JRooms!$A:$A,$B69,JRooms!$M:$M,AJ$2,JRooms!$R:$R,""))</f>
        <v>0</v>
      </c>
      <c r="AK69" s="6">
        <f>IF($B69="-","-",SUMIFS(JRooms!$P:$P,JRooms!$A:$A,$B69,JRooms!$M:$M,AK$2,JRooms!$R:$R,""))</f>
        <v>0</v>
      </c>
      <c r="AL69" s="6">
        <f>IF($B69="-","-",SUMIFS(JRooms!$P:$P,JRooms!$A:$A,$B69,JRooms!$M:$M,AL$2,JRooms!$R:$R,""))</f>
        <v>0</v>
      </c>
      <c r="AM69" s="6">
        <f>IF($B69="-","-",SUMIFS(JRooms!$P:$P,JRooms!$A:$A,$B69,JRooms!$M:$M,AM$2,JRooms!$R:$R,""))</f>
        <v>0</v>
      </c>
      <c r="AN69" s="6">
        <f>IF($B69="-","-",SUMIFS(JRooms!$P:$P,JRooms!$A:$A,$B69,JRooms!$M:$M,AN$2,JRooms!$R:$R,""))</f>
        <v>0</v>
      </c>
      <c r="AO69" s="6">
        <f>IF($B69="-","-",SUMIFS(JRooms!$P:$P,JRooms!$A:$A,$B69,JRooms!$M:$M,AO$2))</f>
        <v>0</v>
      </c>
      <c r="AP69" s="6">
        <f>IF($B69="-","-",SUMIFS(JRooms!$P:$P,JRooms!$A:$A,$B69,JRooms!$M:$M,AP$2))</f>
        <v>0</v>
      </c>
      <c r="AQ69" s="6">
        <f>IF($B69="-","-",SUMIFS(JRooms!$P:$P,JRooms!$A:$A,$B69,JRooms!$M:$M,AQ$2))</f>
        <v>0</v>
      </c>
      <c r="AR69" s="6">
        <f>IF($B69="-","-",SUMIFS(JRooms!$P:$P,JRooms!$A:$A,$B69,JRooms!$M:$M,AR$2))</f>
        <v>851</v>
      </c>
      <c r="AS69" s="6">
        <f>IF($B69="-","-",SUMIFS(JRooms!$P:$P,JRooms!$A:$A,$B69,JRooms!$M:$M,AS$2))</f>
        <v>0</v>
      </c>
      <c r="AT69" s="6">
        <f>IF($B69="-","-",SUMIFS(JRooms!$P:$P,JRooms!$A:$A,$B69,JRooms!$M:$M,AT$2))</f>
        <v>0</v>
      </c>
      <c r="AU69" s="6">
        <f>IF($B69="-","-",SUMIFS(JRooms!$P:$P,JRooms!$A:$A,$B69,JRooms!$M:$M,AU$2))</f>
        <v>0</v>
      </c>
      <c r="AV69" s="6">
        <f>IF($B69="-","-",SUMIFS(JRooms!$P:$P,JRooms!$A:$A,$B69,JRooms!$M:$M,AV$2))</f>
        <v>1026</v>
      </c>
      <c r="AW69" s="6">
        <f>IF($B69="-","-",SUMIFS(JRooms!$P:$P,JRooms!$A:$A,$B69,JRooms!$M:$M,AW$2))</f>
        <v>0</v>
      </c>
      <c r="AX69" s="6">
        <f>IF($B69="-","-",SUMIFS(JRooms!$P:$P,JRooms!$A:$A,$B69,JRooms!$M:$M,AX$2))</f>
        <v>966</v>
      </c>
      <c r="AY69" s="6">
        <f>IF($B69="-","-",SUMIFS(JRooms!$P:$P,JRooms!$A:$A,$B69,JRooms!$M:$M,AY$2))</f>
        <v>1950</v>
      </c>
      <c r="AZ69" s="6">
        <f>IF($B69="-","-",SUMIFS(JRooms!$P:$P,JRooms!$A:$A,$B69,JRooms!$M:$M,AZ$2))</f>
        <v>0</v>
      </c>
      <c r="BA69" s="6">
        <f>IF($B69="-","-",SUMIFS(JRooms!$P:$P,JRooms!$A:$A,$B69,JRooms!$M:$M,BA$2))</f>
        <v>0</v>
      </c>
      <c r="BB69" s="6">
        <f>IF($B69="-","-",SUMIFS(JRooms!$P:$P,JRooms!$A:$A,$B69,JRooms!$M:$M,BB$2))</f>
        <v>0</v>
      </c>
      <c r="BC69" s="6">
        <f>IF($B69="-","-",SUMIFS(JRooms!$P:$P,JRooms!$A:$A,$B69,JRooms!$M:$M,BC$2))</f>
        <v>0</v>
      </c>
      <c r="BD69" s="6">
        <f>IF($B69="-","-",SUMIFS(JRooms!$P:$P,JRooms!$A:$A,$B69,JRooms!$M:$M,BD$2))</f>
        <v>851</v>
      </c>
      <c r="BE69" s="6">
        <f>IF($B69="-","-",SUMIFS(JRooms!$P:$P,JRooms!$A:$A,$B69,JRooms!$M:$M,BE$2))</f>
        <v>0</v>
      </c>
      <c r="BF69" s="6">
        <f>IF($B69="-","-",SUMIFS(JRooms!$P:$P,JRooms!$A:$A,$B69,JRooms!$M:$M,BF$2))</f>
        <v>0</v>
      </c>
      <c r="BG69" s="6">
        <f>IF($B69="-","-",SUMIFS(JRooms!$P:$P,JRooms!$A:$A,$B69,JRooms!$M:$M,BG$2))</f>
        <v>0</v>
      </c>
      <c r="BH69" s="6">
        <f>IF($B69="-","-",SUMIFS(JRooms!$P:$P,JRooms!$A:$A,$B69,JRooms!$M:$M,BH$2))</f>
        <v>0</v>
      </c>
      <c r="BI69" s="6">
        <f>IF($B69="-","-",SUMIFS(JRooms!$P:$P,JRooms!$A:$A,$B69,JRooms!$M:$M,BI$2))</f>
        <v>0</v>
      </c>
      <c r="BJ69" s="6">
        <f>IF($B69="-","-",SUMIFS(JRooms!$P:$P,JRooms!$A:$A,$B69,JRooms!$M:$M,BJ$2))</f>
        <v>775</v>
      </c>
      <c r="BK69" s="6">
        <f>IF($B69="-","-",SUMIFS(JRooms!$P:$P,JRooms!$A:$A,$B69,JRooms!$M:$M,BK$2))</f>
        <v>0</v>
      </c>
      <c r="BL69" s="6">
        <f>IF($B69="-","-",SUMIFS(JRooms!$P:$P,JRooms!$A:$A,$B69,JRooms!$M:$M,BL$2))</f>
        <v>0</v>
      </c>
    </row>
    <row r="70" spans="1:64" x14ac:dyDescent="0.2">
      <c r="A70" s="7">
        <v>205</v>
      </c>
      <c r="B70" s="7">
        <v>126</v>
      </c>
      <c r="C70" s="6" t="s">
        <v>69</v>
      </c>
      <c r="D70" s="6">
        <f>SUMIFS(SchoolList!H:H,SchoolList!F:F,A70)</f>
        <v>789.76</v>
      </c>
      <c r="E70" s="6">
        <f t="shared" si="5"/>
        <v>0</v>
      </c>
      <c r="F70" s="6">
        <f t="shared" si="6"/>
        <v>9467</v>
      </c>
      <c r="G70" s="6">
        <f t="shared" si="7"/>
        <v>3518</v>
      </c>
      <c r="H70" s="6">
        <f t="shared" si="8"/>
        <v>12985</v>
      </c>
      <c r="I70" s="73">
        <f t="shared" si="9"/>
        <v>0</v>
      </c>
      <c r="J70" s="73">
        <f t="shared" si="10"/>
        <v>11.99</v>
      </c>
      <c r="K70" s="73">
        <f t="shared" si="11"/>
        <v>4.45</v>
      </c>
      <c r="L70" s="73">
        <f t="shared" si="12"/>
        <v>16.440000000000001</v>
      </c>
      <c r="M70" s="6">
        <f t="shared" si="13"/>
        <v>0</v>
      </c>
      <c r="N70" s="6">
        <f t="shared" si="14"/>
        <v>9467</v>
      </c>
      <c r="O70" s="6">
        <f t="shared" si="15"/>
        <v>3518</v>
      </c>
      <c r="P70" s="6">
        <f t="shared" si="16"/>
        <v>12985</v>
      </c>
      <c r="Q70" s="6">
        <f>IF($B70="-","-",SUMIFS(JRooms!$P:$P,JRooms!$A:$A,$B70,JRooms!$M:$M,Q$2,JRooms!$R:$R,""))</f>
        <v>0</v>
      </c>
      <c r="R70" s="6">
        <f>IF($B70="-","-",SUMIFS(JRooms!$P:$P,JRooms!$A:$A,$B70,JRooms!$M:$M,R$2,JRooms!$R:$R,""))</f>
        <v>0</v>
      </c>
      <c r="S70" s="6">
        <f>IF($B70="-","-",SUMIFS(JRooms!$P:$P,JRooms!$A:$A,$B70,JRooms!$M:$M,S$2,JRooms!$R:$R,""))</f>
        <v>0</v>
      </c>
      <c r="T70" s="6">
        <f>IF($B70="-","-",SUMIFS(JRooms!$P:$P,JRooms!$A:$A,$B70,JRooms!$M:$M,T$2,JRooms!$R:$R,""))</f>
        <v>0</v>
      </c>
      <c r="U70" s="6">
        <f>IF($B70="-","-",SUMIFS(JRooms!$P:$P,JRooms!$A:$A,$B70,JRooms!$M:$M,U$2,JRooms!$R:$R,""))</f>
        <v>0</v>
      </c>
      <c r="V70" s="6">
        <f>IF($B70="-","-",SUMIFS(JRooms!$P:$P,JRooms!$A:$A,$B70,JRooms!$M:$M,V$2,JRooms!$R:$R,""))</f>
        <v>0</v>
      </c>
      <c r="W70" s="6">
        <f>IF($B70="-","-",SUMIFS(JRooms!$P:$P,JRooms!$A:$A,$B70,JRooms!$M:$M,W$2,JRooms!$R:$R,""))</f>
        <v>0</v>
      </c>
      <c r="X70" s="6">
        <f>IF($B70="-","-",SUMIFS(JRooms!$P:$P,JRooms!$A:$A,$B70,JRooms!$M:$M,X$2,JRooms!$R:$R,""))</f>
        <v>0</v>
      </c>
      <c r="Y70" s="6">
        <f>IF($B70="-","-",SUMIFS(JRooms!$P:$P,JRooms!$A:$A,$B70,JRooms!$M:$M,Y$2,JRooms!$R:$R,""))</f>
        <v>0</v>
      </c>
      <c r="Z70" s="6">
        <f>IF($B70="-","-",SUMIFS(JRooms!$P:$P,JRooms!$A:$A,$B70,JRooms!$M:$M,Z$2,JRooms!$R:$R,""))</f>
        <v>0</v>
      </c>
      <c r="AA70" s="6">
        <f>IF($B70="-","-",SUMIFS(JRooms!$P:$P,JRooms!$A:$A,$B70,JRooms!$M:$M,AA$2,JRooms!$R:$R,""))</f>
        <v>0</v>
      </c>
      <c r="AB70" s="6">
        <f>IF($B70="-","-",SUMIFS(JRooms!$P:$P,JRooms!$A:$A,$B70,JRooms!$M:$M,AB$2,JRooms!$R:$R,""))</f>
        <v>0</v>
      </c>
      <c r="AC70" s="6">
        <f>IF($B70="-","-",SUMIFS(JRooms!$P:$P,JRooms!$A:$A,$B70,JRooms!$M:$M,AC$2,JRooms!$R:$R,""))</f>
        <v>4571</v>
      </c>
      <c r="AD70" s="6">
        <f>IF($B70="-","-",SUMIFS(JRooms!$P:$P,JRooms!$A:$A,$B70,JRooms!$M:$M,AD$2,JRooms!$R:$R,""))</f>
        <v>0</v>
      </c>
      <c r="AE70" s="6">
        <f>IF($B70="-","-",SUMIFS(JRooms!$P:$P,JRooms!$A:$A,$B70,JRooms!$M:$M,AE$2,JRooms!$R:$R,""))</f>
        <v>0</v>
      </c>
      <c r="AF70" s="6">
        <f>IF($B70="-","-",SUMIFS(JRooms!$P:$P,JRooms!$A:$A,$B70,JRooms!$M:$M,AF$2,JRooms!$R:$R,""))</f>
        <v>4896</v>
      </c>
      <c r="AG70" s="6">
        <f>IF($B70="-","-",SUMIFS(JRooms!$P:$P,JRooms!$A:$A,$B70,JRooms!$M:$M,AG$2,JRooms!$R:$R,""))</f>
        <v>2494</v>
      </c>
      <c r="AH70" s="6">
        <f>IF($B70="-","-",SUMIFS(JRooms!$P:$P,JRooms!$A:$A,$B70,JRooms!$M:$M,AH$2,JRooms!$R:$R,""))</f>
        <v>0</v>
      </c>
      <c r="AI70" s="6">
        <f>IF($B70="-","-",SUMIFS(JRooms!$P:$P,JRooms!$A:$A,$B70,JRooms!$M:$M,AI$2,JRooms!$R:$R,""))</f>
        <v>1024</v>
      </c>
      <c r="AJ70" s="6">
        <f>IF($B70="-","-",SUMIFS(JRooms!$P:$P,JRooms!$A:$A,$B70,JRooms!$M:$M,AJ$2,JRooms!$R:$R,""))</f>
        <v>0</v>
      </c>
      <c r="AK70" s="6">
        <f>IF($B70="-","-",SUMIFS(JRooms!$P:$P,JRooms!$A:$A,$B70,JRooms!$M:$M,AK$2,JRooms!$R:$R,""))</f>
        <v>0</v>
      </c>
      <c r="AL70" s="6">
        <f>IF($B70="-","-",SUMIFS(JRooms!$P:$P,JRooms!$A:$A,$B70,JRooms!$M:$M,AL$2,JRooms!$R:$R,""))</f>
        <v>0</v>
      </c>
      <c r="AM70" s="6">
        <f>IF($B70="-","-",SUMIFS(JRooms!$P:$P,JRooms!$A:$A,$B70,JRooms!$M:$M,AM$2,JRooms!$R:$R,""))</f>
        <v>0</v>
      </c>
      <c r="AN70" s="6">
        <f>IF($B70="-","-",SUMIFS(JRooms!$P:$P,JRooms!$A:$A,$B70,JRooms!$M:$M,AN$2,JRooms!$R:$R,""))</f>
        <v>0</v>
      </c>
      <c r="AO70" s="6">
        <f>IF($B70="-","-",SUMIFS(JRooms!$P:$P,JRooms!$A:$A,$B70,JRooms!$M:$M,AO$2))</f>
        <v>0</v>
      </c>
      <c r="AP70" s="6">
        <f>IF($B70="-","-",SUMIFS(JRooms!$P:$P,JRooms!$A:$A,$B70,JRooms!$M:$M,AP$2))</f>
        <v>0</v>
      </c>
      <c r="AQ70" s="6">
        <f>IF($B70="-","-",SUMIFS(JRooms!$P:$P,JRooms!$A:$A,$B70,JRooms!$M:$M,AQ$2))</f>
        <v>0</v>
      </c>
      <c r="AR70" s="6">
        <f>IF($B70="-","-",SUMIFS(JRooms!$P:$P,JRooms!$A:$A,$B70,JRooms!$M:$M,AR$2))</f>
        <v>0</v>
      </c>
      <c r="AS70" s="6">
        <f>IF($B70="-","-",SUMIFS(JRooms!$P:$P,JRooms!$A:$A,$B70,JRooms!$M:$M,AS$2))</f>
        <v>0</v>
      </c>
      <c r="AT70" s="6">
        <f>IF($B70="-","-",SUMIFS(JRooms!$P:$P,JRooms!$A:$A,$B70,JRooms!$M:$M,AT$2))</f>
        <v>0</v>
      </c>
      <c r="AU70" s="6">
        <f>IF($B70="-","-",SUMIFS(JRooms!$P:$P,JRooms!$A:$A,$B70,JRooms!$M:$M,AU$2))</f>
        <v>0</v>
      </c>
      <c r="AV70" s="6">
        <f>IF($B70="-","-",SUMIFS(JRooms!$P:$P,JRooms!$A:$A,$B70,JRooms!$M:$M,AV$2))</f>
        <v>0</v>
      </c>
      <c r="AW70" s="6">
        <f>IF($B70="-","-",SUMIFS(JRooms!$P:$P,JRooms!$A:$A,$B70,JRooms!$M:$M,AW$2))</f>
        <v>0</v>
      </c>
      <c r="AX70" s="6">
        <f>IF($B70="-","-",SUMIFS(JRooms!$P:$P,JRooms!$A:$A,$B70,JRooms!$M:$M,AX$2))</f>
        <v>0</v>
      </c>
      <c r="AY70" s="6">
        <f>IF($B70="-","-",SUMIFS(JRooms!$P:$P,JRooms!$A:$A,$B70,JRooms!$M:$M,AY$2))</f>
        <v>0</v>
      </c>
      <c r="AZ70" s="6">
        <f>IF($B70="-","-",SUMIFS(JRooms!$P:$P,JRooms!$A:$A,$B70,JRooms!$M:$M,AZ$2))</f>
        <v>0</v>
      </c>
      <c r="BA70" s="6">
        <f>IF($B70="-","-",SUMIFS(JRooms!$P:$P,JRooms!$A:$A,$B70,JRooms!$M:$M,BA$2))</f>
        <v>4571</v>
      </c>
      <c r="BB70" s="6">
        <f>IF($B70="-","-",SUMIFS(JRooms!$P:$P,JRooms!$A:$A,$B70,JRooms!$M:$M,BB$2))</f>
        <v>0</v>
      </c>
      <c r="BC70" s="6">
        <f>IF($B70="-","-",SUMIFS(JRooms!$P:$P,JRooms!$A:$A,$B70,JRooms!$M:$M,BC$2))</f>
        <v>0</v>
      </c>
      <c r="BD70" s="6">
        <f>IF($B70="-","-",SUMIFS(JRooms!$P:$P,JRooms!$A:$A,$B70,JRooms!$M:$M,BD$2))</f>
        <v>4896</v>
      </c>
      <c r="BE70" s="6">
        <f>IF($B70="-","-",SUMIFS(JRooms!$P:$P,JRooms!$A:$A,$B70,JRooms!$M:$M,BE$2))</f>
        <v>2494</v>
      </c>
      <c r="BF70" s="6">
        <f>IF($B70="-","-",SUMIFS(JRooms!$P:$P,JRooms!$A:$A,$B70,JRooms!$M:$M,BF$2))</f>
        <v>0</v>
      </c>
      <c r="BG70" s="6">
        <f>IF($B70="-","-",SUMIFS(JRooms!$P:$P,JRooms!$A:$A,$B70,JRooms!$M:$M,BG$2))</f>
        <v>1024</v>
      </c>
      <c r="BH70" s="6">
        <f>IF($B70="-","-",SUMIFS(JRooms!$P:$P,JRooms!$A:$A,$B70,JRooms!$M:$M,BH$2))</f>
        <v>0</v>
      </c>
      <c r="BI70" s="6">
        <f>IF($B70="-","-",SUMIFS(JRooms!$P:$P,JRooms!$A:$A,$B70,JRooms!$M:$M,BI$2))</f>
        <v>0</v>
      </c>
      <c r="BJ70" s="6">
        <f>IF($B70="-","-",SUMIFS(JRooms!$P:$P,JRooms!$A:$A,$B70,JRooms!$M:$M,BJ$2))</f>
        <v>0</v>
      </c>
      <c r="BK70" s="6">
        <f>IF($B70="-","-",SUMIFS(JRooms!$P:$P,JRooms!$A:$A,$B70,JRooms!$M:$M,BK$2))</f>
        <v>0</v>
      </c>
      <c r="BL70" s="6">
        <f>IF($B70="-","-",SUMIFS(JRooms!$P:$P,JRooms!$A:$A,$B70,JRooms!$M:$M,BL$2))</f>
        <v>0</v>
      </c>
    </row>
    <row r="71" spans="1:64" x14ac:dyDescent="0.2">
      <c r="A71" s="7">
        <v>206</v>
      </c>
      <c r="B71" s="7">
        <v>14</v>
      </c>
      <c r="C71" s="6" t="s">
        <v>70</v>
      </c>
      <c r="D71" s="6">
        <f>SUMIFS(SchoolList!H:H,SchoolList!F:F,A71)</f>
        <v>636.75</v>
      </c>
      <c r="E71" s="6">
        <f t="shared" si="5"/>
        <v>1015</v>
      </c>
      <c r="F71" s="6">
        <f t="shared" si="6"/>
        <v>5968</v>
      </c>
      <c r="G71" s="6">
        <f t="shared" si="7"/>
        <v>816</v>
      </c>
      <c r="H71" s="6">
        <f t="shared" si="8"/>
        <v>7799</v>
      </c>
      <c r="I71" s="73">
        <f t="shared" si="9"/>
        <v>1.59</v>
      </c>
      <c r="J71" s="73">
        <f t="shared" si="10"/>
        <v>9.3699999999999992</v>
      </c>
      <c r="K71" s="73">
        <f t="shared" si="11"/>
        <v>1.28</v>
      </c>
      <c r="L71" s="73">
        <f t="shared" si="12"/>
        <v>12.25</v>
      </c>
      <c r="M71" s="6">
        <f t="shared" si="13"/>
        <v>2055</v>
      </c>
      <c r="N71" s="6">
        <f t="shared" si="14"/>
        <v>6913</v>
      </c>
      <c r="O71" s="6">
        <f t="shared" si="15"/>
        <v>816</v>
      </c>
      <c r="P71" s="6">
        <f t="shared" si="16"/>
        <v>9784</v>
      </c>
      <c r="Q71" s="6">
        <f>IF($B71="-","-",SUMIFS(JRooms!$P:$P,JRooms!$A:$A,$B71,JRooms!$M:$M,Q$2,JRooms!$R:$R,""))</f>
        <v>0</v>
      </c>
      <c r="R71" s="6">
        <f>IF($B71="-","-",SUMIFS(JRooms!$P:$P,JRooms!$A:$A,$B71,JRooms!$M:$M,R$2,JRooms!$R:$R,""))</f>
        <v>0</v>
      </c>
      <c r="S71" s="6">
        <f>IF($B71="-","-",SUMIFS(JRooms!$P:$P,JRooms!$A:$A,$B71,JRooms!$M:$M,S$2,JRooms!$R:$R,""))</f>
        <v>0</v>
      </c>
      <c r="T71" s="6">
        <f>IF($B71="-","-",SUMIFS(JRooms!$P:$P,JRooms!$A:$A,$B71,JRooms!$M:$M,T$2,JRooms!$R:$R,""))</f>
        <v>0</v>
      </c>
      <c r="U71" s="6">
        <f>IF($B71="-","-",SUMIFS(JRooms!$P:$P,JRooms!$A:$A,$B71,JRooms!$M:$M,U$2,JRooms!$R:$R,""))</f>
        <v>0</v>
      </c>
      <c r="V71" s="6">
        <f>IF($B71="-","-",SUMIFS(JRooms!$P:$P,JRooms!$A:$A,$B71,JRooms!$M:$M,V$2,JRooms!$R:$R,""))</f>
        <v>0</v>
      </c>
      <c r="W71" s="6">
        <f>IF($B71="-","-",SUMIFS(JRooms!$P:$P,JRooms!$A:$A,$B71,JRooms!$M:$M,W$2,JRooms!$R:$R,""))</f>
        <v>0</v>
      </c>
      <c r="X71" s="6">
        <f>IF($B71="-","-",SUMIFS(JRooms!$P:$P,JRooms!$A:$A,$B71,JRooms!$M:$M,X$2,JRooms!$R:$R,""))</f>
        <v>1015</v>
      </c>
      <c r="Y71" s="6">
        <f>IF($B71="-","-",SUMIFS(JRooms!$P:$P,JRooms!$A:$A,$B71,JRooms!$M:$M,Y$2,JRooms!$R:$R,""))</f>
        <v>0</v>
      </c>
      <c r="Z71" s="6">
        <f>IF($B71="-","-",SUMIFS(JRooms!$P:$P,JRooms!$A:$A,$B71,JRooms!$M:$M,Z$2,JRooms!$R:$R,""))</f>
        <v>0</v>
      </c>
      <c r="AA71" s="6">
        <f>IF($B71="-","-",SUMIFS(JRooms!$P:$P,JRooms!$A:$A,$B71,JRooms!$M:$M,AA$2,JRooms!$R:$R,""))</f>
        <v>0</v>
      </c>
      <c r="AB71" s="6">
        <f>IF($B71="-","-",SUMIFS(JRooms!$P:$P,JRooms!$A:$A,$B71,JRooms!$M:$M,AB$2,JRooms!$R:$R,""))</f>
        <v>0</v>
      </c>
      <c r="AC71" s="6">
        <f>IF($B71="-","-",SUMIFS(JRooms!$P:$P,JRooms!$A:$A,$B71,JRooms!$M:$M,AC$2,JRooms!$R:$R,""))</f>
        <v>5968</v>
      </c>
      <c r="AD71" s="6">
        <f>IF($B71="-","-",SUMIFS(JRooms!$P:$P,JRooms!$A:$A,$B71,JRooms!$M:$M,AD$2,JRooms!$R:$R,""))</f>
        <v>0</v>
      </c>
      <c r="AE71" s="6">
        <f>IF($B71="-","-",SUMIFS(JRooms!$P:$P,JRooms!$A:$A,$B71,JRooms!$M:$M,AE$2,JRooms!$R:$R,""))</f>
        <v>0</v>
      </c>
      <c r="AF71" s="6">
        <f>IF($B71="-","-",SUMIFS(JRooms!$P:$P,JRooms!$A:$A,$B71,JRooms!$M:$M,AF$2,JRooms!$R:$R,""))</f>
        <v>0</v>
      </c>
      <c r="AG71" s="6">
        <f>IF($B71="-","-",SUMIFS(JRooms!$P:$P,JRooms!$A:$A,$B71,JRooms!$M:$M,AG$2,JRooms!$R:$R,""))</f>
        <v>0</v>
      </c>
      <c r="AH71" s="6">
        <f>IF($B71="-","-",SUMIFS(JRooms!$P:$P,JRooms!$A:$A,$B71,JRooms!$M:$M,AH$2,JRooms!$R:$R,""))</f>
        <v>0</v>
      </c>
      <c r="AI71" s="6">
        <f>IF($B71="-","-",SUMIFS(JRooms!$P:$P,JRooms!$A:$A,$B71,JRooms!$M:$M,AI$2,JRooms!$R:$R,""))</f>
        <v>0</v>
      </c>
      <c r="AJ71" s="6">
        <f>IF($B71="-","-",SUMIFS(JRooms!$P:$P,JRooms!$A:$A,$B71,JRooms!$M:$M,AJ$2,JRooms!$R:$R,""))</f>
        <v>0</v>
      </c>
      <c r="AK71" s="6">
        <f>IF($B71="-","-",SUMIFS(JRooms!$P:$P,JRooms!$A:$A,$B71,JRooms!$M:$M,AK$2,JRooms!$R:$R,""))</f>
        <v>0</v>
      </c>
      <c r="AL71" s="6">
        <f>IF($B71="-","-",SUMIFS(JRooms!$P:$P,JRooms!$A:$A,$B71,JRooms!$M:$M,AL$2,JRooms!$R:$R,""))</f>
        <v>0</v>
      </c>
      <c r="AM71" s="6">
        <f>IF($B71="-","-",SUMIFS(JRooms!$P:$P,JRooms!$A:$A,$B71,JRooms!$M:$M,AM$2,JRooms!$R:$R,""))</f>
        <v>0</v>
      </c>
      <c r="AN71" s="6">
        <f>IF($B71="-","-",SUMIFS(JRooms!$P:$P,JRooms!$A:$A,$B71,JRooms!$M:$M,AN$2,JRooms!$R:$R,""))</f>
        <v>816</v>
      </c>
      <c r="AO71" s="6">
        <f>IF($B71="-","-",SUMIFS(JRooms!$P:$P,JRooms!$A:$A,$B71,JRooms!$M:$M,AO$2))</f>
        <v>0</v>
      </c>
      <c r="AP71" s="6">
        <f>IF($B71="-","-",SUMIFS(JRooms!$P:$P,JRooms!$A:$A,$B71,JRooms!$M:$M,AP$2))</f>
        <v>0</v>
      </c>
      <c r="AQ71" s="6">
        <f>IF($B71="-","-",SUMIFS(JRooms!$P:$P,JRooms!$A:$A,$B71,JRooms!$M:$M,AQ$2))</f>
        <v>0</v>
      </c>
      <c r="AR71" s="6">
        <f>IF($B71="-","-",SUMIFS(JRooms!$P:$P,JRooms!$A:$A,$B71,JRooms!$M:$M,AR$2))</f>
        <v>0</v>
      </c>
      <c r="AS71" s="6">
        <f>IF($B71="-","-",SUMIFS(JRooms!$P:$P,JRooms!$A:$A,$B71,JRooms!$M:$M,AS$2))</f>
        <v>0</v>
      </c>
      <c r="AT71" s="6">
        <f>IF($B71="-","-",SUMIFS(JRooms!$P:$P,JRooms!$A:$A,$B71,JRooms!$M:$M,AT$2))</f>
        <v>0</v>
      </c>
      <c r="AU71" s="6">
        <f>IF($B71="-","-",SUMIFS(JRooms!$P:$P,JRooms!$A:$A,$B71,JRooms!$M:$M,AU$2))</f>
        <v>0</v>
      </c>
      <c r="AV71" s="6">
        <f>IF($B71="-","-",SUMIFS(JRooms!$P:$P,JRooms!$A:$A,$B71,JRooms!$M:$M,AV$2))</f>
        <v>1015</v>
      </c>
      <c r="AW71" s="6">
        <f>IF($B71="-","-",SUMIFS(JRooms!$P:$P,JRooms!$A:$A,$B71,JRooms!$M:$M,AW$2))</f>
        <v>0</v>
      </c>
      <c r="AX71" s="6">
        <f>IF($B71="-","-",SUMIFS(JRooms!$P:$P,JRooms!$A:$A,$B71,JRooms!$M:$M,AX$2))</f>
        <v>1040</v>
      </c>
      <c r="AY71" s="6">
        <f>IF($B71="-","-",SUMIFS(JRooms!$P:$P,JRooms!$A:$A,$B71,JRooms!$M:$M,AY$2))</f>
        <v>0</v>
      </c>
      <c r="AZ71" s="6">
        <f>IF($B71="-","-",SUMIFS(JRooms!$P:$P,JRooms!$A:$A,$B71,JRooms!$M:$M,AZ$2))</f>
        <v>0</v>
      </c>
      <c r="BA71" s="6">
        <f>IF($B71="-","-",SUMIFS(JRooms!$P:$P,JRooms!$A:$A,$B71,JRooms!$M:$M,BA$2))</f>
        <v>6913</v>
      </c>
      <c r="BB71" s="6">
        <f>IF($B71="-","-",SUMIFS(JRooms!$P:$P,JRooms!$A:$A,$B71,JRooms!$M:$M,BB$2))</f>
        <v>0</v>
      </c>
      <c r="BC71" s="6">
        <f>IF($B71="-","-",SUMIFS(JRooms!$P:$P,JRooms!$A:$A,$B71,JRooms!$M:$M,BC$2))</f>
        <v>0</v>
      </c>
      <c r="BD71" s="6">
        <f>IF($B71="-","-",SUMIFS(JRooms!$P:$P,JRooms!$A:$A,$B71,JRooms!$M:$M,BD$2))</f>
        <v>0</v>
      </c>
      <c r="BE71" s="6">
        <f>IF($B71="-","-",SUMIFS(JRooms!$P:$P,JRooms!$A:$A,$B71,JRooms!$M:$M,BE$2))</f>
        <v>0</v>
      </c>
      <c r="BF71" s="6">
        <f>IF($B71="-","-",SUMIFS(JRooms!$P:$P,JRooms!$A:$A,$B71,JRooms!$M:$M,BF$2))</f>
        <v>0</v>
      </c>
      <c r="BG71" s="6">
        <f>IF($B71="-","-",SUMIFS(JRooms!$P:$P,JRooms!$A:$A,$B71,JRooms!$M:$M,BG$2))</f>
        <v>0</v>
      </c>
      <c r="BH71" s="6">
        <f>IF($B71="-","-",SUMIFS(JRooms!$P:$P,JRooms!$A:$A,$B71,JRooms!$M:$M,BH$2))</f>
        <v>0</v>
      </c>
      <c r="BI71" s="6">
        <f>IF($B71="-","-",SUMIFS(JRooms!$P:$P,JRooms!$A:$A,$B71,JRooms!$M:$M,BI$2))</f>
        <v>0</v>
      </c>
      <c r="BJ71" s="6">
        <f>IF($B71="-","-",SUMIFS(JRooms!$P:$P,JRooms!$A:$A,$B71,JRooms!$M:$M,BJ$2))</f>
        <v>0</v>
      </c>
      <c r="BK71" s="6">
        <f>IF($B71="-","-",SUMIFS(JRooms!$P:$P,JRooms!$A:$A,$B71,JRooms!$M:$M,BK$2))</f>
        <v>0</v>
      </c>
      <c r="BL71" s="6">
        <f>IF($B71="-","-",SUMIFS(JRooms!$P:$P,JRooms!$A:$A,$B71,JRooms!$M:$M,BL$2))</f>
        <v>816</v>
      </c>
    </row>
    <row r="72" spans="1:64" x14ac:dyDescent="0.2">
      <c r="A72" s="7">
        <v>207</v>
      </c>
      <c r="B72" s="7">
        <v>59</v>
      </c>
      <c r="C72" s="6" t="s">
        <v>71</v>
      </c>
      <c r="D72" s="6">
        <f>SUMIFS(SchoolList!H:H,SchoolList!F:F,A72)</f>
        <v>694.45</v>
      </c>
      <c r="E72" s="6">
        <f t="shared" ref="E72:E118" si="17">SUM(Q72:Z72)</f>
        <v>1909</v>
      </c>
      <c r="F72" s="6">
        <f t="shared" ref="F72:F118" si="18">SUM(AA72:AF72)</f>
        <v>9862</v>
      </c>
      <c r="G72" s="6">
        <f t="shared" ref="G72:G118" si="19">SUM(AG72:AN72)</f>
        <v>1736</v>
      </c>
      <c r="H72" s="6">
        <f t="shared" ref="H72:H118" si="20">SUM(E72:G72)</f>
        <v>13507</v>
      </c>
      <c r="I72" s="73">
        <f t="shared" ref="I72:I118" si="21">IFERROR(ROUND((E72/$D72),2),"-")</f>
        <v>2.75</v>
      </c>
      <c r="J72" s="73">
        <f t="shared" ref="J72:J118" si="22">IFERROR(ROUND((F72/$D72),2),"-")</f>
        <v>14.2</v>
      </c>
      <c r="K72" s="73">
        <f t="shared" ref="K72:K118" si="23">IFERROR(ROUND((G72/$D72),2),"-")</f>
        <v>2.5</v>
      </c>
      <c r="L72" s="73">
        <f t="shared" ref="L72:L118" si="24">IFERROR(ROUND((H72/$D72),2),"-")</f>
        <v>19.45</v>
      </c>
      <c r="M72" s="6">
        <f t="shared" si="13"/>
        <v>1909</v>
      </c>
      <c r="N72" s="6">
        <f t="shared" si="14"/>
        <v>9862</v>
      </c>
      <c r="O72" s="6">
        <f t="shared" si="15"/>
        <v>1736</v>
      </c>
      <c r="P72" s="6">
        <f t="shared" si="16"/>
        <v>13507</v>
      </c>
      <c r="Q72" s="6">
        <f>IF($B72="-","-",SUMIFS(JRooms!$P:$P,JRooms!$A:$A,$B72,JRooms!$M:$M,Q$2,JRooms!$R:$R,""))</f>
        <v>0</v>
      </c>
      <c r="R72" s="6">
        <f>IF($B72="-","-",SUMIFS(JRooms!$P:$P,JRooms!$A:$A,$B72,JRooms!$M:$M,R$2,JRooms!$R:$R,""))</f>
        <v>0</v>
      </c>
      <c r="S72" s="6">
        <f>IF($B72="-","-",SUMIFS(JRooms!$P:$P,JRooms!$A:$A,$B72,JRooms!$M:$M,S$2,JRooms!$R:$R,""))</f>
        <v>0</v>
      </c>
      <c r="T72" s="6">
        <f>IF($B72="-","-",SUMIFS(JRooms!$P:$P,JRooms!$A:$A,$B72,JRooms!$M:$M,T$2,JRooms!$R:$R,""))</f>
        <v>0</v>
      </c>
      <c r="U72" s="6">
        <f>IF($B72="-","-",SUMIFS(JRooms!$P:$P,JRooms!$A:$A,$B72,JRooms!$M:$M,U$2,JRooms!$R:$R,""))</f>
        <v>0</v>
      </c>
      <c r="V72" s="6">
        <f>IF($B72="-","-",SUMIFS(JRooms!$P:$P,JRooms!$A:$A,$B72,JRooms!$M:$M,V$2,JRooms!$R:$R,""))</f>
        <v>0</v>
      </c>
      <c r="W72" s="6">
        <f>IF($B72="-","-",SUMIFS(JRooms!$P:$P,JRooms!$A:$A,$B72,JRooms!$M:$M,W$2,JRooms!$R:$R,""))</f>
        <v>0</v>
      </c>
      <c r="X72" s="6">
        <f>IF($B72="-","-",SUMIFS(JRooms!$P:$P,JRooms!$A:$A,$B72,JRooms!$M:$M,X$2,JRooms!$R:$R,""))</f>
        <v>920</v>
      </c>
      <c r="Y72" s="6">
        <f>IF($B72="-","-",SUMIFS(JRooms!$P:$P,JRooms!$A:$A,$B72,JRooms!$M:$M,Y$2,JRooms!$R:$R,""))</f>
        <v>0</v>
      </c>
      <c r="Z72" s="6">
        <f>IF($B72="-","-",SUMIFS(JRooms!$P:$P,JRooms!$A:$A,$B72,JRooms!$M:$M,Z$2,JRooms!$R:$R,""))</f>
        <v>989</v>
      </c>
      <c r="AA72" s="6">
        <f>IF($B72="-","-",SUMIFS(JRooms!$P:$P,JRooms!$A:$A,$B72,JRooms!$M:$M,AA$2,JRooms!$R:$R,""))</f>
        <v>0</v>
      </c>
      <c r="AB72" s="6">
        <f>IF($B72="-","-",SUMIFS(JRooms!$P:$P,JRooms!$A:$A,$B72,JRooms!$M:$M,AB$2,JRooms!$R:$R,""))</f>
        <v>0</v>
      </c>
      <c r="AC72" s="6">
        <f>IF($B72="-","-",SUMIFS(JRooms!$P:$P,JRooms!$A:$A,$B72,JRooms!$M:$M,AC$2,JRooms!$R:$R,""))</f>
        <v>1127</v>
      </c>
      <c r="AD72" s="6">
        <f>IF($B72="-","-",SUMIFS(JRooms!$P:$P,JRooms!$A:$A,$B72,JRooms!$M:$M,AD$2,JRooms!$R:$R,""))</f>
        <v>0</v>
      </c>
      <c r="AE72" s="6">
        <f>IF($B72="-","-",SUMIFS(JRooms!$P:$P,JRooms!$A:$A,$B72,JRooms!$M:$M,AE$2,JRooms!$R:$R,""))</f>
        <v>0</v>
      </c>
      <c r="AF72" s="6">
        <f>IF($B72="-","-",SUMIFS(JRooms!$P:$P,JRooms!$A:$A,$B72,JRooms!$M:$M,AF$2,JRooms!$R:$R,""))</f>
        <v>8735</v>
      </c>
      <c r="AG72" s="6">
        <f>IF($B72="-","-",SUMIFS(JRooms!$P:$P,JRooms!$A:$A,$B72,JRooms!$M:$M,AG$2,JRooms!$R:$R,""))</f>
        <v>0</v>
      </c>
      <c r="AH72" s="6">
        <f>IF($B72="-","-",SUMIFS(JRooms!$P:$P,JRooms!$A:$A,$B72,JRooms!$M:$M,AH$2,JRooms!$R:$R,""))</f>
        <v>0</v>
      </c>
      <c r="AI72" s="6">
        <f>IF($B72="-","-",SUMIFS(JRooms!$P:$P,JRooms!$A:$A,$B72,JRooms!$M:$M,AI$2,JRooms!$R:$R,""))</f>
        <v>0</v>
      </c>
      <c r="AJ72" s="6">
        <f>IF($B72="-","-",SUMIFS(JRooms!$P:$P,JRooms!$A:$A,$B72,JRooms!$M:$M,AJ$2,JRooms!$R:$R,""))</f>
        <v>0</v>
      </c>
      <c r="AK72" s="6">
        <f>IF($B72="-","-",SUMIFS(JRooms!$P:$P,JRooms!$A:$A,$B72,JRooms!$M:$M,AK$2,JRooms!$R:$R,""))</f>
        <v>0</v>
      </c>
      <c r="AL72" s="6">
        <f>IF($B72="-","-",SUMIFS(JRooms!$P:$P,JRooms!$A:$A,$B72,JRooms!$M:$M,AL$2,JRooms!$R:$R,""))</f>
        <v>0</v>
      </c>
      <c r="AM72" s="6">
        <f>IF($B72="-","-",SUMIFS(JRooms!$P:$P,JRooms!$A:$A,$B72,JRooms!$M:$M,AM$2,JRooms!$R:$R,""))</f>
        <v>0</v>
      </c>
      <c r="AN72" s="6">
        <f>IF($B72="-","-",SUMIFS(JRooms!$P:$P,JRooms!$A:$A,$B72,JRooms!$M:$M,AN$2,JRooms!$R:$R,""))</f>
        <v>1736</v>
      </c>
      <c r="AO72" s="6">
        <f>IF($B72="-","-",SUMIFS(JRooms!$P:$P,JRooms!$A:$A,$B72,JRooms!$M:$M,AO$2))</f>
        <v>0</v>
      </c>
      <c r="AP72" s="6">
        <f>IF($B72="-","-",SUMIFS(JRooms!$P:$P,JRooms!$A:$A,$B72,JRooms!$M:$M,AP$2))</f>
        <v>0</v>
      </c>
      <c r="AQ72" s="6">
        <f>IF($B72="-","-",SUMIFS(JRooms!$P:$P,JRooms!$A:$A,$B72,JRooms!$M:$M,AQ$2))</f>
        <v>0</v>
      </c>
      <c r="AR72" s="6">
        <f>IF($B72="-","-",SUMIFS(JRooms!$P:$P,JRooms!$A:$A,$B72,JRooms!$M:$M,AR$2))</f>
        <v>0</v>
      </c>
      <c r="AS72" s="6">
        <f>IF($B72="-","-",SUMIFS(JRooms!$P:$P,JRooms!$A:$A,$B72,JRooms!$M:$M,AS$2))</f>
        <v>0</v>
      </c>
      <c r="AT72" s="6">
        <f>IF($B72="-","-",SUMIFS(JRooms!$P:$P,JRooms!$A:$A,$B72,JRooms!$M:$M,AT$2))</f>
        <v>0</v>
      </c>
      <c r="AU72" s="6">
        <f>IF($B72="-","-",SUMIFS(JRooms!$P:$P,JRooms!$A:$A,$B72,JRooms!$M:$M,AU$2))</f>
        <v>0</v>
      </c>
      <c r="AV72" s="6">
        <f>IF($B72="-","-",SUMIFS(JRooms!$P:$P,JRooms!$A:$A,$B72,JRooms!$M:$M,AV$2))</f>
        <v>920</v>
      </c>
      <c r="AW72" s="6">
        <f>IF($B72="-","-",SUMIFS(JRooms!$P:$P,JRooms!$A:$A,$B72,JRooms!$M:$M,AW$2))</f>
        <v>0</v>
      </c>
      <c r="AX72" s="6">
        <f>IF($B72="-","-",SUMIFS(JRooms!$P:$P,JRooms!$A:$A,$B72,JRooms!$M:$M,AX$2))</f>
        <v>989</v>
      </c>
      <c r="AY72" s="6">
        <f>IF($B72="-","-",SUMIFS(JRooms!$P:$P,JRooms!$A:$A,$B72,JRooms!$M:$M,AY$2))</f>
        <v>0</v>
      </c>
      <c r="AZ72" s="6">
        <f>IF($B72="-","-",SUMIFS(JRooms!$P:$P,JRooms!$A:$A,$B72,JRooms!$M:$M,AZ$2))</f>
        <v>0</v>
      </c>
      <c r="BA72" s="6">
        <f>IF($B72="-","-",SUMIFS(JRooms!$P:$P,JRooms!$A:$A,$B72,JRooms!$M:$M,BA$2))</f>
        <v>1127</v>
      </c>
      <c r="BB72" s="6">
        <f>IF($B72="-","-",SUMIFS(JRooms!$P:$P,JRooms!$A:$A,$B72,JRooms!$M:$M,BB$2))</f>
        <v>0</v>
      </c>
      <c r="BC72" s="6">
        <f>IF($B72="-","-",SUMIFS(JRooms!$P:$P,JRooms!$A:$A,$B72,JRooms!$M:$M,BC$2))</f>
        <v>0</v>
      </c>
      <c r="BD72" s="6">
        <f>IF($B72="-","-",SUMIFS(JRooms!$P:$P,JRooms!$A:$A,$B72,JRooms!$M:$M,BD$2))</f>
        <v>8735</v>
      </c>
      <c r="BE72" s="6">
        <f>IF($B72="-","-",SUMIFS(JRooms!$P:$P,JRooms!$A:$A,$B72,JRooms!$M:$M,BE$2))</f>
        <v>0</v>
      </c>
      <c r="BF72" s="6">
        <f>IF($B72="-","-",SUMIFS(JRooms!$P:$P,JRooms!$A:$A,$B72,JRooms!$M:$M,BF$2))</f>
        <v>0</v>
      </c>
      <c r="BG72" s="6">
        <f>IF($B72="-","-",SUMIFS(JRooms!$P:$P,JRooms!$A:$A,$B72,JRooms!$M:$M,BG$2))</f>
        <v>0</v>
      </c>
      <c r="BH72" s="6">
        <f>IF($B72="-","-",SUMIFS(JRooms!$P:$P,JRooms!$A:$A,$B72,JRooms!$M:$M,BH$2))</f>
        <v>0</v>
      </c>
      <c r="BI72" s="6">
        <f>IF($B72="-","-",SUMIFS(JRooms!$P:$P,JRooms!$A:$A,$B72,JRooms!$M:$M,BI$2))</f>
        <v>0</v>
      </c>
      <c r="BJ72" s="6">
        <f>IF($B72="-","-",SUMIFS(JRooms!$P:$P,JRooms!$A:$A,$B72,JRooms!$M:$M,BJ$2))</f>
        <v>0</v>
      </c>
      <c r="BK72" s="6">
        <f>IF($B72="-","-",SUMIFS(JRooms!$P:$P,JRooms!$A:$A,$B72,JRooms!$M:$M,BK$2))</f>
        <v>0</v>
      </c>
      <c r="BL72" s="6">
        <f>IF($B72="-","-",SUMIFS(JRooms!$P:$P,JRooms!$A:$A,$B72,JRooms!$M:$M,BL$2))</f>
        <v>1736</v>
      </c>
    </row>
    <row r="73" spans="1:64" x14ac:dyDescent="0.2">
      <c r="A73" s="7">
        <v>210</v>
      </c>
      <c r="B73" s="7">
        <v>40</v>
      </c>
      <c r="C73" s="6" t="s">
        <v>72</v>
      </c>
      <c r="D73" s="6">
        <f>SUMIFS(SchoolList!H:H,SchoolList!F:F,A73)</f>
        <v>800</v>
      </c>
      <c r="E73" s="6">
        <f t="shared" si="17"/>
        <v>1350</v>
      </c>
      <c r="F73" s="6">
        <f t="shared" si="18"/>
        <v>4244</v>
      </c>
      <c r="G73" s="6">
        <f t="shared" si="19"/>
        <v>1914</v>
      </c>
      <c r="H73" s="6">
        <f t="shared" si="20"/>
        <v>7508</v>
      </c>
      <c r="I73" s="73">
        <f t="shared" si="21"/>
        <v>1.69</v>
      </c>
      <c r="J73" s="73">
        <f t="shared" si="22"/>
        <v>5.31</v>
      </c>
      <c r="K73" s="73">
        <f t="shared" si="23"/>
        <v>2.39</v>
      </c>
      <c r="L73" s="73">
        <f t="shared" si="24"/>
        <v>9.39</v>
      </c>
      <c r="M73" s="6">
        <f t="shared" si="13"/>
        <v>1350</v>
      </c>
      <c r="N73" s="6">
        <f t="shared" si="14"/>
        <v>4244</v>
      </c>
      <c r="O73" s="6">
        <f t="shared" si="15"/>
        <v>1914</v>
      </c>
      <c r="P73" s="6">
        <f t="shared" si="16"/>
        <v>7508</v>
      </c>
      <c r="Q73" s="6">
        <f>IF($B73="-","-",SUMIFS(JRooms!$P:$P,JRooms!$A:$A,$B73,JRooms!$M:$M,Q$2,JRooms!$R:$R,""))</f>
        <v>0</v>
      </c>
      <c r="R73" s="6">
        <f>IF($B73="-","-",SUMIFS(JRooms!$P:$P,JRooms!$A:$A,$B73,JRooms!$M:$M,R$2,JRooms!$R:$R,""))</f>
        <v>0</v>
      </c>
      <c r="S73" s="6">
        <f>IF($B73="-","-",SUMIFS(JRooms!$P:$P,JRooms!$A:$A,$B73,JRooms!$M:$M,S$2,JRooms!$R:$R,""))</f>
        <v>0</v>
      </c>
      <c r="T73" s="6">
        <f>IF($B73="-","-",SUMIFS(JRooms!$P:$P,JRooms!$A:$A,$B73,JRooms!$M:$M,T$2,JRooms!$R:$R,""))</f>
        <v>0</v>
      </c>
      <c r="U73" s="6">
        <f>IF($B73="-","-",SUMIFS(JRooms!$P:$P,JRooms!$A:$A,$B73,JRooms!$M:$M,U$2,JRooms!$R:$R,""))</f>
        <v>0</v>
      </c>
      <c r="V73" s="6">
        <f>IF($B73="-","-",SUMIFS(JRooms!$P:$P,JRooms!$A:$A,$B73,JRooms!$M:$M,V$2,JRooms!$R:$R,""))</f>
        <v>0</v>
      </c>
      <c r="W73" s="6">
        <f>IF($B73="-","-",SUMIFS(JRooms!$P:$P,JRooms!$A:$A,$B73,JRooms!$M:$M,W$2,JRooms!$R:$R,""))</f>
        <v>0</v>
      </c>
      <c r="X73" s="6">
        <f>IF($B73="-","-",SUMIFS(JRooms!$P:$P,JRooms!$A:$A,$B73,JRooms!$M:$M,X$2,JRooms!$R:$R,""))</f>
        <v>1350</v>
      </c>
      <c r="Y73" s="6">
        <f>IF($B73="-","-",SUMIFS(JRooms!$P:$P,JRooms!$A:$A,$B73,JRooms!$M:$M,Y$2,JRooms!$R:$R,""))</f>
        <v>0</v>
      </c>
      <c r="Z73" s="6">
        <f>IF($B73="-","-",SUMIFS(JRooms!$P:$P,JRooms!$A:$A,$B73,JRooms!$M:$M,Z$2,JRooms!$R:$R,""))</f>
        <v>0</v>
      </c>
      <c r="AA73" s="6">
        <f>IF($B73="-","-",SUMIFS(JRooms!$P:$P,JRooms!$A:$A,$B73,JRooms!$M:$M,AA$2,JRooms!$R:$R,""))</f>
        <v>0</v>
      </c>
      <c r="AB73" s="6">
        <f>IF($B73="-","-",SUMIFS(JRooms!$P:$P,JRooms!$A:$A,$B73,JRooms!$M:$M,AB$2,JRooms!$R:$R,""))</f>
        <v>0</v>
      </c>
      <c r="AC73" s="6">
        <f>IF($B73="-","-",SUMIFS(JRooms!$P:$P,JRooms!$A:$A,$B73,JRooms!$M:$M,AC$2,JRooms!$R:$R,""))</f>
        <v>4244</v>
      </c>
      <c r="AD73" s="6">
        <f>IF($B73="-","-",SUMIFS(JRooms!$P:$P,JRooms!$A:$A,$B73,JRooms!$M:$M,AD$2,JRooms!$R:$R,""))</f>
        <v>0</v>
      </c>
      <c r="AE73" s="6">
        <f>IF($B73="-","-",SUMIFS(JRooms!$P:$P,JRooms!$A:$A,$B73,JRooms!$M:$M,AE$2,JRooms!$R:$R,""))</f>
        <v>0</v>
      </c>
      <c r="AF73" s="6">
        <f>IF($B73="-","-",SUMIFS(JRooms!$P:$P,JRooms!$A:$A,$B73,JRooms!$M:$M,AF$2,JRooms!$R:$R,""))</f>
        <v>0</v>
      </c>
      <c r="AG73" s="6">
        <f>IF($B73="-","-",SUMIFS(JRooms!$P:$P,JRooms!$A:$A,$B73,JRooms!$M:$M,AG$2,JRooms!$R:$R,""))</f>
        <v>0</v>
      </c>
      <c r="AH73" s="6">
        <f>IF($B73="-","-",SUMIFS(JRooms!$P:$P,JRooms!$A:$A,$B73,JRooms!$M:$M,AH$2,JRooms!$R:$R,""))</f>
        <v>0</v>
      </c>
      <c r="AI73" s="6">
        <f>IF($B73="-","-",SUMIFS(JRooms!$P:$P,JRooms!$A:$A,$B73,JRooms!$M:$M,AI$2,JRooms!$R:$R,""))</f>
        <v>0</v>
      </c>
      <c r="AJ73" s="6">
        <f>IF($B73="-","-",SUMIFS(JRooms!$P:$P,JRooms!$A:$A,$B73,JRooms!$M:$M,AJ$2,JRooms!$R:$R,""))</f>
        <v>0</v>
      </c>
      <c r="AK73" s="6">
        <f>IF($B73="-","-",SUMIFS(JRooms!$P:$P,JRooms!$A:$A,$B73,JRooms!$M:$M,AK$2,JRooms!$R:$R,""))</f>
        <v>0</v>
      </c>
      <c r="AL73" s="6">
        <f>IF($B73="-","-",SUMIFS(JRooms!$P:$P,JRooms!$A:$A,$B73,JRooms!$M:$M,AL$2,JRooms!$R:$R,""))</f>
        <v>0</v>
      </c>
      <c r="AM73" s="6">
        <f>IF($B73="-","-",SUMIFS(JRooms!$P:$P,JRooms!$A:$A,$B73,JRooms!$M:$M,AM$2,JRooms!$R:$R,""))</f>
        <v>0</v>
      </c>
      <c r="AN73" s="6">
        <f>IF($B73="-","-",SUMIFS(JRooms!$P:$P,JRooms!$A:$A,$B73,JRooms!$M:$M,AN$2,JRooms!$R:$R,""))</f>
        <v>1914</v>
      </c>
      <c r="AO73" s="6">
        <f>IF($B73="-","-",SUMIFS(JRooms!$P:$P,JRooms!$A:$A,$B73,JRooms!$M:$M,AO$2))</f>
        <v>0</v>
      </c>
      <c r="AP73" s="6">
        <f>IF($B73="-","-",SUMIFS(JRooms!$P:$P,JRooms!$A:$A,$B73,JRooms!$M:$M,AP$2))</f>
        <v>0</v>
      </c>
      <c r="AQ73" s="6">
        <f>IF($B73="-","-",SUMIFS(JRooms!$P:$P,JRooms!$A:$A,$B73,JRooms!$M:$M,AQ$2))</f>
        <v>0</v>
      </c>
      <c r="AR73" s="6">
        <f>IF($B73="-","-",SUMIFS(JRooms!$P:$P,JRooms!$A:$A,$B73,JRooms!$M:$M,AR$2))</f>
        <v>0</v>
      </c>
      <c r="AS73" s="6">
        <f>IF($B73="-","-",SUMIFS(JRooms!$P:$P,JRooms!$A:$A,$B73,JRooms!$M:$M,AS$2))</f>
        <v>0</v>
      </c>
      <c r="AT73" s="6">
        <f>IF($B73="-","-",SUMIFS(JRooms!$P:$P,JRooms!$A:$A,$B73,JRooms!$M:$M,AT$2))</f>
        <v>0</v>
      </c>
      <c r="AU73" s="6">
        <f>IF($B73="-","-",SUMIFS(JRooms!$P:$P,JRooms!$A:$A,$B73,JRooms!$M:$M,AU$2))</f>
        <v>0</v>
      </c>
      <c r="AV73" s="6">
        <f>IF($B73="-","-",SUMIFS(JRooms!$P:$P,JRooms!$A:$A,$B73,JRooms!$M:$M,AV$2))</f>
        <v>1350</v>
      </c>
      <c r="AW73" s="6">
        <f>IF($B73="-","-",SUMIFS(JRooms!$P:$P,JRooms!$A:$A,$B73,JRooms!$M:$M,AW$2))</f>
        <v>0</v>
      </c>
      <c r="AX73" s="6">
        <f>IF($B73="-","-",SUMIFS(JRooms!$P:$P,JRooms!$A:$A,$B73,JRooms!$M:$M,AX$2))</f>
        <v>0</v>
      </c>
      <c r="AY73" s="6">
        <f>IF($B73="-","-",SUMIFS(JRooms!$P:$P,JRooms!$A:$A,$B73,JRooms!$M:$M,AY$2))</f>
        <v>0</v>
      </c>
      <c r="AZ73" s="6">
        <f>IF($B73="-","-",SUMIFS(JRooms!$P:$P,JRooms!$A:$A,$B73,JRooms!$M:$M,AZ$2))</f>
        <v>0</v>
      </c>
      <c r="BA73" s="6">
        <f>IF($B73="-","-",SUMIFS(JRooms!$P:$P,JRooms!$A:$A,$B73,JRooms!$M:$M,BA$2))</f>
        <v>4244</v>
      </c>
      <c r="BB73" s="6">
        <f>IF($B73="-","-",SUMIFS(JRooms!$P:$P,JRooms!$A:$A,$B73,JRooms!$M:$M,BB$2))</f>
        <v>0</v>
      </c>
      <c r="BC73" s="6">
        <f>IF($B73="-","-",SUMIFS(JRooms!$P:$P,JRooms!$A:$A,$B73,JRooms!$M:$M,BC$2))</f>
        <v>0</v>
      </c>
      <c r="BD73" s="6">
        <f>IF($B73="-","-",SUMIFS(JRooms!$P:$P,JRooms!$A:$A,$B73,JRooms!$M:$M,BD$2))</f>
        <v>0</v>
      </c>
      <c r="BE73" s="6">
        <f>IF($B73="-","-",SUMIFS(JRooms!$P:$P,JRooms!$A:$A,$B73,JRooms!$M:$M,BE$2))</f>
        <v>0</v>
      </c>
      <c r="BF73" s="6">
        <f>IF($B73="-","-",SUMIFS(JRooms!$P:$P,JRooms!$A:$A,$B73,JRooms!$M:$M,BF$2))</f>
        <v>0</v>
      </c>
      <c r="BG73" s="6">
        <f>IF($B73="-","-",SUMIFS(JRooms!$P:$P,JRooms!$A:$A,$B73,JRooms!$M:$M,BG$2))</f>
        <v>0</v>
      </c>
      <c r="BH73" s="6">
        <f>IF($B73="-","-",SUMIFS(JRooms!$P:$P,JRooms!$A:$A,$B73,JRooms!$M:$M,BH$2))</f>
        <v>0</v>
      </c>
      <c r="BI73" s="6">
        <f>IF($B73="-","-",SUMIFS(JRooms!$P:$P,JRooms!$A:$A,$B73,JRooms!$M:$M,BI$2))</f>
        <v>0</v>
      </c>
      <c r="BJ73" s="6">
        <f>IF($B73="-","-",SUMIFS(JRooms!$P:$P,JRooms!$A:$A,$B73,JRooms!$M:$M,BJ$2))</f>
        <v>0</v>
      </c>
      <c r="BK73" s="6">
        <f>IF($B73="-","-",SUMIFS(JRooms!$P:$P,JRooms!$A:$A,$B73,JRooms!$M:$M,BK$2))</f>
        <v>0</v>
      </c>
      <c r="BL73" s="6">
        <f>IF($B73="-","-",SUMIFS(JRooms!$P:$P,JRooms!$A:$A,$B73,JRooms!$M:$M,BL$2))</f>
        <v>1914</v>
      </c>
    </row>
    <row r="74" spans="1:64" x14ac:dyDescent="0.2">
      <c r="A74" s="7">
        <v>211</v>
      </c>
      <c r="B74" s="7">
        <v>107</v>
      </c>
      <c r="C74" s="6" t="s">
        <v>73</v>
      </c>
      <c r="D74" s="6">
        <f>SUMIFS(SchoolList!H:H,SchoolList!F:F,A74)</f>
        <v>666.09</v>
      </c>
      <c r="E74" s="6">
        <f t="shared" si="17"/>
        <v>6531</v>
      </c>
      <c r="F74" s="6">
        <f t="shared" si="18"/>
        <v>4800</v>
      </c>
      <c r="G74" s="6">
        <f t="shared" si="19"/>
        <v>3468</v>
      </c>
      <c r="H74" s="6">
        <f t="shared" si="20"/>
        <v>14799</v>
      </c>
      <c r="I74" s="73">
        <f t="shared" si="21"/>
        <v>9.8000000000000007</v>
      </c>
      <c r="J74" s="73">
        <f t="shared" si="22"/>
        <v>7.21</v>
      </c>
      <c r="K74" s="73">
        <f t="shared" si="23"/>
        <v>5.21</v>
      </c>
      <c r="L74" s="73">
        <f t="shared" si="24"/>
        <v>22.22</v>
      </c>
      <c r="M74" s="6">
        <f t="shared" si="13"/>
        <v>6531</v>
      </c>
      <c r="N74" s="6">
        <f t="shared" si="14"/>
        <v>4800</v>
      </c>
      <c r="O74" s="6">
        <f t="shared" si="15"/>
        <v>3468</v>
      </c>
      <c r="P74" s="6">
        <f t="shared" si="16"/>
        <v>14799</v>
      </c>
      <c r="Q74" s="6">
        <f>IF($B74="-","-",SUMIFS(JRooms!$P:$P,JRooms!$A:$A,$B74,JRooms!$M:$M,Q$2,JRooms!$R:$R,""))</f>
        <v>0</v>
      </c>
      <c r="R74" s="6">
        <f>IF($B74="-","-",SUMIFS(JRooms!$P:$P,JRooms!$A:$A,$B74,JRooms!$M:$M,R$2,JRooms!$R:$R,""))</f>
        <v>0</v>
      </c>
      <c r="S74" s="6">
        <f>IF($B74="-","-",SUMIFS(JRooms!$P:$P,JRooms!$A:$A,$B74,JRooms!$M:$M,S$2,JRooms!$R:$R,""))</f>
        <v>0</v>
      </c>
      <c r="T74" s="6">
        <f>IF($B74="-","-",SUMIFS(JRooms!$P:$P,JRooms!$A:$A,$B74,JRooms!$M:$M,T$2,JRooms!$R:$R,""))</f>
        <v>4356</v>
      </c>
      <c r="U74" s="6">
        <f>IF($B74="-","-",SUMIFS(JRooms!$P:$P,JRooms!$A:$A,$B74,JRooms!$M:$M,U$2,JRooms!$R:$R,""))</f>
        <v>0</v>
      </c>
      <c r="V74" s="6">
        <f>IF($B74="-","-",SUMIFS(JRooms!$P:$P,JRooms!$A:$A,$B74,JRooms!$M:$M,V$2,JRooms!$R:$R,""))</f>
        <v>0</v>
      </c>
      <c r="W74" s="6">
        <f>IF($B74="-","-",SUMIFS(JRooms!$P:$P,JRooms!$A:$A,$B74,JRooms!$M:$M,W$2,JRooms!$R:$R,""))</f>
        <v>0</v>
      </c>
      <c r="X74" s="6">
        <f>IF($B74="-","-",SUMIFS(JRooms!$P:$P,JRooms!$A:$A,$B74,JRooms!$M:$M,X$2,JRooms!$R:$R,""))</f>
        <v>1160</v>
      </c>
      <c r="Y74" s="6">
        <f>IF($B74="-","-",SUMIFS(JRooms!$P:$P,JRooms!$A:$A,$B74,JRooms!$M:$M,Y$2,JRooms!$R:$R,""))</f>
        <v>0</v>
      </c>
      <c r="Z74" s="6">
        <f>IF($B74="-","-",SUMIFS(JRooms!$P:$P,JRooms!$A:$A,$B74,JRooms!$M:$M,Z$2,JRooms!$R:$R,""))</f>
        <v>1015</v>
      </c>
      <c r="AA74" s="6">
        <f>IF($B74="-","-",SUMIFS(JRooms!$P:$P,JRooms!$A:$A,$B74,JRooms!$M:$M,AA$2,JRooms!$R:$R,""))</f>
        <v>0</v>
      </c>
      <c r="AB74" s="6">
        <f>IF($B74="-","-",SUMIFS(JRooms!$P:$P,JRooms!$A:$A,$B74,JRooms!$M:$M,AB$2,JRooms!$R:$R,""))</f>
        <v>0</v>
      </c>
      <c r="AC74" s="6">
        <f>IF($B74="-","-",SUMIFS(JRooms!$P:$P,JRooms!$A:$A,$B74,JRooms!$M:$M,AC$2,JRooms!$R:$R,""))</f>
        <v>0</v>
      </c>
      <c r="AD74" s="6">
        <f>IF($B74="-","-",SUMIFS(JRooms!$P:$P,JRooms!$A:$A,$B74,JRooms!$M:$M,AD$2,JRooms!$R:$R,""))</f>
        <v>0</v>
      </c>
      <c r="AE74" s="6">
        <f>IF($B74="-","-",SUMIFS(JRooms!$P:$P,JRooms!$A:$A,$B74,JRooms!$M:$M,AE$2,JRooms!$R:$R,""))</f>
        <v>0</v>
      </c>
      <c r="AF74" s="6">
        <f>IF($B74="-","-",SUMIFS(JRooms!$P:$P,JRooms!$A:$A,$B74,JRooms!$M:$M,AF$2,JRooms!$R:$R,""))</f>
        <v>4800</v>
      </c>
      <c r="AG74" s="6">
        <f>IF($B74="-","-",SUMIFS(JRooms!$P:$P,JRooms!$A:$A,$B74,JRooms!$M:$M,AG$2,JRooms!$R:$R,""))</f>
        <v>0</v>
      </c>
      <c r="AH74" s="6">
        <f>IF($B74="-","-",SUMIFS(JRooms!$P:$P,JRooms!$A:$A,$B74,JRooms!$M:$M,AH$2,JRooms!$R:$R,""))</f>
        <v>0</v>
      </c>
      <c r="AI74" s="6">
        <f>IF($B74="-","-",SUMIFS(JRooms!$P:$P,JRooms!$A:$A,$B74,JRooms!$M:$M,AI$2,JRooms!$R:$R,""))</f>
        <v>0</v>
      </c>
      <c r="AJ74" s="6">
        <f>IF($B74="-","-",SUMIFS(JRooms!$P:$P,JRooms!$A:$A,$B74,JRooms!$M:$M,AJ$2,JRooms!$R:$R,""))</f>
        <v>0</v>
      </c>
      <c r="AK74" s="6">
        <f>IF($B74="-","-",SUMIFS(JRooms!$P:$P,JRooms!$A:$A,$B74,JRooms!$M:$M,AK$2,JRooms!$R:$R,""))</f>
        <v>1776</v>
      </c>
      <c r="AL74" s="6">
        <f>IF($B74="-","-",SUMIFS(JRooms!$P:$P,JRooms!$A:$A,$B74,JRooms!$M:$M,AL$2,JRooms!$R:$R,""))</f>
        <v>0</v>
      </c>
      <c r="AM74" s="6">
        <f>IF($B74="-","-",SUMIFS(JRooms!$P:$P,JRooms!$A:$A,$B74,JRooms!$M:$M,AM$2,JRooms!$R:$R,""))</f>
        <v>0</v>
      </c>
      <c r="AN74" s="6">
        <f>IF($B74="-","-",SUMIFS(JRooms!$P:$P,JRooms!$A:$A,$B74,JRooms!$M:$M,AN$2,JRooms!$R:$R,""))</f>
        <v>1692</v>
      </c>
      <c r="AO74" s="6">
        <f>IF($B74="-","-",SUMIFS(JRooms!$P:$P,JRooms!$A:$A,$B74,JRooms!$M:$M,AO$2))</f>
        <v>0</v>
      </c>
      <c r="AP74" s="6">
        <f>IF($B74="-","-",SUMIFS(JRooms!$P:$P,JRooms!$A:$A,$B74,JRooms!$M:$M,AP$2))</f>
        <v>0</v>
      </c>
      <c r="AQ74" s="6">
        <f>IF($B74="-","-",SUMIFS(JRooms!$P:$P,JRooms!$A:$A,$B74,JRooms!$M:$M,AQ$2))</f>
        <v>0</v>
      </c>
      <c r="AR74" s="6">
        <f>IF($B74="-","-",SUMIFS(JRooms!$P:$P,JRooms!$A:$A,$B74,JRooms!$M:$M,AR$2))</f>
        <v>4356</v>
      </c>
      <c r="AS74" s="6">
        <f>IF($B74="-","-",SUMIFS(JRooms!$P:$P,JRooms!$A:$A,$B74,JRooms!$M:$M,AS$2))</f>
        <v>0</v>
      </c>
      <c r="AT74" s="6">
        <f>IF($B74="-","-",SUMIFS(JRooms!$P:$P,JRooms!$A:$A,$B74,JRooms!$M:$M,AT$2))</f>
        <v>0</v>
      </c>
      <c r="AU74" s="6">
        <f>IF($B74="-","-",SUMIFS(JRooms!$P:$P,JRooms!$A:$A,$B74,JRooms!$M:$M,AU$2))</f>
        <v>0</v>
      </c>
      <c r="AV74" s="6">
        <f>IF($B74="-","-",SUMIFS(JRooms!$P:$P,JRooms!$A:$A,$B74,JRooms!$M:$M,AV$2))</f>
        <v>1160</v>
      </c>
      <c r="AW74" s="6">
        <f>IF($B74="-","-",SUMIFS(JRooms!$P:$P,JRooms!$A:$A,$B74,JRooms!$M:$M,AW$2))</f>
        <v>0</v>
      </c>
      <c r="AX74" s="6">
        <f>IF($B74="-","-",SUMIFS(JRooms!$P:$P,JRooms!$A:$A,$B74,JRooms!$M:$M,AX$2))</f>
        <v>1015</v>
      </c>
      <c r="AY74" s="6">
        <f>IF($B74="-","-",SUMIFS(JRooms!$P:$P,JRooms!$A:$A,$B74,JRooms!$M:$M,AY$2))</f>
        <v>0</v>
      </c>
      <c r="AZ74" s="6">
        <f>IF($B74="-","-",SUMIFS(JRooms!$P:$P,JRooms!$A:$A,$B74,JRooms!$M:$M,AZ$2))</f>
        <v>0</v>
      </c>
      <c r="BA74" s="6">
        <f>IF($B74="-","-",SUMIFS(JRooms!$P:$P,JRooms!$A:$A,$B74,JRooms!$M:$M,BA$2))</f>
        <v>0</v>
      </c>
      <c r="BB74" s="6">
        <f>IF($B74="-","-",SUMIFS(JRooms!$P:$P,JRooms!$A:$A,$B74,JRooms!$M:$M,BB$2))</f>
        <v>0</v>
      </c>
      <c r="BC74" s="6">
        <f>IF($B74="-","-",SUMIFS(JRooms!$P:$P,JRooms!$A:$A,$B74,JRooms!$M:$M,BC$2))</f>
        <v>0</v>
      </c>
      <c r="BD74" s="6">
        <f>IF($B74="-","-",SUMIFS(JRooms!$P:$P,JRooms!$A:$A,$B74,JRooms!$M:$M,BD$2))</f>
        <v>4800</v>
      </c>
      <c r="BE74" s="6">
        <f>IF($B74="-","-",SUMIFS(JRooms!$P:$P,JRooms!$A:$A,$B74,JRooms!$M:$M,BE$2))</f>
        <v>0</v>
      </c>
      <c r="BF74" s="6">
        <f>IF($B74="-","-",SUMIFS(JRooms!$P:$P,JRooms!$A:$A,$B74,JRooms!$M:$M,BF$2))</f>
        <v>0</v>
      </c>
      <c r="BG74" s="6">
        <f>IF($B74="-","-",SUMIFS(JRooms!$P:$P,JRooms!$A:$A,$B74,JRooms!$M:$M,BG$2))</f>
        <v>0</v>
      </c>
      <c r="BH74" s="6">
        <f>IF($B74="-","-",SUMIFS(JRooms!$P:$P,JRooms!$A:$A,$B74,JRooms!$M:$M,BH$2))</f>
        <v>0</v>
      </c>
      <c r="BI74" s="6">
        <f>IF($B74="-","-",SUMIFS(JRooms!$P:$P,JRooms!$A:$A,$B74,JRooms!$M:$M,BI$2))</f>
        <v>1776</v>
      </c>
      <c r="BJ74" s="6">
        <f>IF($B74="-","-",SUMIFS(JRooms!$P:$P,JRooms!$A:$A,$B74,JRooms!$M:$M,BJ$2))</f>
        <v>0</v>
      </c>
      <c r="BK74" s="6">
        <f>IF($B74="-","-",SUMIFS(JRooms!$P:$P,JRooms!$A:$A,$B74,JRooms!$M:$M,BK$2))</f>
        <v>0</v>
      </c>
      <c r="BL74" s="6">
        <f>IF($B74="-","-",SUMIFS(JRooms!$P:$P,JRooms!$A:$A,$B74,JRooms!$M:$M,BL$2))</f>
        <v>1692</v>
      </c>
    </row>
    <row r="75" spans="1:64" x14ac:dyDescent="0.2">
      <c r="A75" s="7">
        <v>212</v>
      </c>
      <c r="B75" s="7">
        <v>119</v>
      </c>
      <c r="C75" s="6" t="s">
        <v>74</v>
      </c>
      <c r="D75" s="6">
        <f>SUMIFS(SchoolList!H:H,SchoolList!F:F,A75)</f>
        <v>598.14</v>
      </c>
      <c r="E75" s="6">
        <f t="shared" si="17"/>
        <v>1100</v>
      </c>
      <c r="F75" s="6">
        <f t="shared" si="18"/>
        <v>4996</v>
      </c>
      <c r="G75" s="6">
        <f t="shared" si="19"/>
        <v>3255</v>
      </c>
      <c r="H75" s="6">
        <f t="shared" si="20"/>
        <v>9351</v>
      </c>
      <c r="I75" s="73">
        <f t="shared" si="21"/>
        <v>1.84</v>
      </c>
      <c r="J75" s="73">
        <f t="shared" si="22"/>
        <v>8.35</v>
      </c>
      <c r="K75" s="73">
        <f t="shared" si="23"/>
        <v>5.44</v>
      </c>
      <c r="L75" s="73">
        <f t="shared" si="24"/>
        <v>15.63</v>
      </c>
      <c r="M75" s="6">
        <f t="shared" si="13"/>
        <v>2090</v>
      </c>
      <c r="N75" s="6">
        <f t="shared" si="14"/>
        <v>4996</v>
      </c>
      <c r="O75" s="6">
        <f t="shared" si="15"/>
        <v>3255</v>
      </c>
      <c r="P75" s="6">
        <f t="shared" si="16"/>
        <v>10341</v>
      </c>
      <c r="Q75" s="6">
        <f>IF($B75="-","-",SUMIFS(JRooms!$P:$P,JRooms!$A:$A,$B75,JRooms!$M:$M,Q$2,JRooms!$R:$R,""))</f>
        <v>0</v>
      </c>
      <c r="R75" s="6">
        <f>IF($B75="-","-",SUMIFS(JRooms!$P:$P,JRooms!$A:$A,$B75,JRooms!$M:$M,R$2,JRooms!$R:$R,""))</f>
        <v>0</v>
      </c>
      <c r="S75" s="6">
        <f>IF($B75="-","-",SUMIFS(JRooms!$P:$P,JRooms!$A:$A,$B75,JRooms!$M:$M,S$2,JRooms!$R:$R,""))</f>
        <v>0</v>
      </c>
      <c r="T75" s="6">
        <f>IF($B75="-","-",SUMIFS(JRooms!$P:$P,JRooms!$A:$A,$B75,JRooms!$M:$M,T$2,JRooms!$R:$R,""))</f>
        <v>0</v>
      </c>
      <c r="U75" s="6">
        <f>IF($B75="-","-",SUMIFS(JRooms!$P:$P,JRooms!$A:$A,$B75,JRooms!$M:$M,U$2,JRooms!$R:$R,""))</f>
        <v>0</v>
      </c>
      <c r="V75" s="6">
        <f>IF($B75="-","-",SUMIFS(JRooms!$P:$P,JRooms!$A:$A,$B75,JRooms!$M:$M,V$2,JRooms!$R:$R,""))</f>
        <v>0</v>
      </c>
      <c r="W75" s="6">
        <f>IF($B75="-","-",SUMIFS(JRooms!$P:$P,JRooms!$A:$A,$B75,JRooms!$M:$M,W$2,JRooms!$R:$R,""))</f>
        <v>0</v>
      </c>
      <c r="X75" s="6">
        <f>IF($B75="-","-",SUMIFS(JRooms!$P:$P,JRooms!$A:$A,$B75,JRooms!$M:$M,X$2,JRooms!$R:$R,""))</f>
        <v>0</v>
      </c>
      <c r="Y75" s="6">
        <f>IF($B75="-","-",SUMIFS(JRooms!$P:$P,JRooms!$A:$A,$B75,JRooms!$M:$M,Y$2,JRooms!$R:$R,""))</f>
        <v>0</v>
      </c>
      <c r="Z75" s="6">
        <f>IF($B75="-","-",SUMIFS(JRooms!$P:$P,JRooms!$A:$A,$B75,JRooms!$M:$M,Z$2,JRooms!$R:$R,""))</f>
        <v>1100</v>
      </c>
      <c r="AA75" s="6">
        <f>IF($B75="-","-",SUMIFS(JRooms!$P:$P,JRooms!$A:$A,$B75,JRooms!$M:$M,AA$2,JRooms!$R:$R,""))</f>
        <v>0</v>
      </c>
      <c r="AB75" s="6">
        <f>IF($B75="-","-",SUMIFS(JRooms!$P:$P,JRooms!$A:$A,$B75,JRooms!$M:$M,AB$2,JRooms!$R:$R,""))</f>
        <v>0</v>
      </c>
      <c r="AC75" s="6">
        <f>IF($B75="-","-",SUMIFS(JRooms!$P:$P,JRooms!$A:$A,$B75,JRooms!$M:$M,AC$2,JRooms!$R:$R,""))</f>
        <v>3676</v>
      </c>
      <c r="AD75" s="6">
        <f>IF($B75="-","-",SUMIFS(JRooms!$P:$P,JRooms!$A:$A,$B75,JRooms!$M:$M,AD$2,JRooms!$R:$R,""))</f>
        <v>0</v>
      </c>
      <c r="AE75" s="6">
        <f>IF($B75="-","-",SUMIFS(JRooms!$P:$P,JRooms!$A:$A,$B75,JRooms!$M:$M,AE$2,JRooms!$R:$R,""))</f>
        <v>0</v>
      </c>
      <c r="AF75" s="6">
        <f>IF($B75="-","-",SUMIFS(JRooms!$P:$P,JRooms!$A:$A,$B75,JRooms!$M:$M,AF$2,JRooms!$R:$R,""))</f>
        <v>1320</v>
      </c>
      <c r="AG75" s="6">
        <f>IF($B75="-","-",SUMIFS(JRooms!$P:$P,JRooms!$A:$A,$B75,JRooms!$M:$M,AG$2,JRooms!$R:$R,""))</f>
        <v>1820</v>
      </c>
      <c r="AH75" s="6">
        <f>IF($B75="-","-",SUMIFS(JRooms!$P:$P,JRooms!$A:$A,$B75,JRooms!$M:$M,AH$2,JRooms!$R:$R,""))</f>
        <v>1435</v>
      </c>
      <c r="AI75" s="6">
        <f>IF($B75="-","-",SUMIFS(JRooms!$P:$P,JRooms!$A:$A,$B75,JRooms!$M:$M,AI$2,JRooms!$R:$R,""))</f>
        <v>0</v>
      </c>
      <c r="AJ75" s="6">
        <f>IF($B75="-","-",SUMIFS(JRooms!$P:$P,JRooms!$A:$A,$B75,JRooms!$M:$M,AJ$2,JRooms!$R:$R,""))</f>
        <v>0</v>
      </c>
      <c r="AK75" s="6">
        <f>IF($B75="-","-",SUMIFS(JRooms!$P:$P,JRooms!$A:$A,$B75,JRooms!$M:$M,AK$2,JRooms!$R:$R,""))</f>
        <v>0</v>
      </c>
      <c r="AL75" s="6">
        <f>IF($B75="-","-",SUMIFS(JRooms!$P:$P,JRooms!$A:$A,$B75,JRooms!$M:$M,AL$2,JRooms!$R:$R,""))</f>
        <v>0</v>
      </c>
      <c r="AM75" s="6">
        <f>IF($B75="-","-",SUMIFS(JRooms!$P:$P,JRooms!$A:$A,$B75,JRooms!$M:$M,AM$2,JRooms!$R:$R,""))</f>
        <v>0</v>
      </c>
      <c r="AN75" s="6">
        <f>IF($B75="-","-",SUMIFS(JRooms!$P:$P,JRooms!$A:$A,$B75,JRooms!$M:$M,AN$2,JRooms!$R:$R,""))</f>
        <v>0</v>
      </c>
      <c r="AO75" s="6">
        <f>IF($B75="-","-",SUMIFS(JRooms!$P:$P,JRooms!$A:$A,$B75,JRooms!$M:$M,AO$2))</f>
        <v>0</v>
      </c>
      <c r="AP75" s="6">
        <f>IF($B75="-","-",SUMIFS(JRooms!$P:$P,JRooms!$A:$A,$B75,JRooms!$M:$M,AP$2))</f>
        <v>0</v>
      </c>
      <c r="AQ75" s="6">
        <f>IF($B75="-","-",SUMIFS(JRooms!$P:$P,JRooms!$A:$A,$B75,JRooms!$M:$M,AQ$2))</f>
        <v>0</v>
      </c>
      <c r="AR75" s="6">
        <f>IF($B75="-","-",SUMIFS(JRooms!$P:$P,JRooms!$A:$A,$B75,JRooms!$M:$M,AR$2))</f>
        <v>0</v>
      </c>
      <c r="AS75" s="6">
        <f>IF($B75="-","-",SUMIFS(JRooms!$P:$P,JRooms!$A:$A,$B75,JRooms!$M:$M,AS$2))</f>
        <v>0</v>
      </c>
      <c r="AT75" s="6">
        <f>IF($B75="-","-",SUMIFS(JRooms!$P:$P,JRooms!$A:$A,$B75,JRooms!$M:$M,AT$2))</f>
        <v>0</v>
      </c>
      <c r="AU75" s="6">
        <f>IF($B75="-","-",SUMIFS(JRooms!$P:$P,JRooms!$A:$A,$B75,JRooms!$M:$M,AU$2))</f>
        <v>0</v>
      </c>
      <c r="AV75" s="6">
        <f>IF($B75="-","-",SUMIFS(JRooms!$P:$P,JRooms!$A:$A,$B75,JRooms!$M:$M,AV$2))</f>
        <v>990</v>
      </c>
      <c r="AW75" s="6">
        <f>IF($B75="-","-",SUMIFS(JRooms!$P:$P,JRooms!$A:$A,$B75,JRooms!$M:$M,AW$2))</f>
        <v>0</v>
      </c>
      <c r="AX75" s="6">
        <f>IF($B75="-","-",SUMIFS(JRooms!$P:$P,JRooms!$A:$A,$B75,JRooms!$M:$M,AX$2))</f>
        <v>1100</v>
      </c>
      <c r="AY75" s="6">
        <f>IF($B75="-","-",SUMIFS(JRooms!$P:$P,JRooms!$A:$A,$B75,JRooms!$M:$M,AY$2))</f>
        <v>0</v>
      </c>
      <c r="AZ75" s="6">
        <f>IF($B75="-","-",SUMIFS(JRooms!$P:$P,JRooms!$A:$A,$B75,JRooms!$M:$M,AZ$2))</f>
        <v>0</v>
      </c>
      <c r="BA75" s="6">
        <f>IF($B75="-","-",SUMIFS(JRooms!$P:$P,JRooms!$A:$A,$B75,JRooms!$M:$M,BA$2))</f>
        <v>3676</v>
      </c>
      <c r="BB75" s="6">
        <f>IF($B75="-","-",SUMIFS(JRooms!$P:$P,JRooms!$A:$A,$B75,JRooms!$M:$M,BB$2))</f>
        <v>0</v>
      </c>
      <c r="BC75" s="6">
        <f>IF($B75="-","-",SUMIFS(JRooms!$P:$P,JRooms!$A:$A,$B75,JRooms!$M:$M,BC$2))</f>
        <v>0</v>
      </c>
      <c r="BD75" s="6">
        <f>IF($B75="-","-",SUMIFS(JRooms!$P:$P,JRooms!$A:$A,$B75,JRooms!$M:$M,BD$2))</f>
        <v>1320</v>
      </c>
      <c r="BE75" s="6">
        <f>IF($B75="-","-",SUMIFS(JRooms!$P:$P,JRooms!$A:$A,$B75,JRooms!$M:$M,BE$2))</f>
        <v>1820</v>
      </c>
      <c r="BF75" s="6">
        <f>IF($B75="-","-",SUMIFS(JRooms!$P:$P,JRooms!$A:$A,$B75,JRooms!$M:$M,BF$2))</f>
        <v>1435</v>
      </c>
      <c r="BG75" s="6">
        <f>IF($B75="-","-",SUMIFS(JRooms!$P:$P,JRooms!$A:$A,$B75,JRooms!$M:$M,BG$2))</f>
        <v>0</v>
      </c>
      <c r="BH75" s="6">
        <f>IF($B75="-","-",SUMIFS(JRooms!$P:$P,JRooms!$A:$A,$B75,JRooms!$M:$M,BH$2))</f>
        <v>0</v>
      </c>
      <c r="BI75" s="6">
        <f>IF($B75="-","-",SUMIFS(JRooms!$P:$P,JRooms!$A:$A,$B75,JRooms!$M:$M,BI$2))</f>
        <v>0</v>
      </c>
      <c r="BJ75" s="6">
        <f>IF($B75="-","-",SUMIFS(JRooms!$P:$P,JRooms!$A:$A,$B75,JRooms!$M:$M,BJ$2))</f>
        <v>0</v>
      </c>
      <c r="BK75" s="6">
        <f>IF($B75="-","-",SUMIFS(JRooms!$P:$P,JRooms!$A:$A,$B75,JRooms!$M:$M,BK$2))</f>
        <v>0</v>
      </c>
      <c r="BL75" s="6">
        <f>IF($B75="-","-",SUMIFS(JRooms!$P:$P,JRooms!$A:$A,$B75,JRooms!$M:$M,BL$2))</f>
        <v>0</v>
      </c>
    </row>
    <row r="76" spans="1:64" x14ac:dyDescent="0.2">
      <c r="A76" s="7">
        <v>213</v>
      </c>
      <c r="B76" s="7">
        <v>144</v>
      </c>
      <c r="C76" s="6" t="s">
        <v>75</v>
      </c>
      <c r="D76" s="6">
        <f>SUMIFS(SchoolList!H:H,SchoolList!F:F,A76)</f>
        <v>296.47000000000003</v>
      </c>
      <c r="E76" s="6">
        <f t="shared" si="17"/>
        <v>4469</v>
      </c>
      <c r="F76" s="6">
        <f t="shared" si="18"/>
        <v>1890</v>
      </c>
      <c r="G76" s="6">
        <f t="shared" si="19"/>
        <v>3648</v>
      </c>
      <c r="H76" s="6">
        <f t="shared" si="20"/>
        <v>10007</v>
      </c>
      <c r="I76" s="73">
        <f t="shared" si="21"/>
        <v>15.07</v>
      </c>
      <c r="J76" s="73">
        <f t="shared" si="22"/>
        <v>6.38</v>
      </c>
      <c r="K76" s="73">
        <f t="shared" si="23"/>
        <v>12.3</v>
      </c>
      <c r="L76" s="73">
        <f t="shared" si="24"/>
        <v>33.75</v>
      </c>
      <c r="M76" s="6">
        <f t="shared" si="13"/>
        <v>4469</v>
      </c>
      <c r="N76" s="6">
        <f t="shared" si="14"/>
        <v>1890</v>
      </c>
      <c r="O76" s="6">
        <f t="shared" si="15"/>
        <v>3648</v>
      </c>
      <c r="P76" s="6">
        <f t="shared" si="16"/>
        <v>10007</v>
      </c>
      <c r="Q76" s="6">
        <f>IF($B76="-","-",SUMIFS(JRooms!$P:$P,JRooms!$A:$A,$B76,JRooms!$M:$M,Q$2,JRooms!$R:$R,""))</f>
        <v>0</v>
      </c>
      <c r="R76" s="6">
        <f>IF($B76="-","-",SUMIFS(JRooms!$P:$P,JRooms!$A:$A,$B76,JRooms!$M:$M,R$2,JRooms!$R:$R,""))</f>
        <v>0</v>
      </c>
      <c r="S76" s="6">
        <f>IF($B76="-","-",SUMIFS(JRooms!$P:$P,JRooms!$A:$A,$B76,JRooms!$M:$M,S$2,JRooms!$R:$R,""))</f>
        <v>0</v>
      </c>
      <c r="T76" s="6">
        <f>IF($B76="-","-",SUMIFS(JRooms!$P:$P,JRooms!$A:$A,$B76,JRooms!$M:$M,T$2,JRooms!$R:$R,""))</f>
        <v>2016</v>
      </c>
      <c r="U76" s="6">
        <f>IF($B76="-","-",SUMIFS(JRooms!$P:$P,JRooms!$A:$A,$B76,JRooms!$M:$M,U$2,JRooms!$R:$R,""))</f>
        <v>0</v>
      </c>
      <c r="V76" s="6">
        <f>IF($B76="-","-",SUMIFS(JRooms!$P:$P,JRooms!$A:$A,$B76,JRooms!$M:$M,V$2,JRooms!$R:$R,""))</f>
        <v>0</v>
      </c>
      <c r="W76" s="6">
        <f>IF($B76="-","-",SUMIFS(JRooms!$P:$P,JRooms!$A:$A,$B76,JRooms!$M:$M,W$2,JRooms!$R:$R,""))</f>
        <v>0</v>
      </c>
      <c r="X76" s="6">
        <f>IF($B76="-","-",SUMIFS(JRooms!$P:$P,JRooms!$A:$A,$B76,JRooms!$M:$M,X$2,JRooms!$R:$R,""))</f>
        <v>1740</v>
      </c>
      <c r="Y76" s="6">
        <f>IF($B76="-","-",SUMIFS(JRooms!$P:$P,JRooms!$A:$A,$B76,JRooms!$M:$M,Y$2,JRooms!$R:$R,""))</f>
        <v>0</v>
      </c>
      <c r="Z76" s="6">
        <f>IF($B76="-","-",SUMIFS(JRooms!$P:$P,JRooms!$A:$A,$B76,JRooms!$M:$M,Z$2,JRooms!$R:$R,""))</f>
        <v>713</v>
      </c>
      <c r="AA76" s="6">
        <f>IF($B76="-","-",SUMIFS(JRooms!$P:$P,JRooms!$A:$A,$B76,JRooms!$M:$M,AA$2,JRooms!$R:$R,""))</f>
        <v>0</v>
      </c>
      <c r="AB76" s="6">
        <f>IF($B76="-","-",SUMIFS(JRooms!$P:$P,JRooms!$A:$A,$B76,JRooms!$M:$M,AB$2,JRooms!$R:$R,""))</f>
        <v>0</v>
      </c>
      <c r="AC76" s="6">
        <f>IF($B76="-","-",SUMIFS(JRooms!$P:$P,JRooms!$A:$A,$B76,JRooms!$M:$M,AC$2,JRooms!$R:$R,""))</f>
        <v>1890</v>
      </c>
      <c r="AD76" s="6">
        <f>IF($B76="-","-",SUMIFS(JRooms!$P:$P,JRooms!$A:$A,$B76,JRooms!$M:$M,AD$2,JRooms!$R:$R,""))</f>
        <v>0</v>
      </c>
      <c r="AE76" s="6">
        <f>IF($B76="-","-",SUMIFS(JRooms!$P:$P,JRooms!$A:$A,$B76,JRooms!$M:$M,AE$2,JRooms!$R:$R,""))</f>
        <v>0</v>
      </c>
      <c r="AF76" s="6">
        <f>IF($B76="-","-",SUMIFS(JRooms!$P:$P,JRooms!$A:$A,$B76,JRooms!$M:$M,AF$2,JRooms!$R:$R,""))</f>
        <v>0</v>
      </c>
      <c r="AG76" s="6">
        <f>IF($B76="-","-",SUMIFS(JRooms!$P:$P,JRooms!$A:$A,$B76,JRooms!$M:$M,AG$2,JRooms!$R:$R,""))</f>
        <v>1248</v>
      </c>
      <c r="AH76" s="6">
        <f>IF($B76="-","-",SUMIFS(JRooms!$P:$P,JRooms!$A:$A,$B76,JRooms!$M:$M,AH$2,JRooms!$R:$R,""))</f>
        <v>0</v>
      </c>
      <c r="AI76" s="6">
        <f>IF($B76="-","-",SUMIFS(JRooms!$P:$P,JRooms!$A:$A,$B76,JRooms!$M:$M,AI$2,JRooms!$R:$R,""))</f>
        <v>0</v>
      </c>
      <c r="AJ76" s="6">
        <f>IF($B76="-","-",SUMIFS(JRooms!$P:$P,JRooms!$A:$A,$B76,JRooms!$M:$M,AJ$2,JRooms!$R:$R,""))</f>
        <v>0</v>
      </c>
      <c r="AK76" s="6">
        <f>IF($B76="-","-",SUMIFS(JRooms!$P:$P,JRooms!$A:$A,$B76,JRooms!$M:$M,AK$2,JRooms!$R:$R,""))</f>
        <v>0</v>
      </c>
      <c r="AL76" s="6">
        <f>IF($B76="-","-",SUMIFS(JRooms!$P:$P,JRooms!$A:$A,$B76,JRooms!$M:$M,AL$2,JRooms!$R:$R,""))</f>
        <v>0</v>
      </c>
      <c r="AM76" s="6">
        <f>IF($B76="-","-",SUMIFS(JRooms!$P:$P,JRooms!$A:$A,$B76,JRooms!$M:$M,AM$2,JRooms!$R:$R,""))</f>
        <v>0</v>
      </c>
      <c r="AN76" s="6">
        <f>IF($B76="-","-",SUMIFS(JRooms!$P:$P,JRooms!$A:$A,$B76,JRooms!$M:$M,AN$2,JRooms!$R:$R,""))</f>
        <v>2400</v>
      </c>
      <c r="AO76" s="6">
        <f>IF($B76="-","-",SUMIFS(JRooms!$P:$P,JRooms!$A:$A,$B76,JRooms!$M:$M,AO$2))</f>
        <v>0</v>
      </c>
      <c r="AP76" s="6">
        <f>IF($B76="-","-",SUMIFS(JRooms!$P:$P,JRooms!$A:$A,$B76,JRooms!$M:$M,AP$2))</f>
        <v>0</v>
      </c>
      <c r="AQ76" s="6">
        <f>IF($B76="-","-",SUMIFS(JRooms!$P:$P,JRooms!$A:$A,$B76,JRooms!$M:$M,AQ$2))</f>
        <v>0</v>
      </c>
      <c r="AR76" s="6">
        <f>IF($B76="-","-",SUMIFS(JRooms!$P:$P,JRooms!$A:$A,$B76,JRooms!$M:$M,AR$2))</f>
        <v>2016</v>
      </c>
      <c r="AS76" s="6">
        <f>IF($B76="-","-",SUMIFS(JRooms!$P:$P,JRooms!$A:$A,$B76,JRooms!$M:$M,AS$2))</f>
        <v>0</v>
      </c>
      <c r="AT76" s="6">
        <f>IF($B76="-","-",SUMIFS(JRooms!$P:$P,JRooms!$A:$A,$B76,JRooms!$M:$M,AT$2))</f>
        <v>0</v>
      </c>
      <c r="AU76" s="6">
        <f>IF($B76="-","-",SUMIFS(JRooms!$P:$P,JRooms!$A:$A,$B76,JRooms!$M:$M,AU$2))</f>
        <v>0</v>
      </c>
      <c r="AV76" s="6">
        <f>IF($B76="-","-",SUMIFS(JRooms!$P:$P,JRooms!$A:$A,$B76,JRooms!$M:$M,AV$2))</f>
        <v>1740</v>
      </c>
      <c r="AW76" s="6">
        <f>IF($B76="-","-",SUMIFS(JRooms!$P:$P,JRooms!$A:$A,$B76,JRooms!$M:$M,AW$2))</f>
        <v>0</v>
      </c>
      <c r="AX76" s="6">
        <f>IF($B76="-","-",SUMIFS(JRooms!$P:$P,JRooms!$A:$A,$B76,JRooms!$M:$M,AX$2))</f>
        <v>713</v>
      </c>
      <c r="AY76" s="6">
        <f>IF($B76="-","-",SUMIFS(JRooms!$P:$P,JRooms!$A:$A,$B76,JRooms!$M:$M,AY$2))</f>
        <v>0</v>
      </c>
      <c r="AZ76" s="6">
        <f>IF($B76="-","-",SUMIFS(JRooms!$P:$P,JRooms!$A:$A,$B76,JRooms!$M:$M,AZ$2))</f>
        <v>0</v>
      </c>
      <c r="BA76" s="6">
        <f>IF($B76="-","-",SUMIFS(JRooms!$P:$P,JRooms!$A:$A,$B76,JRooms!$M:$M,BA$2))</f>
        <v>1890</v>
      </c>
      <c r="BB76" s="6">
        <f>IF($B76="-","-",SUMIFS(JRooms!$P:$P,JRooms!$A:$A,$B76,JRooms!$M:$M,BB$2))</f>
        <v>0</v>
      </c>
      <c r="BC76" s="6">
        <f>IF($B76="-","-",SUMIFS(JRooms!$P:$P,JRooms!$A:$A,$B76,JRooms!$M:$M,BC$2))</f>
        <v>0</v>
      </c>
      <c r="BD76" s="6">
        <f>IF($B76="-","-",SUMIFS(JRooms!$P:$P,JRooms!$A:$A,$B76,JRooms!$M:$M,BD$2))</f>
        <v>0</v>
      </c>
      <c r="BE76" s="6">
        <f>IF($B76="-","-",SUMIFS(JRooms!$P:$P,JRooms!$A:$A,$B76,JRooms!$M:$M,BE$2))</f>
        <v>1248</v>
      </c>
      <c r="BF76" s="6">
        <f>IF($B76="-","-",SUMIFS(JRooms!$P:$P,JRooms!$A:$A,$B76,JRooms!$M:$M,BF$2))</f>
        <v>0</v>
      </c>
      <c r="BG76" s="6">
        <f>IF($B76="-","-",SUMIFS(JRooms!$P:$P,JRooms!$A:$A,$B76,JRooms!$M:$M,BG$2))</f>
        <v>0</v>
      </c>
      <c r="BH76" s="6">
        <f>IF($B76="-","-",SUMIFS(JRooms!$P:$P,JRooms!$A:$A,$B76,JRooms!$M:$M,BH$2))</f>
        <v>0</v>
      </c>
      <c r="BI76" s="6">
        <f>IF($B76="-","-",SUMIFS(JRooms!$P:$P,JRooms!$A:$A,$B76,JRooms!$M:$M,BI$2))</f>
        <v>0</v>
      </c>
      <c r="BJ76" s="6">
        <f>IF($B76="-","-",SUMIFS(JRooms!$P:$P,JRooms!$A:$A,$B76,JRooms!$M:$M,BJ$2))</f>
        <v>0</v>
      </c>
      <c r="BK76" s="6">
        <f>IF($B76="-","-",SUMIFS(JRooms!$P:$P,JRooms!$A:$A,$B76,JRooms!$M:$M,BK$2))</f>
        <v>0</v>
      </c>
      <c r="BL76" s="6">
        <f>IF($B76="-","-",SUMIFS(JRooms!$P:$P,JRooms!$A:$A,$B76,JRooms!$M:$M,BL$2))</f>
        <v>2400</v>
      </c>
    </row>
    <row r="77" spans="1:64" x14ac:dyDescent="0.2">
      <c r="A77" s="7">
        <v>214</v>
      </c>
      <c r="B77" s="7">
        <v>139</v>
      </c>
      <c r="C77" s="6" t="s">
        <v>76</v>
      </c>
      <c r="D77" s="6">
        <f>SUMIFS(SchoolList!H:H,SchoolList!F:F,A77)</f>
        <v>368.6</v>
      </c>
      <c r="E77" s="6">
        <f t="shared" si="17"/>
        <v>1026</v>
      </c>
      <c r="F77" s="6">
        <f t="shared" si="18"/>
        <v>1054</v>
      </c>
      <c r="G77" s="6">
        <f t="shared" si="19"/>
        <v>2328</v>
      </c>
      <c r="H77" s="6">
        <f t="shared" si="20"/>
        <v>4408</v>
      </c>
      <c r="I77" s="73">
        <f t="shared" si="21"/>
        <v>2.78</v>
      </c>
      <c r="J77" s="73">
        <f t="shared" si="22"/>
        <v>2.86</v>
      </c>
      <c r="K77" s="73">
        <f t="shared" si="23"/>
        <v>6.32</v>
      </c>
      <c r="L77" s="73">
        <f t="shared" si="24"/>
        <v>11.96</v>
      </c>
      <c r="M77" s="6">
        <f t="shared" si="13"/>
        <v>1026</v>
      </c>
      <c r="N77" s="6">
        <f t="shared" si="14"/>
        <v>1054</v>
      </c>
      <c r="O77" s="6">
        <f t="shared" si="15"/>
        <v>2328</v>
      </c>
      <c r="P77" s="6">
        <f t="shared" si="16"/>
        <v>4408</v>
      </c>
      <c r="Q77" s="6">
        <f>IF($B77="-","-",SUMIFS(JRooms!$P:$P,JRooms!$A:$A,$B77,JRooms!$M:$M,Q$2,JRooms!$R:$R,""))</f>
        <v>0</v>
      </c>
      <c r="R77" s="6">
        <f>IF($B77="-","-",SUMIFS(JRooms!$P:$P,JRooms!$A:$A,$B77,JRooms!$M:$M,R$2,JRooms!$R:$R,""))</f>
        <v>0</v>
      </c>
      <c r="S77" s="6">
        <f>IF($B77="-","-",SUMIFS(JRooms!$P:$P,JRooms!$A:$A,$B77,JRooms!$M:$M,S$2,JRooms!$R:$R,""))</f>
        <v>0</v>
      </c>
      <c r="T77" s="6">
        <f>IF($B77="-","-",SUMIFS(JRooms!$P:$P,JRooms!$A:$A,$B77,JRooms!$M:$M,T$2,JRooms!$R:$R,""))</f>
        <v>0</v>
      </c>
      <c r="U77" s="6">
        <f>IF($B77="-","-",SUMIFS(JRooms!$P:$P,JRooms!$A:$A,$B77,JRooms!$M:$M,U$2,JRooms!$R:$R,""))</f>
        <v>0</v>
      </c>
      <c r="V77" s="6">
        <f>IF($B77="-","-",SUMIFS(JRooms!$P:$P,JRooms!$A:$A,$B77,JRooms!$M:$M,V$2,JRooms!$R:$R,""))</f>
        <v>0</v>
      </c>
      <c r="W77" s="6">
        <f>IF($B77="-","-",SUMIFS(JRooms!$P:$P,JRooms!$A:$A,$B77,JRooms!$M:$M,W$2,JRooms!$R:$R,""))</f>
        <v>1026</v>
      </c>
      <c r="X77" s="6">
        <f>IF($B77="-","-",SUMIFS(JRooms!$P:$P,JRooms!$A:$A,$B77,JRooms!$M:$M,X$2,JRooms!$R:$R,""))</f>
        <v>0</v>
      </c>
      <c r="Y77" s="6">
        <f>IF($B77="-","-",SUMIFS(JRooms!$P:$P,JRooms!$A:$A,$B77,JRooms!$M:$M,Y$2,JRooms!$R:$R,""))</f>
        <v>0</v>
      </c>
      <c r="Z77" s="6">
        <f>IF($B77="-","-",SUMIFS(JRooms!$P:$P,JRooms!$A:$A,$B77,JRooms!$M:$M,Z$2,JRooms!$R:$R,""))</f>
        <v>0</v>
      </c>
      <c r="AA77" s="6">
        <f>IF($B77="-","-",SUMIFS(JRooms!$P:$P,JRooms!$A:$A,$B77,JRooms!$M:$M,AA$2,JRooms!$R:$R,""))</f>
        <v>0</v>
      </c>
      <c r="AB77" s="6">
        <f>IF($B77="-","-",SUMIFS(JRooms!$P:$P,JRooms!$A:$A,$B77,JRooms!$M:$M,AB$2,JRooms!$R:$R,""))</f>
        <v>1054</v>
      </c>
      <c r="AC77" s="6">
        <f>IF($B77="-","-",SUMIFS(JRooms!$P:$P,JRooms!$A:$A,$B77,JRooms!$M:$M,AC$2,JRooms!$R:$R,""))</f>
        <v>0</v>
      </c>
      <c r="AD77" s="6">
        <f>IF($B77="-","-",SUMIFS(JRooms!$P:$P,JRooms!$A:$A,$B77,JRooms!$M:$M,AD$2,JRooms!$R:$R,""))</f>
        <v>0</v>
      </c>
      <c r="AE77" s="6">
        <f>IF($B77="-","-",SUMIFS(JRooms!$P:$P,JRooms!$A:$A,$B77,JRooms!$M:$M,AE$2,JRooms!$R:$R,""))</f>
        <v>0</v>
      </c>
      <c r="AF77" s="6">
        <f>IF($B77="-","-",SUMIFS(JRooms!$P:$P,JRooms!$A:$A,$B77,JRooms!$M:$M,AF$2,JRooms!$R:$R,""))</f>
        <v>0</v>
      </c>
      <c r="AG77" s="6">
        <f>IF($B77="-","-",SUMIFS(JRooms!$P:$P,JRooms!$A:$A,$B77,JRooms!$M:$M,AG$2,JRooms!$R:$R,""))</f>
        <v>0</v>
      </c>
      <c r="AH77" s="6">
        <f>IF($B77="-","-",SUMIFS(JRooms!$P:$P,JRooms!$A:$A,$B77,JRooms!$M:$M,AH$2,JRooms!$R:$R,""))</f>
        <v>0</v>
      </c>
      <c r="AI77" s="6">
        <f>IF($B77="-","-",SUMIFS(JRooms!$P:$P,JRooms!$A:$A,$B77,JRooms!$M:$M,AI$2,JRooms!$R:$R,""))</f>
        <v>0</v>
      </c>
      <c r="AJ77" s="6">
        <f>IF($B77="-","-",SUMIFS(JRooms!$P:$P,JRooms!$A:$A,$B77,JRooms!$M:$M,AJ$2,JRooms!$R:$R,""))</f>
        <v>0</v>
      </c>
      <c r="AK77" s="6">
        <f>IF($B77="-","-",SUMIFS(JRooms!$P:$P,JRooms!$A:$A,$B77,JRooms!$M:$M,AK$2,JRooms!$R:$R,""))</f>
        <v>1305</v>
      </c>
      <c r="AL77" s="6">
        <f>IF($B77="-","-",SUMIFS(JRooms!$P:$P,JRooms!$A:$A,$B77,JRooms!$M:$M,AL$2,JRooms!$R:$R,""))</f>
        <v>0</v>
      </c>
      <c r="AM77" s="6">
        <f>IF($B77="-","-",SUMIFS(JRooms!$P:$P,JRooms!$A:$A,$B77,JRooms!$M:$M,AM$2,JRooms!$R:$R,""))</f>
        <v>1023</v>
      </c>
      <c r="AN77" s="6">
        <f>IF($B77="-","-",SUMIFS(JRooms!$P:$P,JRooms!$A:$A,$B77,JRooms!$M:$M,AN$2,JRooms!$R:$R,""))</f>
        <v>0</v>
      </c>
      <c r="AO77" s="6">
        <f>IF($B77="-","-",SUMIFS(JRooms!$P:$P,JRooms!$A:$A,$B77,JRooms!$M:$M,AO$2))</f>
        <v>0</v>
      </c>
      <c r="AP77" s="6">
        <f>IF($B77="-","-",SUMIFS(JRooms!$P:$P,JRooms!$A:$A,$B77,JRooms!$M:$M,AP$2))</f>
        <v>0</v>
      </c>
      <c r="AQ77" s="6">
        <f>IF($B77="-","-",SUMIFS(JRooms!$P:$P,JRooms!$A:$A,$B77,JRooms!$M:$M,AQ$2))</f>
        <v>0</v>
      </c>
      <c r="AR77" s="6">
        <f>IF($B77="-","-",SUMIFS(JRooms!$P:$P,JRooms!$A:$A,$B77,JRooms!$M:$M,AR$2))</f>
        <v>0</v>
      </c>
      <c r="AS77" s="6">
        <f>IF($B77="-","-",SUMIFS(JRooms!$P:$P,JRooms!$A:$A,$B77,JRooms!$M:$M,AS$2))</f>
        <v>0</v>
      </c>
      <c r="AT77" s="6">
        <f>IF($B77="-","-",SUMIFS(JRooms!$P:$P,JRooms!$A:$A,$B77,JRooms!$M:$M,AT$2))</f>
        <v>0</v>
      </c>
      <c r="AU77" s="6">
        <f>IF($B77="-","-",SUMIFS(JRooms!$P:$P,JRooms!$A:$A,$B77,JRooms!$M:$M,AU$2))</f>
        <v>1026</v>
      </c>
      <c r="AV77" s="6">
        <f>IF($B77="-","-",SUMIFS(JRooms!$P:$P,JRooms!$A:$A,$B77,JRooms!$M:$M,AV$2))</f>
        <v>0</v>
      </c>
      <c r="AW77" s="6">
        <f>IF($B77="-","-",SUMIFS(JRooms!$P:$P,JRooms!$A:$A,$B77,JRooms!$M:$M,AW$2))</f>
        <v>0</v>
      </c>
      <c r="AX77" s="6">
        <f>IF($B77="-","-",SUMIFS(JRooms!$P:$P,JRooms!$A:$A,$B77,JRooms!$M:$M,AX$2))</f>
        <v>0</v>
      </c>
      <c r="AY77" s="6">
        <f>IF($B77="-","-",SUMIFS(JRooms!$P:$P,JRooms!$A:$A,$B77,JRooms!$M:$M,AY$2))</f>
        <v>0</v>
      </c>
      <c r="AZ77" s="6">
        <f>IF($B77="-","-",SUMIFS(JRooms!$P:$P,JRooms!$A:$A,$B77,JRooms!$M:$M,AZ$2))</f>
        <v>1054</v>
      </c>
      <c r="BA77" s="6">
        <f>IF($B77="-","-",SUMIFS(JRooms!$P:$P,JRooms!$A:$A,$B77,JRooms!$M:$M,BA$2))</f>
        <v>0</v>
      </c>
      <c r="BB77" s="6">
        <f>IF($B77="-","-",SUMIFS(JRooms!$P:$P,JRooms!$A:$A,$B77,JRooms!$M:$M,BB$2))</f>
        <v>0</v>
      </c>
      <c r="BC77" s="6">
        <f>IF($B77="-","-",SUMIFS(JRooms!$P:$P,JRooms!$A:$A,$B77,JRooms!$M:$M,BC$2))</f>
        <v>0</v>
      </c>
      <c r="BD77" s="6">
        <f>IF($B77="-","-",SUMIFS(JRooms!$P:$P,JRooms!$A:$A,$B77,JRooms!$M:$M,BD$2))</f>
        <v>0</v>
      </c>
      <c r="BE77" s="6">
        <f>IF($B77="-","-",SUMIFS(JRooms!$P:$P,JRooms!$A:$A,$B77,JRooms!$M:$M,BE$2))</f>
        <v>0</v>
      </c>
      <c r="BF77" s="6">
        <f>IF($B77="-","-",SUMIFS(JRooms!$P:$P,JRooms!$A:$A,$B77,JRooms!$M:$M,BF$2))</f>
        <v>0</v>
      </c>
      <c r="BG77" s="6">
        <f>IF($B77="-","-",SUMIFS(JRooms!$P:$P,JRooms!$A:$A,$B77,JRooms!$M:$M,BG$2))</f>
        <v>0</v>
      </c>
      <c r="BH77" s="6">
        <f>IF($B77="-","-",SUMIFS(JRooms!$P:$P,JRooms!$A:$A,$B77,JRooms!$M:$M,BH$2))</f>
        <v>0</v>
      </c>
      <c r="BI77" s="6">
        <f>IF($B77="-","-",SUMIFS(JRooms!$P:$P,JRooms!$A:$A,$B77,JRooms!$M:$M,BI$2))</f>
        <v>1305</v>
      </c>
      <c r="BJ77" s="6">
        <f>IF($B77="-","-",SUMIFS(JRooms!$P:$P,JRooms!$A:$A,$B77,JRooms!$M:$M,BJ$2))</f>
        <v>0</v>
      </c>
      <c r="BK77" s="6">
        <f>IF($B77="-","-",SUMIFS(JRooms!$P:$P,JRooms!$A:$A,$B77,JRooms!$M:$M,BK$2))</f>
        <v>1023</v>
      </c>
      <c r="BL77" s="6">
        <f>IF($B77="-","-",SUMIFS(JRooms!$P:$P,JRooms!$A:$A,$B77,JRooms!$M:$M,BL$2))</f>
        <v>0</v>
      </c>
    </row>
    <row r="78" spans="1:64" x14ac:dyDescent="0.2">
      <c r="A78" s="7">
        <v>215</v>
      </c>
      <c r="B78" s="7">
        <v>94</v>
      </c>
      <c r="C78" s="6" t="s">
        <v>77</v>
      </c>
      <c r="D78" s="6">
        <f>SUMIFS(SchoolList!H:H,SchoolList!F:F,A78)</f>
        <v>731.44</v>
      </c>
      <c r="E78" s="6">
        <f t="shared" si="17"/>
        <v>3812</v>
      </c>
      <c r="F78" s="6">
        <f t="shared" si="18"/>
        <v>3042</v>
      </c>
      <c r="G78" s="6">
        <f t="shared" si="19"/>
        <v>0</v>
      </c>
      <c r="H78" s="6">
        <f t="shared" si="20"/>
        <v>6854</v>
      </c>
      <c r="I78" s="73">
        <f t="shared" si="21"/>
        <v>5.21</v>
      </c>
      <c r="J78" s="73">
        <f t="shared" si="22"/>
        <v>4.16</v>
      </c>
      <c r="K78" s="73">
        <f t="shared" si="23"/>
        <v>0</v>
      </c>
      <c r="L78" s="73">
        <f t="shared" si="24"/>
        <v>9.3699999999999992</v>
      </c>
      <c r="M78" s="6">
        <f t="shared" si="13"/>
        <v>3812</v>
      </c>
      <c r="N78" s="6">
        <f t="shared" si="14"/>
        <v>3042</v>
      </c>
      <c r="O78" s="6">
        <f t="shared" si="15"/>
        <v>0</v>
      </c>
      <c r="P78" s="6">
        <f t="shared" si="16"/>
        <v>6854</v>
      </c>
      <c r="Q78" s="6">
        <f>IF($B78="-","-",SUMIFS(JRooms!$P:$P,JRooms!$A:$A,$B78,JRooms!$M:$M,Q$2,JRooms!$R:$R,""))</f>
        <v>0</v>
      </c>
      <c r="R78" s="6">
        <f>IF($B78="-","-",SUMIFS(JRooms!$P:$P,JRooms!$A:$A,$B78,JRooms!$M:$M,R$2,JRooms!$R:$R,""))</f>
        <v>0</v>
      </c>
      <c r="S78" s="6">
        <f>IF($B78="-","-",SUMIFS(JRooms!$P:$P,JRooms!$A:$A,$B78,JRooms!$M:$M,S$2,JRooms!$R:$R,""))</f>
        <v>2520</v>
      </c>
      <c r="T78" s="6">
        <f>IF($B78="-","-",SUMIFS(JRooms!$P:$P,JRooms!$A:$A,$B78,JRooms!$M:$M,T$2,JRooms!$R:$R,""))</f>
        <v>0</v>
      </c>
      <c r="U78" s="6">
        <f>IF($B78="-","-",SUMIFS(JRooms!$P:$P,JRooms!$A:$A,$B78,JRooms!$M:$M,U$2,JRooms!$R:$R,""))</f>
        <v>0</v>
      </c>
      <c r="V78" s="6">
        <f>IF($B78="-","-",SUMIFS(JRooms!$P:$P,JRooms!$A:$A,$B78,JRooms!$M:$M,V$2,JRooms!$R:$R,""))</f>
        <v>0</v>
      </c>
      <c r="W78" s="6">
        <f>IF($B78="-","-",SUMIFS(JRooms!$P:$P,JRooms!$A:$A,$B78,JRooms!$M:$M,W$2,JRooms!$R:$R,""))</f>
        <v>0</v>
      </c>
      <c r="X78" s="6">
        <f>IF($B78="-","-",SUMIFS(JRooms!$P:$P,JRooms!$A:$A,$B78,JRooms!$M:$M,X$2,JRooms!$R:$R,""))</f>
        <v>0</v>
      </c>
      <c r="Y78" s="6">
        <f>IF($B78="-","-",SUMIFS(JRooms!$P:$P,JRooms!$A:$A,$B78,JRooms!$M:$M,Y$2,JRooms!$R:$R,""))</f>
        <v>1292</v>
      </c>
      <c r="Z78" s="6">
        <f>IF($B78="-","-",SUMIFS(JRooms!$P:$P,JRooms!$A:$A,$B78,JRooms!$M:$M,Z$2,JRooms!$R:$R,""))</f>
        <v>0</v>
      </c>
      <c r="AA78" s="6">
        <f>IF($B78="-","-",SUMIFS(JRooms!$P:$P,JRooms!$A:$A,$B78,JRooms!$M:$M,AA$2,JRooms!$R:$R,""))</f>
        <v>0</v>
      </c>
      <c r="AB78" s="6">
        <f>IF($B78="-","-",SUMIFS(JRooms!$P:$P,JRooms!$A:$A,$B78,JRooms!$M:$M,AB$2,JRooms!$R:$R,""))</f>
        <v>1248</v>
      </c>
      <c r="AC78" s="6">
        <f>IF($B78="-","-",SUMIFS(JRooms!$P:$P,JRooms!$A:$A,$B78,JRooms!$M:$M,AC$2,JRooms!$R:$R,""))</f>
        <v>0</v>
      </c>
      <c r="AD78" s="6">
        <f>IF($B78="-","-",SUMIFS(JRooms!$P:$P,JRooms!$A:$A,$B78,JRooms!$M:$M,AD$2,JRooms!$R:$R,""))</f>
        <v>0</v>
      </c>
      <c r="AE78" s="6">
        <f>IF($B78="-","-",SUMIFS(JRooms!$P:$P,JRooms!$A:$A,$B78,JRooms!$M:$M,AE$2,JRooms!$R:$R,""))</f>
        <v>1794</v>
      </c>
      <c r="AF78" s="6">
        <f>IF($B78="-","-",SUMIFS(JRooms!$P:$P,JRooms!$A:$A,$B78,JRooms!$M:$M,AF$2,JRooms!$R:$R,""))</f>
        <v>0</v>
      </c>
      <c r="AG78" s="6">
        <f>IF($B78="-","-",SUMIFS(JRooms!$P:$P,JRooms!$A:$A,$B78,JRooms!$M:$M,AG$2,JRooms!$R:$R,""))</f>
        <v>0</v>
      </c>
      <c r="AH78" s="6">
        <f>IF($B78="-","-",SUMIFS(JRooms!$P:$P,JRooms!$A:$A,$B78,JRooms!$M:$M,AH$2,JRooms!$R:$R,""))</f>
        <v>0</v>
      </c>
      <c r="AI78" s="6">
        <f>IF($B78="-","-",SUMIFS(JRooms!$P:$P,JRooms!$A:$A,$B78,JRooms!$M:$M,AI$2,JRooms!$R:$R,""))</f>
        <v>0</v>
      </c>
      <c r="AJ78" s="6">
        <f>IF($B78="-","-",SUMIFS(JRooms!$P:$P,JRooms!$A:$A,$B78,JRooms!$M:$M,AJ$2,JRooms!$R:$R,""))</f>
        <v>0</v>
      </c>
      <c r="AK78" s="6">
        <f>IF($B78="-","-",SUMIFS(JRooms!$P:$P,JRooms!$A:$A,$B78,JRooms!$M:$M,AK$2,JRooms!$R:$R,""))</f>
        <v>0</v>
      </c>
      <c r="AL78" s="6">
        <f>IF($B78="-","-",SUMIFS(JRooms!$P:$P,JRooms!$A:$A,$B78,JRooms!$M:$M,AL$2,JRooms!$R:$R,""))</f>
        <v>0</v>
      </c>
      <c r="AM78" s="6">
        <f>IF($B78="-","-",SUMIFS(JRooms!$P:$P,JRooms!$A:$A,$B78,JRooms!$M:$M,AM$2,JRooms!$R:$R,""))</f>
        <v>0</v>
      </c>
      <c r="AN78" s="6">
        <f>IF($B78="-","-",SUMIFS(JRooms!$P:$P,JRooms!$A:$A,$B78,JRooms!$M:$M,AN$2,JRooms!$R:$R,""))</f>
        <v>0</v>
      </c>
      <c r="AO78" s="6">
        <f>IF($B78="-","-",SUMIFS(JRooms!$P:$P,JRooms!$A:$A,$B78,JRooms!$M:$M,AO$2))</f>
        <v>0</v>
      </c>
      <c r="AP78" s="6">
        <f>IF($B78="-","-",SUMIFS(JRooms!$P:$P,JRooms!$A:$A,$B78,JRooms!$M:$M,AP$2))</f>
        <v>0</v>
      </c>
      <c r="AQ78" s="6">
        <f>IF($B78="-","-",SUMIFS(JRooms!$P:$P,JRooms!$A:$A,$B78,JRooms!$M:$M,AQ$2))</f>
        <v>2520</v>
      </c>
      <c r="AR78" s="6">
        <f>IF($B78="-","-",SUMIFS(JRooms!$P:$P,JRooms!$A:$A,$B78,JRooms!$M:$M,AR$2))</f>
        <v>0</v>
      </c>
      <c r="AS78" s="6">
        <f>IF($B78="-","-",SUMIFS(JRooms!$P:$P,JRooms!$A:$A,$B78,JRooms!$M:$M,AS$2))</f>
        <v>0</v>
      </c>
      <c r="AT78" s="6">
        <f>IF($B78="-","-",SUMIFS(JRooms!$P:$P,JRooms!$A:$A,$B78,JRooms!$M:$M,AT$2))</f>
        <v>0</v>
      </c>
      <c r="AU78" s="6">
        <f>IF($B78="-","-",SUMIFS(JRooms!$P:$P,JRooms!$A:$A,$B78,JRooms!$M:$M,AU$2))</f>
        <v>0</v>
      </c>
      <c r="AV78" s="6">
        <f>IF($B78="-","-",SUMIFS(JRooms!$P:$P,JRooms!$A:$A,$B78,JRooms!$M:$M,AV$2))</f>
        <v>0</v>
      </c>
      <c r="AW78" s="6">
        <f>IF($B78="-","-",SUMIFS(JRooms!$P:$P,JRooms!$A:$A,$B78,JRooms!$M:$M,AW$2))</f>
        <v>1292</v>
      </c>
      <c r="AX78" s="6">
        <f>IF($B78="-","-",SUMIFS(JRooms!$P:$P,JRooms!$A:$A,$B78,JRooms!$M:$M,AX$2))</f>
        <v>0</v>
      </c>
      <c r="AY78" s="6">
        <f>IF($B78="-","-",SUMIFS(JRooms!$P:$P,JRooms!$A:$A,$B78,JRooms!$M:$M,AY$2))</f>
        <v>0</v>
      </c>
      <c r="AZ78" s="6">
        <f>IF($B78="-","-",SUMIFS(JRooms!$P:$P,JRooms!$A:$A,$B78,JRooms!$M:$M,AZ$2))</f>
        <v>1248</v>
      </c>
      <c r="BA78" s="6">
        <f>IF($B78="-","-",SUMIFS(JRooms!$P:$P,JRooms!$A:$A,$B78,JRooms!$M:$M,BA$2))</f>
        <v>0</v>
      </c>
      <c r="BB78" s="6">
        <f>IF($B78="-","-",SUMIFS(JRooms!$P:$P,JRooms!$A:$A,$B78,JRooms!$M:$M,BB$2))</f>
        <v>0</v>
      </c>
      <c r="BC78" s="6">
        <f>IF($B78="-","-",SUMIFS(JRooms!$P:$P,JRooms!$A:$A,$B78,JRooms!$M:$M,BC$2))</f>
        <v>1794</v>
      </c>
      <c r="BD78" s="6">
        <f>IF($B78="-","-",SUMIFS(JRooms!$P:$P,JRooms!$A:$A,$B78,JRooms!$M:$M,BD$2))</f>
        <v>0</v>
      </c>
      <c r="BE78" s="6">
        <f>IF($B78="-","-",SUMIFS(JRooms!$P:$P,JRooms!$A:$A,$B78,JRooms!$M:$M,BE$2))</f>
        <v>0</v>
      </c>
      <c r="BF78" s="6">
        <f>IF($B78="-","-",SUMIFS(JRooms!$P:$P,JRooms!$A:$A,$B78,JRooms!$M:$M,BF$2))</f>
        <v>0</v>
      </c>
      <c r="BG78" s="6">
        <f>IF($B78="-","-",SUMIFS(JRooms!$P:$P,JRooms!$A:$A,$B78,JRooms!$M:$M,BG$2))</f>
        <v>0</v>
      </c>
      <c r="BH78" s="6">
        <f>IF($B78="-","-",SUMIFS(JRooms!$P:$P,JRooms!$A:$A,$B78,JRooms!$M:$M,BH$2))</f>
        <v>0</v>
      </c>
      <c r="BI78" s="6">
        <f>IF($B78="-","-",SUMIFS(JRooms!$P:$P,JRooms!$A:$A,$B78,JRooms!$M:$M,BI$2))</f>
        <v>0</v>
      </c>
      <c r="BJ78" s="6">
        <f>IF($B78="-","-",SUMIFS(JRooms!$P:$P,JRooms!$A:$A,$B78,JRooms!$M:$M,BJ$2))</f>
        <v>0</v>
      </c>
      <c r="BK78" s="6">
        <f>IF($B78="-","-",SUMIFS(JRooms!$P:$P,JRooms!$A:$A,$B78,JRooms!$M:$M,BK$2))</f>
        <v>0</v>
      </c>
      <c r="BL78" s="6">
        <f>IF($B78="-","-",SUMIFS(JRooms!$P:$P,JRooms!$A:$A,$B78,JRooms!$M:$M,BL$2))</f>
        <v>0</v>
      </c>
    </row>
    <row r="79" spans="1:64" x14ac:dyDescent="0.2">
      <c r="A79" s="7">
        <v>216</v>
      </c>
      <c r="B79" s="7">
        <v>77</v>
      </c>
      <c r="C79" s="6" t="s">
        <v>78</v>
      </c>
      <c r="D79" s="6">
        <f>SUMIFS(SchoolList!H:H,SchoolList!F:F,A79)</f>
        <v>205.49</v>
      </c>
      <c r="E79" s="6">
        <f t="shared" si="17"/>
        <v>0</v>
      </c>
      <c r="F79" s="6">
        <f t="shared" si="18"/>
        <v>0</v>
      </c>
      <c r="G79" s="6">
        <f t="shared" si="19"/>
        <v>1230</v>
      </c>
      <c r="H79" s="6">
        <f t="shared" si="20"/>
        <v>1230</v>
      </c>
      <c r="I79" s="73">
        <f t="shared" si="21"/>
        <v>0</v>
      </c>
      <c r="J79" s="73">
        <f t="shared" si="22"/>
        <v>0</v>
      </c>
      <c r="K79" s="73">
        <f t="shared" si="23"/>
        <v>5.99</v>
      </c>
      <c r="L79" s="73">
        <f t="shared" si="24"/>
        <v>5.99</v>
      </c>
      <c r="M79" s="6">
        <f t="shared" si="13"/>
        <v>1020</v>
      </c>
      <c r="N79" s="6">
        <f t="shared" si="14"/>
        <v>1248</v>
      </c>
      <c r="O79" s="6">
        <f t="shared" si="15"/>
        <v>2862</v>
      </c>
      <c r="P79" s="6">
        <f t="shared" si="16"/>
        <v>5130</v>
      </c>
      <c r="Q79" s="6">
        <f>IF($B79="-","-",SUMIFS(JRooms!$P:$P,JRooms!$A:$A,$B79,JRooms!$M:$M,Q$2,JRooms!$R:$R,""))</f>
        <v>0</v>
      </c>
      <c r="R79" s="6">
        <f>IF($B79="-","-",SUMIFS(JRooms!$P:$P,JRooms!$A:$A,$B79,JRooms!$M:$M,R$2,JRooms!$R:$R,""))</f>
        <v>0</v>
      </c>
      <c r="S79" s="6">
        <f>IF($B79="-","-",SUMIFS(JRooms!$P:$P,JRooms!$A:$A,$B79,JRooms!$M:$M,S$2,JRooms!$R:$R,""))</f>
        <v>0</v>
      </c>
      <c r="T79" s="6">
        <f>IF($B79="-","-",SUMIFS(JRooms!$P:$P,JRooms!$A:$A,$B79,JRooms!$M:$M,T$2,JRooms!$R:$R,""))</f>
        <v>0</v>
      </c>
      <c r="U79" s="6">
        <f>IF($B79="-","-",SUMIFS(JRooms!$P:$P,JRooms!$A:$A,$B79,JRooms!$M:$M,U$2,JRooms!$R:$R,""))</f>
        <v>0</v>
      </c>
      <c r="V79" s="6">
        <f>IF($B79="-","-",SUMIFS(JRooms!$P:$P,JRooms!$A:$A,$B79,JRooms!$M:$M,V$2,JRooms!$R:$R,""))</f>
        <v>0</v>
      </c>
      <c r="W79" s="6">
        <f>IF($B79="-","-",SUMIFS(JRooms!$P:$P,JRooms!$A:$A,$B79,JRooms!$M:$M,W$2,JRooms!$R:$R,""))</f>
        <v>0</v>
      </c>
      <c r="X79" s="6">
        <f>IF($B79="-","-",SUMIFS(JRooms!$P:$P,JRooms!$A:$A,$B79,JRooms!$M:$M,X$2,JRooms!$R:$R,""))</f>
        <v>0</v>
      </c>
      <c r="Y79" s="6">
        <f>IF($B79="-","-",SUMIFS(JRooms!$P:$P,JRooms!$A:$A,$B79,JRooms!$M:$M,Y$2,JRooms!$R:$R,""))</f>
        <v>0</v>
      </c>
      <c r="Z79" s="6">
        <f>IF($B79="-","-",SUMIFS(JRooms!$P:$P,JRooms!$A:$A,$B79,JRooms!$M:$M,Z$2,JRooms!$R:$R,""))</f>
        <v>0</v>
      </c>
      <c r="AA79" s="6">
        <f>IF($B79="-","-",SUMIFS(JRooms!$P:$P,JRooms!$A:$A,$B79,JRooms!$M:$M,AA$2,JRooms!$R:$R,""))</f>
        <v>0</v>
      </c>
      <c r="AB79" s="6">
        <f>IF($B79="-","-",SUMIFS(JRooms!$P:$P,JRooms!$A:$A,$B79,JRooms!$M:$M,AB$2,JRooms!$R:$R,""))</f>
        <v>0</v>
      </c>
      <c r="AC79" s="6">
        <f>IF($B79="-","-",SUMIFS(JRooms!$P:$P,JRooms!$A:$A,$B79,JRooms!$M:$M,AC$2,JRooms!$R:$R,""))</f>
        <v>0</v>
      </c>
      <c r="AD79" s="6">
        <f>IF($B79="-","-",SUMIFS(JRooms!$P:$P,JRooms!$A:$A,$B79,JRooms!$M:$M,AD$2,JRooms!$R:$R,""))</f>
        <v>0</v>
      </c>
      <c r="AE79" s="6">
        <f>IF($B79="-","-",SUMIFS(JRooms!$P:$P,JRooms!$A:$A,$B79,JRooms!$M:$M,AE$2,JRooms!$R:$R,""))</f>
        <v>0</v>
      </c>
      <c r="AF79" s="6">
        <f>IF($B79="-","-",SUMIFS(JRooms!$P:$P,JRooms!$A:$A,$B79,JRooms!$M:$M,AF$2,JRooms!$R:$R,""))</f>
        <v>0</v>
      </c>
      <c r="AG79" s="6">
        <f>IF($B79="-","-",SUMIFS(JRooms!$P:$P,JRooms!$A:$A,$B79,JRooms!$M:$M,AG$2,JRooms!$R:$R,""))</f>
        <v>0</v>
      </c>
      <c r="AH79" s="6">
        <f>IF($B79="-","-",SUMIFS(JRooms!$P:$P,JRooms!$A:$A,$B79,JRooms!$M:$M,AH$2,JRooms!$R:$R,""))</f>
        <v>0</v>
      </c>
      <c r="AI79" s="6">
        <f>IF($B79="-","-",SUMIFS(JRooms!$P:$P,JRooms!$A:$A,$B79,JRooms!$M:$M,AI$2,JRooms!$R:$R,""))</f>
        <v>0</v>
      </c>
      <c r="AJ79" s="6">
        <f>IF($B79="-","-",SUMIFS(JRooms!$P:$P,JRooms!$A:$A,$B79,JRooms!$M:$M,AJ$2,JRooms!$R:$R,""))</f>
        <v>0</v>
      </c>
      <c r="AK79" s="6">
        <f>IF($B79="-","-",SUMIFS(JRooms!$P:$P,JRooms!$A:$A,$B79,JRooms!$M:$M,AK$2,JRooms!$R:$R,""))</f>
        <v>0</v>
      </c>
      <c r="AL79" s="6">
        <f>IF($B79="-","-",SUMIFS(JRooms!$P:$P,JRooms!$A:$A,$B79,JRooms!$M:$M,AL$2,JRooms!$R:$R,""))</f>
        <v>0</v>
      </c>
      <c r="AM79" s="6">
        <f>IF($B79="-","-",SUMIFS(JRooms!$P:$P,JRooms!$A:$A,$B79,JRooms!$M:$M,AM$2,JRooms!$R:$R,""))</f>
        <v>1230</v>
      </c>
      <c r="AN79" s="6">
        <f>IF($B79="-","-",SUMIFS(JRooms!$P:$P,JRooms!$A:$A,$B79,JRooms!$M:$M,AN$2,JRooms!$R:$R,""))</f>
        <v>0</v>
      </c>
      <c r="AO79" s="6">
        <f>IF($B79="-","-",SUMIFS(JRooms!$P:$P,JRooms!$A:$A,$B79,JRooms!$M:$M,AO$2))</f>
        <v>0</v>
      </c>
      <c r="AP79" s="6">
        <f>IF($B79="-","-",SUMIFS(JRooms!$P:$P,JRooms!$A:$A,$B79,JRooms!$M:$M,AP$2))</f>
        <v>0</v>
      </c>
      <c r="AQ79" s="6">
        <f>IF($B79="-","-",SUMIFS(JRooms!$P:$P,JRooms!$A:$A,$B79,JRooms!$M:$M,AQ$2))</f>
        <v>0</v>
      </c>
      <c r="AR79" s="6">
        <f>IF($B79="-","-",SUMIFS(JRooms!$P:$P,JRooms!$A:$A,$B79,JRooms!$M:$M,AR$2))</f>
        <v>0</v>
      </c>
      <c r="AS79" s="6">
        <f>IF($B79="-","-",SUMIFS(JRooms!$P:$P,JRooms!$A:$A,$B79,JRooms!$M:$M,AS$2))</f>
        <v>0</v>
      </c>
      <c r="AT79" s="6">
        <f>IF($B79="-","-",SUMIFS(JRooms!$P:$P,JRooms!$A:$A,$B79,JRooms!$M:$M,AT$2))</f>
        <v>0</v>
      </c>
      <c r="AU79" s="6">
        <f>IF($B79="-","-",SUMIFS(JRooms!$P:$P,JRooms!$A:$A,$B79,JRooms!$M:$M,AU$2))</f>
        <v>0</v>
      </c>
      <c r="AV79" s="6">
        <f>IF($B79="-","-",SUMIFS(JRooms!$P:$P,JRooms!$A:$A,$B79,JRooms!$M:$M,AV$2))</f>
        <v>0</v>
      </c>
      <c r="AW79" s="6">
        <f>IF($B79="-","-",SUMIFS(JRooms!$P:$P,JRooms!$A:$A,$B79,JRooms!$M:$M,AW$2))</f>
        <v>0</v>
      </c>
      <c r="AX79" s="6">
        <f>IF($B79="-","-",SUMIFS(JRooms!$P:$P,JRooms!$A:$A,$B79,JRooms!$M:$M,AX$2))</f>
        <v>1020</v>
      </c>
      <c r="AY79" s="6">
        <f>IF($B79="-","-",SUMIFS(JRooms!$P:$P,JRooms!$A:$A,$B79,JRooms!$M:$M,AY$2))</f>
        <v>0</v>
      </c>
      <c r="AZ79" s="6">
        <f>IF($B79="-","-",SUMIFS(JRooms!$P:$P,JRooms!$A:$A,$B79,JRooms!$M:$M,AZ$2))</f>
        <v>1248</v>
      </c>
      <c r="BA79" s="6">
        <f>IF($B79="-","-",SUMIFS(JRooms!$P:$P,JRooms!$A:$A,$B79,JRooms!$M:$M,BA$2))</f>
        <v>0</v>
      </c>
      <c r="BB79" s="6">
        <f>IF($B79="-","-",SUMIFS(JRooms!$P:$P,JRooms!$A:$A,$B79,JRooms!$M:$M,BB$2))</f>
        <v>0</v>
      </c>
      <c r="BC79" s="6">
        <f>IF($B79="-","-",SUMIFS(JRooms!$P:$P,JRooms!$A:$A,$B79,JRooms!$M:$M,BC$2))</f>
        <v>0</v>
      </c>
      <c r="BD79" s="6">
        <f>IF($B79="-","-",SUMIFS(JRooms!$P:$P,JRooms!$A:$A,$B79,JRooms!$M:$M,BD$2))</f>
        <v>0</v>
      </c>
      <c r="BE79" s="6">
        <f>IF($B79="-","-",SUMIFS(JRooms!$P:$P,JRooms!$A:$A,$B79,JRooms!$M:$M,BE$2))</f>
        <v>0</v>
      </c>
      <c r="BF79" s="6">
        <f>IF($B79="-","-",SUMIFS(JRooms!$P:$P,JRooms!$A:$A,$B79,JRooms!$M:$M,BF$2))</f>
        <v>0</v>
      </c>
      <c r="BG79" s="6">
        <f>IF($B79="-","-",SUMIFS(JRooms!$P:$P,JRooms!$A:$A,$B79,JRooms!$M:$M,BG$2))</f>
        <v>0</v>
      </c>
      <c r="BH79" s="6">
        <f>IF($B79="-","-",SUMIFS(JRooms!$P:$P,JRooms!$A:$A,$B79,JRooms!$M:$M,BH$2))</f>
        <v>0</v>
      </c>
      <c r="BI79" s="6">
        <f>IF($B79="-","-",SUMIFS(JRooms!$P:$P,JRooms!$A:$A,$B79,JRooms!$M:$M,BI$2))</f>
        <v>0</v>
      </c>
      <c r="BJ79" s="6">
        <f>IF($B79="-","-",SUMIFS(JRooms!$P:$P,JRooms!$A:$A,$B79,JRooms!$M:$M,BJ$2))</f>
        <v>0</v>
      </c>
      <c r="BK79" s="6">
        <f>IF($B79="-","-",SUMIFS(JRooms!$P:$P,JRooms!$A:$A,$B79,JRooms!$M:$M,BK$2))</f>
        <v>1230</v>
      </c>
      <c r="BL79" s="6">
        <f>IF($B79="-","-",SUMIFS(JRooms!$P:$P,JRooms!$A:$A,$B79,JRooms!$M:$M,BL$2))</f>
        <v>1632</v>
      </c>
    </row>
    <row r="80" spans="1:64" x14ac:dyDescent="0.2">
      <c r="A80" s="7">
        <v>222</v>
      </c>
      <c r="B80" s="7">
        <v>172</v>
      </c>
      <c r="C80" s="6" t="s">
        <v>79</v>
      </c>
      <c r="D80" s="6">
        <f>SUMIFS(SchoolList!H:H,SchoolList!F:F,A80)</f>
        <v>132.72</v>
      </c>
      <c r="E80" s="6">
        <f t="shared" si="17"/>
        <v>0</v>
      </c>
      <c r="F80" s="6">
        <f t="shared" si="18"/>
        <v>900</v>
      </c>
      <c r="G80" s="6">
        <f t="shared" si="19"/>
        <v>1800</v>
      </c>
      <c r="H80" s="6">
        <f t="shared" si="20"/>
        <v>2700</v>
      </c>
      <c r="I80" s="73">
        <f t="shared" si="21"/>
        <v>0</v>
      </c>
      <c r="J80" s="73">
        <f t="shared" si="22"/>
        <v>6.78</v>
      </c>
      <c r="K80" s="73">
        <f t="shared" si="23"/>
        <v>13.56</v>
      </c>
      <c r="L80" s="73">
        <f t="shared" si="24"/>
        <v>20.34</v>
      </c>
      <c r="M80" s="6">
        <f t="shared" si="13"/>
        <v>0</v>
      </c>
      <c r="N80" s="6">
        <f t="shared" si="14"/>
        <v>900</v>
      </c>
      <c r="O80" s="6">
        <f t="shared" si="15"/>
        <v>1800</v>
      </c>
      <c r="P80" s="6">
        <f t="shared" si="16"/>
        <v>2700</v>
      </c>
      <c r="Q80" s="6">
        <f>IF($B80="-","-",SUMIFS(JRooms!$P:$P,JRooms!$A:$A,$B80,JRooms!$M:$M,Q$2,JRooms!$R:$R,""))</f>
        <v>0</v>
      </c>
      <c r="R80" s="6">
        <f>IF($B80="-","-",SUMIFS(JRooms!$P:$P,JRooms!$A:$A,$B80,JRooms!$M:$M,R$2,JRooms!$R:$R,""))</f>
        <v>0</v>
      </c>
      <c r="S80" s="6">
        <f>IF($B80="-","-",SUMIFS(JRooms!$P:$P,JRooms!$A:$A,$B80,JRooms!$M:$M,S$2,JRooms!$R:$R,""))</f>
        <v>0</v>
      </c>
      <c r="T80" s="6">
        <f>IF($B80="-","-",SUMIFS(JRooms!$P:$P,JRooms!$A:$A,$B80,JRooms!$M:$M,T$2,JRooms!$R:$R,""))</f>
        <v>0</v>
      </c>
      <c r="U80" s="6">
        <f>IF($B80="-","-",SUMIFS(JRooms!$P:$P,JRooms!$A:$A,$B80,JRooms!$M:$M,U$2,JRooms!$R:$R,""))</f>
        <v>0</v>
      </c>
      <c r="V80" s="6">
        <f>IF($B80="-","-",SUMIFS(JRooms!$P:$P,JRooms!$A:$A,$B80,JRooms!$M:$M,V$2,JRooms!$R:$R,""))</f>
        <v>0</v>
      </c>
      <c r="W80" s="6">
        <f>IF($B80="-","-",SUMIFS(JRooms!$P:$P,JRooms!$A:$A,$B80,JRooms!$M:$M,W$2,JRooms!$R:$R,""))</f>
        <v>0</v>
      </c>
      <c r="X80" s="6">
        <f>IF($B80="-","-",SUMIFS(JRooms!$P:$P,JRooms!$A:$A,$B80,JRooms!$M:$M,X$2,JRooms!$R:$R,""))</f>
        <v>0</v>
      </c>
      <c r="Y80" s="6">
        <f>IF($B80="-","-",SUMIFS(JRooms!$P:$P,JRooms!$A:$A,$B80,JRooms!$M:$M,Y$2,JRooms!$R:$R,""))</f>
        <v>0</v>
      </c>
      <c r="Z80" s="6">
        <f>IF($B80="-","-",SUMIFS(JRooms!$P:$P,JRooms!$A:$A,$B80,JRooms!$M:$M,Z$2,JRooms!$R:$R,""))</f>
        <v>0</v>
      </c>
      <c r="AA80" s="6">
        <f>IF($B80="-","-",SUMIFS(JRooms!$P:$P,JRooms!$A:$A,$B80,JRooms!$M:$M,AA$2,JRooms!$R:$R,""))</f>
        <v>0</v>
      </c>
      <c r="AB80" s="6">
        <f>IF($B80="-","-",SUMIFS(JRooms!$P:$P,JRooms!$A:$A,$B80,JRooms!$M:$M,AB$2,JRooms!$R:$R,""))</f>
        <v>0</v>
      </c>
      <c r="AC80" s="6">
        <f>IF($B80="-","-",SUMIFS(JRooms!$P:$P,JRooms!$A:$A,$B80,JRooms!$M:$M,AC$2,JRooms!$R:$R,""))</f>
        <v>0</v>
      </c>
      <c r="AD80" s="6">
        <f>IF($B80="-","-",SUMIFS(JRooms!$P:$P,JRooms!$A:$A,$B80,JRooms!$M:$M,AD$2,JRooms!$R:$R,""))</f>
        <v>0</v>
      </c>
      <c r="AE80" s="6">
        <f>IF($B80="-","-",SUMIFS(JRooms!$P:$P,JRooms!$A:$A,$B80,JRooms!$M:$M,AE$2,JRooms!$R:$R,""))</f>
        <v>0</v>
      </c>
      <c r="AF80" s="6">
        <f>IF($B80="-","-",SUMIFS(JRooms!$P:$P,JRooms!$A:$A,$B80,JRooms!$M:$M,AF$2,JRooms!$R:$R,""))</f>
        <v>900</v>
      </c>
      <c r="AG80" s="6">
        <f>IF($B80="-","-",SUMIFS(JRooms!$P:$P,JRooms!$A:$A,$B80,JRooms!$M:$M,AG$2,JRooms!$R:$R,""))</f>
        <v>0</v>
      </c>
      <c r="AH80" s="6">
        <f>IF($B80="-","-",SUMIFS(JRooms!$P:$P,JRooms!$A:$A,$B80,JRooms!$M:$M,AH$2,JRooms!$R:$R,""))</f>
        <v>0</v>
      </c>
      <c r="AI80" s="6">
        <f>IF($B80="-","-",SUMIFS(JRooms!$P:$P,JRooms!$A:$A,$B80,JRooms!$M:$M,AI$2,JRooms!$R:$R,""))</f>
        <v>0</v>
      </c>
      <c r="AJ80" s="6">
        <f>IF($B80="-","-",SUMIFS(JRooms!$P:$P,JRooms!$A:$A,$B80,JRooms!$M:$M,AJ$2,JRooms!$R:$R,""))</f>
        <v>0</v>
      </c>
      <c r="AK80" s="6">
        <f>IF($B80="-","-",SUMIFS(JRooms!$P:$P,JRooms!$A:$A,$B80,JRooms!$M:$M,AK$2,JRooms!$R:$R,""))</f>
        <v>0</v>
      </c>
      <c r="AL80" s="6">
        <f>IF($B80="-","-",SUMIFS(JRooms!$P:$P,JRooms!$A:$A,$B80,JRooms!$M:$M,AL$2,JRooms!$R:$R,""))</f>
        <v>0</v>
      </c>
      <c r="AM80" s="6">
        <f>IF($B80="-","-",SUMIFS(JRooms!$P:$P,JRooms!$A:$A,$B80,JRooms!$M:$M,AM$2,JRooms!$R:$R,""))</f>
        <v>0</v>
      </c>
      <c r="AN80" s="6">
        <f>IF($B80="-","-",SUMIFS(JRooms!$P:$P,JRooms!$A:$A,$B80,JRooms!$M:$M,AN$2,JRooms!$R:$R,""))</f>
        <v>1800</v>
      </c>
      <c r="AO80" s="6">
        <f>IF($B80="-","-",SUMIFS(JRooms!$P:$P,JRooms!$A:$A,$B80,JRooms!$M:$M,AO$2))</f>
        <v>0</v>
      </c>
      <c r="AP80" s="6">
        <f>IF($B80="-","-",SUMIFS(JRooms!$P:$P,JRooms!$A:$A,$B80,JRooms!$M:$M,AP$2))</f>
        <v>0</v>
      </c>
      <c r="AQ80" s="6">
        <f>IF($B80="-","-",SUMIFS(JRooms!$P:$P,JRooms!$A:$A,$B80,JRooms!$M:$M,AQ$2))</f>
        <v>0</v>
      </c>
      <c r="AR80" s="6">
        <f>IF($B80="-","-",SUMIFS(JRooms!$P:$P,JRooms!$A:$A,$B80,JRooms!$M:$M,AR$2))</f>
        <v>0</v>
      </c>
      <c r="AS80" s="6">
        <f>IF($B80="-","-",SUMIFS(JRooms!$P:$P,JRooms!$A:$A,$B80,JRooms!$M:$M,AS$2))</f>
        <v>0</v>
      </c>
      <c r="AT80" s="6">
        <f>IF($B80="-","-",SUMIFS(JRooms!$P:$P,JRooms!$A:$A,$B80,JRooms!$M:$M,AT$2))</f>
        <v>0</v>
      </c>
      <c r="AU80" s="6">
        <f>IF($B80="-","-",SUMIFS(JRooms!$P:$P,JRooms!$A:$A,$B80,JRooms!$M:$M,AU$2))</f>
        <v>0</v>
      </c>
      <c r="AV80" s="6">
        <f>IF($B80="-","-",SUMIFS(JRooms!$P:$P,JRooms!$A:$A,$B80,JRooms!$M:$M,AV$2))</f>
        <v>0</v>
      </c>
      <c r="AW80" s="6">
        <f>IF($B80="-","-",SUMIFS(JRooms!$P:$P,JRooms!$A:$A,$B80,JRooms!$M:$M,AW$2))</f>
        <v>0</v>
      </c>
      <c r="AX80" s="6">
        <f>IF($B80="-","-",SUMIFS(JRooms!$P:$P,JRooms!$A:$A,$B80,JRooms!$M:$M,AX$2))</f>
        <v>0</v>
      </c>
      <c r="AY80" s="6">
        <f>IF($B80="-","-",SUMIFS(JRooms!$P:$P,JRooms!$A:$A,$B80,JRooms!$M:$M,AY$2))</f>
        <v>0</v>
      </c>
      <c r="AZ80" s="6">
        <f>IF($B80="-","-",SUMIFS(JRooms!$P:$P,JRooms!$A:$A,$B80,JRooms!$M:$M,AZ$2))</f>
        <v>0</v>
      </c>
      <c r="BA80" s="6">
        <f>IF($B80="-","-",SUMIFS(JRooms!$P:$P,JRooms!$A:$A,$B80,JRooms!$M:$M,BA$2))</f>
        <v>0</v>
      </c>
      <c r="BB80" s="6">
        <f>IF($B80="-","-",SUMIFS(JRooms!$P:$P,JRooms!$A:$A,$B80,JRooms!$M:$M,BB$2))</f>
        <v>0</v>
      </c>
      <c r="BC80" s="6">
        <f>IF($B80="-","-",SUMIFS(JRooms!$P:$P,JRooms!$A:$A,$B80,JRooms!$M:$M,BC$2))</f>
        <v>0</v>
      </c>
      <c r="BD80" s="6">
        <f>IF($B80="-","-",SUMIFS(JRooms!$P:$P,JRooms!$A:$A,$B80,JRooms!$M:$M,BD$2))</f>
        <v>900</v>
      </c>
      <c r="BE80" s="6">
        <f>IF($B80="-","-",SUMIFS(JRooms!$P:$P,JRooms!$A:$A,$B80,JRooms!$M:$M,BE$2))</f>
        <v>0</v>
      </c>
      <c r="BF80" s="6">
        <f>IF($B80="-","-",SUMIFS(JRooms!$P:$P,JRooms!$A:$A,$B80,JRooms!$M:$M,BF$2))</f>
        <v>0</v>
      </c>
      <c r="BG80" s="6">
        <f>IF($B80="-","-",SUMIFS(JRooms!$P:$P,JRooms!$A:$A,$B80,JRooms!$M:$M,BG$2))</f>
        <v>0</v>
      </c>
      <c r="BH80" s="6">
        <f>IF($B80="-","-",SUMIFS(JRooms!$P:$P,JRooms!$A:$A,$B80,JRooms!$M:$M,BH$2))</f>
        <v>0</v>
      </c>
      <c r="BI80" s="6">
        <f>IF($B80="-","-",SUMIFS(JRooms!$P:$P,JRooms!$A:$A,$B80,JRooms!$M:$M,BI$2))</f>
        <v>0</v>
      </c>
      <c r="BJ80" s="6">
        <f>IF($B80="-","-",SUMIFS(JRooms!$P:$P,JRooms!$A:$A,$B80,JRooms!$M:$M,BJ$2))</f>
        <v>0</v>
      </c>
      <c r="BK80" s="6">
        <f>IF($B80="-","-",SUMIFS(JRooms!$P:$P,JRooms!$A:$A,$B80,JRooms!$M:$M,BK$2))</f>
        <v>0</v>
      </c>
      <c r="BL80" s="6">
        <f>IF($B80="-","-",SUMIFS(JRooms!$P:$P,JRooms!$A:$A,$B80,JRooms!$M:$M,BL$2))</f>
        <v>1800</v>
      </c>
    </row>
    <row r="81" spans="1:64" x14ac:dyDescent="0.2">
      <c r="A81" s="7">
        <v>223</v>
      </c>
      <c r="B81" s="7">
        <v>117</v>
      </c>
      <c r="C81" s="6" t="s">
        <v>80</v>
      </c>
      <c r="D81" s="6">
        <f>SUMIFS(SchoolList!H:H,SchoolList!F:F,A81)</f>
        <v>99.69</v>
      </c>
      <c r="E81" s="6">
        <f t="shared" si="17"/>
        <v>0</v>
      </c>
      <c r="F81" s="6">
        <f t="shared" si="18"/>
        <v>0</v>
      </c>
      <c r="G81" s="6">
        <f t="shared" si="19"/>
        <v>0</v>
      </c>
      <c r="H81" s="6">
        <f t="shared" si="20"/>
        <v>0</v>
      </c>
      <c r="I81" s="73">
        <f t="shared" si="21"/>
        <v>0</v>
      </c>
      <c r="J81" s="73">
        <f t="shared" si="22"/>
        <v>0</v>
      </c>
      <c r="K81" s="73">
        <f t="shared" si="23"/>
        <v>0</v>
      </c>
      <c r="L81" s="73">
        <f t="shared" si="24"/>
        <v>0</v>
      </c>
      <c r="M81" s="6">
        <f t="shared" si="13"/>
        <v>0</v>
      </c>
      <c r="N81" s="6">
        <f t="shared" si="14"/>
        <v>0</v>
      </c>
      <c r="O81" s="6">
        <f t="shared" si="15"/>
        <v>0</v>
      </c>
      <c r="P81" s="6">
        <f t="shared" si="16"/>
        <v>0</v>
      </c>
      <c r="Q81" s="6">
        <f>IF($B81="-","-",SUMIFS(JRooms!$P:$P,JRooms!$A:$A,$B81,JRooms!$M:$M,Q$2,JRooms!$R:$R,""))</f>
        <v>0</v>
      </c>
      <c r="R81" s="6">
        <f>IF($B81="-","-",SUMIFS(JRooms!$P:$P,JRooms!$A:$A,$B81,JRooms!$M:$M,R$2,JRooms!$R:$R,""))</f>
        <v>0</v>
      </c>
      <c r="S81" s="6">
        <f>IF($B81="-","-",SUMIFS(JRooms!$P:$P,JRooms!$A:$A,$B81,JRooms!$M:$M,S$2,JRooms!$R:$R,""))</f>
        <v>0</v>
      </c>
      <c r="T81" s="6">
        <f>IF($B81="-","-",SUMIFS(JRooms!$P:$P,JRooms!$A:$A,$B81,JRooms!$M:$M,T$2,JRooms!$R:$R,""))</f>
        <v>0</v>
      </c>
      <c r="U81" s="6">
        <f>IF($B81="-","-",SUMIFS(JRooms!$P:$P,JRooms!$A:$A,$B81,JRooms!$M:$M,U$2,JRooms!$R:$R,""))</f>
        <v>0</v>
      </c>
      <c r="V81" s="6">
        <f>IF($B81="-","-",SUMIFS(JRooms!$P:$P,JRooms!$A:$A,$B81,JRooms!$M:$M,V$2,JRooms!$R:$R,""))</f>
        <v>0</v>
      </c>
      <c r="W81" s="6">
        <f>IF($B81="-","-",SUMIFS(JRooms!$P:$P,JRooms!$A:$A,$B81,JRooms!$M:$M,W$2,JRooms!$R:$R,""))</f>
        <v>0</v>
      </c>
      <c r="X81" s="6">
        <f>IF($B81="-","-",SUMIFS(JRooms!$P:$P,JRooms!$A:$A,$B81,JRooms!$M:$M,X$2,JRooms!$R:$R,""))</f>
        <v>0</v>
      </c>
      <c r="Y81" s="6">
        <f>IF($B81="-","-",SUMIFS(JRooms!$P:$P,JRooms!$A:$A,$B81,JRooms!$M:$M,Y$2,JRooms!$R:$R,""))</f>
        <v>0</v>
      </c>
      <c r="Z81" s="6">
        <f>IF($B81="-","-",SUMIFS(JRooms!$P:$P,JRooms!$A:$A,$B81,JRooms!$M:$M,Z$2,JRooms!$R:$R,""))</f>
        <v>0</v>
      </c>
      <c r="AA81" s="6">
        <f>IF($B81="-","-",SUMIFS(JRooms!$P:$P,JRooms!$A:$A,$B81,JRooms!$M:$M,AA$2,JRooms!$R:$R,""))</f>
        <v>0</v>
      </c>
      <c r="AB81" s="6">
        <f>IF($B81="-","-",SUMIFS(JRooms!$P:$P,JRooms!$A:$A,$B81,JRooms!$M:$M,AB$2,JRooms!$R:$R,""))</f>
        <v>0</v>
      </c>
      <c r="AC81" s="6">
        <f>IF($B81="-","-",SUMIFS(JRooms!$P:$P,JRooms!$A:$A,$B81,JRooms!$M:$M,AC$2,JRooms!$R:$R,""))</f>
        <v>0</v>
      </c>
      <c r="AD81" s="6">
        <f>IF($B81="-","-",SUMIFS(JRooms!$P:$P,JRooms!$A:$A,$B81,JRooms!$M:$M,AD$2,JRooms!$R:$R,""))</f>
        <v>0</v>
      </c>
      <c r="AE81" s="6">
        <f>IF($B81="-","-",SUMIFS(JRooms!$P:$P,JRooms!$A:$A,$B81,JRooms!$M:$M,AE$2,JRooms!$R:$R,""))</f>
        <v>0</v>
      </c>
      <c r="AF81" s="6">
        <f>IF($B81="-","-",SUMIFS(JRooms!$P:$P,JRooms!$A:$A,$B81,JRooms!$M:$M,AF$2,JRooms!$R:$R,""))</f>
        <v>0</v>
      </c>
      <c r="AG81" s="6">
        <f>IF($B81="-","-",SUMIFS(JRooms!$P:$P,JRooms!$A:$A,$B81,JRooms!$M:$M,AG$2,JRooms!$R:$R,""))</f>
        <v>0</v>
      </c>
      <c r="AH81" s="6">
        <f>IF($B81="-","-",SUMIFS(JRooms!$P:$P,JRooms!$A:$A,$B81,JRooms!$M:$M,AH$2,JRooms!$R:$R,""))</f>
        <v>0</v>
      </c>
      <c r="AI81" s="6">
        <f>IF($B81="-","-",SUMIFS(JRooms!$P:$P,JRooms!$A:$A,$B81,JRooms!$M:$M,AI$2,JRooms!$R:$R,""))</f>
        <v>0</v>
      </c>
      <c r="AJ81" s="6">
        <f>IF($B81="-","-",SUMIFS(JRooms!$P:$P,JRooms!$A:$A,$B81,JRooms!$M:$M,AJ$2,JRooms!$R:$R,""))</f>
        <v>0</v>
      </c>
      <c r="AK81" s="6">
        <f>IF($B81="-","-",SUMIFS(JRooms!$P:$P,JRooms!$A:$A,$B81,JRooms!$M:$M,AK$2,JRooms!$R:$R,""))</f>
        <v>0</v>
      </c>
      <c r="AL81" s="6">
        <f>IF($B81="-","-",SUMIFS(JRooms!$P:$P,JRooms!$A:$A,$B81,JRooms!$M:$M,AL$2,JRooms!$R:$R,""))</f>
        <v>0</v>
      </c>
      <c r="AM81" s="6">
        <f>IF($B81="-","-",SUMIFS(JRooms!$P:$P,JRooms!$A:$A,$B81,JRooms!$M:$M,AM$2,JRooms!$R:$R,""))</f>
        <v>0</v>
      </c>
      <c r="AN81" s="6">
        <f>IF($B81="-","-",SUMIFS(JRooms!$P:$P,JRooms!$A:$A,$B81,JRooms!$M:$M,AN$2,JRooms!$R:$R,""))</f>
        <v>0</v>
      </c>
      <c r="AO81" s="6">
        <f>IF($B81="-","-",SUMIFS(JRooms!$P:$P,JRooms!$A:$A,$B81,JRooms!$M:$M,AO$2))</f>
        <v>0</v>
      </c>
      <c r="AP81" s="6">
        <f>IF($B81="-","-",SUMIFS(JRooms!$P:$P,JRooms!$A:$A,$B81,JRooms!$M:$M,AP$2))</f>
        <v>0</v>
      </c>
      <c r="AQ81" s="6">
        <f>IF($B81="-","-",SUMIFS(JRooms!$P:$P,JRooms!$A:$A,$B81,JRooms!$M:$M,AQ$2))</f>
        <v>0</v>
      </c>
      <c r="AR81" s="6">
        <f>IF($B81="-","-",SUMIFS(JRooms!$P:$P,JRooms!$A:$A,$B81,JRooms!$M:$M,AR$2))</f>
        <v>0</v>
      </c>
      <c r="AS81" s="6">
        <f>IF($B81="-","-",SUMIFS(JRooms!$P:$P,JRooms!$A:$A,$B81,JRooms!$M:$M,AS$2))</f>
        <v>0</v>
      </c>
      <c r="AT81" s="6">
        <f>IF($B81="-","-",SUMIFS(JRooms!$P:$P,JRooms!$A:$A,$B81,JRooms!$M:$M,AT$2))</f>
        <v>0</v>
      </c>
      <c r="AU81" s="6">
        <f>IF($B81="-","-",SUMIFS(JRooms!$P:$P,JRooms!$A:$A,$B81,JRooms!$M:$M,AU$2))</f>
        <v>0</v>
      </c>
      <c r="AV81" s="6">
        <f>IF($B81="-","-",SUMIFS(JRooms!$P:$P,JRooms!$A:$A,$B81,JRooms!$M:$M,AV$2))</f>
        <v>0</v>
      </c>
      <c r="AW81" s="6">
        <f>IF($B81="-","-",SUMIFS(JRooms!$P:$P,JRooms!$A:$A,$B81,JRooms!$M:$M,AW$2))</f>
        <v>0</v>
      </c>
      <c r="AX81" s="6">
        <f>IF($B81="-","-",SUMIFS(JRooms!$P:$P,JRooms!$A:$A,$B81,JRooms!$M:$M,AX$2))</f>
        <v>0</v>
      </c>
      <c r="AY81" s="6">
        <f>IF($B81="-","-",SUMIFS(JRooms!$P:$P,JRooms!$A:$A,$B81,JRooms!$M:$M,AY$2))</f>
        <v>0</v>
      </c>
      <c r="AZ81" s="6">
        <f>IF($B81="-","-",SUMIFS(JRooms!$P:$P,JRooms!$A:$A,$B81,JRooms!$M:$M,AZ$2))</f>
        <v>0</v>
      </c>
      <c r="BA81" s="6">
        <f>IF($B81="-","-",SUMIFS(JRooms!$P:$P,JRooms!$A:$A,$B81,JRooms!$M:$M,BA$2))</f>
        <v>0</v>
      </c>
      <c r="BB81" s="6">
        <f>IF($B81="-","-",SUMIFS(JRooms!$P:$P,JRooms!$A:$A,$B81,JRooms!$M:$M,BB$2))</f>
        <v>0</v>
      </c>
      <c r="BC81" s="6">
        <f>IF($B81="-","-",SUMIFS(JRooms!$P:$P,JRooms!$A:$A,$B81,JRooms!$M:$M,BC$2))</f>
        <v>0</v>
      </c>
      <c r="BD81" s="6">
        <f>IF($B81="-","-",SUMIFS(JRooms!$P:$P,JRooms!$A:$A,$B81,JRooms!$M:$M,BD$2))</f>
        <v>0</v>
      </c>
      <c r="BE81" s="6">
        <f>IF($B81="-","-",SUMIFS(JRooms!$P:$P,JRooms!$A:$A,$B81,JRooms!$M:$M,BE$2))</f>
        <v>0</v>
      </c>
      <c r="BF81" s="6">
        <f>IF($B81="-","-",SUMIFS(JRooms!$P:$P,JRooms!$A:$A,$B81,JRooms!$M:$M,BF$2))</f>
        <v>0</v>
      </c>
      <c r="BG81" s="6">
        <f>IF($B81="-","-",SUMIFS(JRooms!$P:$P,JRooms!$A:$A,$B81,JRooms!$M:$M,BG$2))</f>
        <v>0</v>
      </c>
      <c r="BH81" s="6">
        <f>IF($B81="-","-",SUMIFS(JRooms!$P:$P,JRooms!$A:$A,$B81,JRooms!$M:$M,BH$2))</f>
        <v>0</v>
      </c>
      <c r="BI81" s="6">
        <f>IF($B81="-","-",SUMIFS(JRooms!$P:$P,JRooms!$A:$A,$B81,JRooms!$M:$M,BI$2))</f>
        <v>0</v>
      </c>
      <c r="BJ81" s="6">
        <f>IF($B81="-","-",SUMIFS(JRooms!$P:$P,JRooms!$A:$A,$B81,JRooms!$M:$M,BJ$2))</f>
        <v>0</v>
      </c>
      <c r="BK81" s="6">
        <f>IF($B81="-","-",SUMIFS(JRooms!$P:$P,JRooms!$A:$A,$B81,JRooms!$M:$M,BK$2))</f>
        <v>0</v>
      </c>
      <c r="BL81" s="6">
        <f>IF($B81="-","-",SUMIFS(JRooms!$P:$P,JRooms!$A:$A,$B81,JRooms!$M:$M,BL$2))</f>
        <v>0</v>
      </c>
    </row>
    <row r="82" spans="1:64" x14ac:dyDescent="0.2">
      <c r="A82" s="7">
        <v>236</v>
      </c>
      <c r="B82" s="7">
        <v>138</v>
      </c>
      <c r="C82" s="6" t="s">
        <v>81</v>
      </c>
      <c r="D82" s="6">
        <f>SUMIFS(SchoolList!H:H,SchoolList!F:F,A82)</f>
        <v>369.98</v>
      </c>
      <c r="E82" s="6">
        <f t="shared" si="17"/>
        <v>0</v>
      </c>
      <c r="F82" s="6">
        <f t="shared" si="18"/>
        <v>0</v>
      </c>
      <c r="G82" s="6">
        <f t="shared" si="19"/>
        <v>0</v>
      </c>
      <c r="H82" s="6">
        <f t="shared" si="20"/>
        <v>0</v>
      </c>
      <c r="I82" s="73">
        <f t="shared" si="21"/>
        <v>0</v>
      </c>
      <c r="J82" s="73">
        <f t="shared" si="22"/>
        <v>0</v>
      </c>
      <c r="K82" s="73">
        <f t="shared" si="23"/>
        <v>0</v>
      </c>
      <c r="L82" s="73">
        <f t="shared" si="24"/>
        <v>0</v>
      </c>
      <c r="M82" s="6">
        <f t="shared" si="13"/>
        <v>0</v>
      </c>
      <c r="N82" s="6">
        <f t="shared" si="14"/>
        <v>0</v>
      </c>
      <c r="O82" s="6">
        <f t="shared" si="15"/>
        <v>0</v>
      </c>
      <c r="P82" s="6">
        <f t="shared" si="16"/>
        <v>0</v>
      </c>
      <c r="Q82" s="6">
        <f>IF($B82="-","-",SUMIFS(JRooms!$P:$P,JRooms!$A:$A,$B82,JRooms!$M:$M,Q$2,JRooms!$R:$R,""))</f>
        <v>0</v>
      </c>
      <c r="R82" s="6">
        <f>IF($B82="-","-",SUMIFS(JRooms!$P:$P,JRooms!$A:$A,$B82,JRooms!$M:$M,R$2,JRooms!$R:$R,""))</f>
        <v>0</v>
      </c>
      <c r="S82" s="6">
        <f>IF($B82="-","-",SUMIFS(JRooms!$P:$P,JRooms!$A:$A,$B82,JRooms!$M:$M,S$2,JRooms!$R:$R,""))</f>
        <v>0</v>
      </c>
      <c r="T82" s="6">
        <f>IF($B82="-","-",SUMIFS(JRooms!$P:$P,JRooms!$A:$A,$B82,JRooms!$M:$M,T$2,JRooms!$R:$R,""))</f>
        <v>0</v>
      </c>
      <c r="U82" s="6">
        <f>IF($B82="-","-",SUMIFS(JRooms!$P:$P,JRooms!$A:$A,$B82,JRooms!$M:$M,U$2,JRooms!$R:$R,""))</f>
        <v>0</v>
      </c>
      <c r="V82" s="6">
        <f>IF($B82="-","-",SUMIFS(JRooms!$P:$P,JRooms!$A:$A,$B82,JRooms!$M:$M,V$2,JRooms!$R:$R,""))</f>
        <v>0</v>
      </c>
      <c r="W82" s="6">
        <f>IF($B82="-","-",SUMIFS(JRooms!$P:$P,JRooms!$A:$A,$B82,JRooms!$M:$M,W$2,JRooms!$R:$R,""))</f>
        <v>0</v>
      </c>
      <c r="X82" s="6">
        <f>IF($B82="-","-",SUMIFS(JRooms!$P:$P,JRooms!$A:$A,$B82,JRooms!$M:$M,X$2,JRooms!$R:$R,""))</f>
        <v>0</v>
      </c>
      <c r="Y82" s="6">
        <f>IF($B82="-","-",SUMIFS(JRooms!$P:$P,JRooms!$A:$A,$B82,JRooms!$M:$M,Y$2,JRooms!$R:$R,""))</f>
        <v>0</v>
      </c>
      <c r="Z82" s="6">
        <f>IF($B82="-","-",SUMIFS(JRooms!$P:$P,JRooms!$A:$A,$B82,JRooms!$M:$M,Z$2,JRooms!$R:$R,""))</f>
        <v>0</v>
      </c>
      <c r="AA82" s="6">
        <f>IF($B82="-","-",SUMIFS(JRooms!$P:$P,JRooms!$A:$A,$B82,JRooms!$M:$M,AA$2,JRooms!$R:$R,""))</f>
        <v>0</v>
      </c>
      <c r="AB82" s="6">
        <f>IF($B82="-","-",SUMIFS(JRooms!$P:$P,JRooms!$A:$A,$B82,JRooms!$M:$M,AB$2,JRooms!$R:$R,""))</f>
        <v>0</v>
      </c>
      <c r="AC82" s="6">
        <f>IF($B82="-","-",SUMIFS(JRooms!$P:$P,JRooms!$A:$A,$B82,JRooms!$M:$M,AC$2,JRooms!$R:$R,""))</f>
        <v>0</v>
      </c>
      <c r="AD82" s="6">
        <f>IF($B82="-","-",SUMIFS(JRooms!$P:$P,JRooms!$A:$A,$B82,JRooms!$M:$M,AD$2,JRooms!$R:$R,""))</f>
        <v>0</v>
      </c>
      <c r="AE82" s="6">
        <f>IF($B82="-","-",SUMIFS(JRooms!$P:$P,JRooms!$A:$A,$B82,JRooms!$M:$M,AE$2,JRooms!$R:$R,""))</f>
        <v>0</v>
      </c>
      <c r="AF82" s="6">
        <f>IF($B82="-","-",SUMIFS(JRooms!$P:$P,JRooms!$A:$A,$B82,JRooms!$M:$M,AF$2,JRooms!$R:$R,""))</f>
        <v>0</v>
      </c>
      <c r="AG82" s="6">
        <f>IF($B82="-","-",SUMIFS(JRooms!$P:$P,JRooms!$A:$A,$B82,JRooms!$M:$M,AG$2,JRooms!$R:$R,""))</f>
        <v>0</v>
      </c>
      <c r="AH82" s="6">
        <f>IF($B82="-","-",SUMIFS(JRooms!$P:$P,JRooms!$A:$A,$B82,JRooms!$M:$M,AH$2,JRooms!$R:$R,""))</f>
        <v>0</v>
      </c>
      <c r="AI82" s="6">
        <f>IF($B82="-","-",SUMIFS(JRooms!$P:$P,JRooms!$A:$A,$B82,JRooms!$M:$M,AI$2,JRooms!$R:$R,""))</f>
        <v>0</v>
      </c>
      <c r="AJ82" s="6">
        <f>IF($B82="-","-",SUMIFS(JRooms!$P:$P,JRooms!$A:$A,$B82,JRooms!$M:$M,AJ$2,JRooms!$R:$R,""))</f>
        <v>0</v>
      </c>
      <c r="AK82" s="6">
        <f>IF($B82="-","-",SUMIFS(JRooms!$P:$P,JRooms!$A:$A,$B82,JRooms!$M:$M,AK$2,JRooms!$R:$R,""))</f>
        <v>0</v>
      </c>
      <c r="AL82" s="6">
        <f>IF($B82="-","-",SUMIFS(JRooms!$P:$P,JRooms!$A:$A,$B82,JRooms!$M:$M,AL$2,JRooms!$R:$R,""))</f>
        <v>0</v>
      </c>
      <c r="AM82" s="6">
        <f>IF($B82="-","-",SUMIFS(JRooms!$P:$P,JRooms!$A:$A,$B82,JRooms!$M:$M,AM$2,JRooms!$R:$R,""))</f>
        <v>0</v>
      </c>
      <c r="AN82" s="6">
        <f>IF($B82="-","-",SUMIFS(JRooms!$P:$P,JRooms!$A:$A,$B82,JRooms!$M:$M,AN$2,JRooms!$R:$R,""))</f>
        <v>0</v>
      </c>
      <c r="AO82" s="6">
        <f>IF($B82="-","-",SUMIFS(JRooms!$P:$P,JRooms!$A:$A,$B82,JRooms!$M:$M,AO$2))</f>
        <v>0</v>
      </c>
      <c r="AP82" s="6">
        <f>IF($B82="-","-",SUMIFS(JRooms!$P:$P,JRooms!$A:$A,$B82,JRooms!$M:$M,AP$2))</f>
        <v>0</v>
      </c>
      <c r="AQ82" s="6">
        <f>IF($B82="-","-",SUMIFS(JRooms!$P:$P,JRooms!$A:$A,$B82,JRooms!$M:$M,AQ$2))</f>
        <v>0</v>
      </c>
      <c r="AR82" s="6">
        <f>IF($B82="-","-",SUMIFS(JRooms!$P:$P,JRooms!$A:$A,$B82,JRooms!$M:$M,AR$2))</f>
        <v>0</v>
      </c>
      <c r="AS82" s="6">
        <f>IF($B82="-","-",SUMIFS(JRooms!$P:$P,JRooms!$A:$A,$B82,JRooms!$M:$M,AS$2))</f>
        <v>0</v>
      </c>
      <c r="AT82" s="6">
        <f>IF($B82="-","-",SUMIFS(JRooms!$P:$P,JRooms!$A:$A,$B82,JRooms!$M:$M,AT$2))</f>
        <v>0</v>
      </c>
      <c r="AU82" s="6">
        <f>IF($B82="-","-",SUMIFS(JRooms!$P:$P,JRooms!$A:$A,$B82,JRooms!$M:$M,AU$2))</f>
        <v>0</v>
      </c>
      <c r="AV82" s="6">
        <f>IF($B82="-","-",SUMIFS(JRooms!$P:$P,JRooms!$A:$A,$B82,JRooms!$M:$M,AV$2))</f>
        <v>0</v>
      </c>
      <c r="AW82" s="6">
        <f>IF($B82="-","-",SUMIFS(JRooms!$P:$P,JRooms!$A:$A,$B82,JRooms!$M:$M,AW$2))</f>
        <v>0</v>
      </c>
      <c r="AX82" s="6">
        <f>IF($B82="-","-",SUMIFS(JRooms!$P:$P,JRooms!$A:$A,$B82,JRooms!$M:$M,AX$2))</f>
        <v>0</v>
      </c>
      <c r="AY82" s="6">
        <f>IF($B82="-","-",SUMIFS(JRooms!$P:$P,JRooms!$A:$A,$B82,JRooms!$M:$M,AY$2))</f>
        <v>0</v>
      </c>
      <c r="AZ82" s="6">
        <f>IF($B82="-","-",SUMIFS(JRooms!$P:$P,JRooms!$A:$A,$B82,JRooms!$M:$M,AZ$2))</f>
        <v>0</v>
      </c>
      <c r="BA82" s="6">
        <f>IF($B82="-","-",SUMIFS(JRooms!$P:$P,JRooms!$A:$A,$B82,JRooms!$M:$M,BA$2))</f>
        <v>0</v>
      </c>
      <c r="BB82" s="6">
        <f>IF($B82="-","-",SUMIFS(JRooms!$P:$P,JRooms!$A:$A,$B82,JRooms!$M:$M,BB$2))</f>
        <v>0</v>
      </c>
      <c r="BC82" s="6">
        <f>IF($B82="-","-",SUMIFS(JRooms!$P:$P,JRooms!$A:$A,$B82,JRooms!$M:$M,BC$2))</f>
        <v>0</v>
      </c>
      <c r="BD82" s="6">
        <f>IF($B82="-","-",SUMIFS(JRooms!$P:$P,JRooms!$A:$A,$B82,JRooms!$M:$M,BD$2))</f>
        <v>0</v>
      </c>
      <c r="BE82" s="6">
        <f>IF($B82="-","-",SUMIFS(JRooms!$P:$P,JRooms!$A:$A,$B82,JRooms!$M:$M,BE$2))</f>
        <v>0</v>
      </c>
      <c r="BF82" s="6">
        <f>IF($B82="-","-",SUMIFS(JRooms!$P:$P,JRooms!$A:$A,$B82,JRooms!$M:$M,BF$2))</f>
        <v>0</v>
      </c>
      <c r="BG82" s="6">
        <f>IF($B82="-","-",SUMIFS(JRooms!$P:$P,JRooms!$A:$A,$B82,JRooms!$M:$M,BG$2))</f>
        <v>0</v>
      </c>
      <c r="BH82" s="6">
        <f>IF($B82="-","-",SUMIFS(JRooms!$P:$P,JRooms!$A:$A,$B82,JRooms!$M:$M,BH$2))</f>
        <v>0</v>
      </c>
      <c r="BI82" s="6">
        <f>IF($B82="-","-",SUMIFS(JRooms!$P:$P,JRooms!$A:$A,$B82,JRooms!$M:$M,BI$2))</f>
        <v>0</v>
      </c>
      <c r="BJ82" s="6">
        <f>IF($B82="-","-",SUMIFS(JRooms!$P:$P,JRooms!$A:$A,$B82,JRooms!$M:$M,BJ$2))</f>
        <v>0</v>
      </c>
      <c r="BK82" s="6">
        <f>IF($B82="-","-",SUMIFS(JRooms!$P:$P,JRooms!$A:$A,$B82,JRooms!$M:$M,BK$2))</f>
        <v>0</v>
      </c>
      <c r="BL82" s="6">
        <f>IF($B82="-","-",SUMIFS(JRooms!$P:$P,JRooms!$A:$A,$B82,JRooms!$M:$M,BL$2))</f>
        <v>0</v>
      </c>
    </row>
    <row r="83" spans="1:64" x14ac:dyDescent="0.2">
      <c r="A83" s="7">
        <v>288</v>
      </c>
      <c r="B83" s="7" t="s">
        <v>274</v>
      </c>
      <c r="C83" s="6" t="s">
        <v>82</v>
      </c>
      <c r="D83" s="6">
        <f>SUMIFS(SchoolList!H:H,SchoolList!F:F,A83)</f>
        <v>0</v>
      </c>
      <c r="E83" s="6">
        <f t="shared" si="17"/>
        <v>0</v>
      </c>
      <c r="F83" s="6">
        <f t="shared" si="18"/>
        <v>0</v>
      </c>
      <c r="G83" s="6">
        <f t="shared" si="19"/>
        <v>0</v>
      </c>
      <c r="H83" s="6">
        <f t="shared" si="20"/>
        <v>0</v>
      </c>
      <c r="I83" s="73" t="str">
        <f t="shared" si="21"/>
        <v>-</v>
      </c>
      <c r="J83" s="73" t="str">
        <f t="shared" si="22"/>
        <v>-</v>
      </c>
      <c r="K83" s="73" t="str">
        <f t="shared" si="23"/>
        <v>-</v>
      </c>
      <c r="L83" s="73" t="str">
        <f t="shared" si="24"/>
        <v>-</v>
      </c>
      <c r="M83" s="6">
        <f t="shared" si="13"/>
        <v>0</v>
      </c>
      <c r="N83" s="6">
        <f t="shared" si="14"/>
        <v>0</v>
      </c>
      <c r="O83" s="6">
        <f t="shared" si="15"/>
        <v>0</v>
      </c>
      <c r="P83" s="6">
        <f t="shared" si="16"/>
        <v>0</v>
      </c>
      <c r="Q83" s="6" t="str">
        <f>IF($B83="-","-",SUMIFS(JRooms!$P:$P,JRooms!$A:$A,$B83,JRooms!$M:$M,Q$2,JRooms!$R:$R,""))</f>
        <v>-</v>
      </c>
      <c r="R83" s="6" t="str">
        <f>IF($B83="-","-",SUMIFS(JRooms!$P:$P,JRooms!$A:$A,$B83,JRooms!$M:$M,R$2,JRooms!$R:$R,""))</f>
        <v>-</v>
      </c>
      <c r="S83" s="6" t="str">
        <f>IF($B83="-","-",SUMIFS(JRooms!$P:$P,JRooms!$A:$A,$B83,JRooms!$M:$M,S$2,JRooms!$R:$R,""))</f>
        <v>-</v>
      </c>
      <c r="T83" s="6" t="str">
        <f>IF($B83="-","-",SUMIFS(JRooms!$P:$P,JRooms!$A:$A,$B83,JRooms!$M:$M,T$2,JRooms!$R:$R,""))</f>
        <v>-</v>
      </c>
      <c r="U83" s="6" t="str">
        <f>IF($B83="-","-",SUMIFS(JRooms!$P:$P,JRooms!$A:$A,$B83,JRooms!$M:$M,U$2,JRooms!$R:$R,""))</f>
        <v>-</v>
      </c>
      <c r="V83" s="6" t="str">
        <f>IF($B83="-","-",SUMIFS(JRooms!$P:$P,JRooms!$A:$A,$B83,JRooms!$M:$M,V$2,JRooms!$R:$R,""))</f>
        <v>-</v>
      </c>
      <c r="W83" s="6" t="str">
        <f>IF($B83="-","-",SUMIFS(JRooms!$P:$P,JRooms!$A:$A,$B83,JRooms!$M:$M,W$2,JRooms!$R:$R,""))</f>
        <v>-</v>
      </c>
      <c r="X83" s="6" t="str">
        <f>IF($B83="-","-",SUMIFS(JRooms!$P:$P,JRooms!$A:$A,$B83,JRooms!$M:$M,X$2,JRooms!$R:$R,""))</f>
        <v>-</v>
      </c>
      <c r="Y83" s="6" t="str">
        <f>IF($B83="-","-",SUMIFS(JRooms!$P:$P,JRooms!$A:$A,$B83,JRooms!$M:$M,Y$2,JRooms!$R:$R,""))</f>
        <v>-</v>
      </c>
      <c r="Z83" s="6" t="str">
        <f>IF($B83="-","-",SUMIFS(JRooms!$P:$P,JRooms!$A:$A,$B83,JRooms!$M:$M,Z$2,JRooms!$R:$R,""))</f>
        <v>-</v>
      </c>
      <c r="AA83" s="6" t="str">
        <f>IF($B83="-","-",SUMIFS(JRooms!$P:$P,JRooms!$A:$A,$B83,JRooms!$M:$M,AA$2,JRooms!$R:$R,""))</f>
        <v>-</v>
      </c>
      <c r="AB83" s="6" t="str">
        <f>IF($B83="-","-",SUMIFS(JRooms!$P:$P,JRooms!$A:$A,$B83,JRooms!$M:$M,AB$2,JRooms!$R:$R,""))</f>
        <v>-</v>
      </c>
      <c r="AC83" s="6" t="str">
        <f>IF($B83="-","-",SUMIFS(JRooms!$P:$P,JRooms!$A:$A,$B83,JRooms!$M:$M,AC$2,JRooms!$R:$R,""))</f>
        <v>-</v>
      </c>
      <c r="AD83" s="6" t="str">
        <f>IF($B83="-","-",SUMIFS(JRooms!$P:$P,JRooms!$A:$A,$B83,JRooms!$M:$M,AD$2,JRooms!$R:$R,""))</f>
        <v>-</v>
      </c>
      <c r="AE83" s="6" t="str">
        <f>IF($B83="-","-",SUMIFS(JRooms!$P:$P,JRooms!$A:$A,$B83,JRooms!$M:$M,AE$2,JRooms!$R:$R,""))</f>
        <v>-</v>
      </c>
      <c r="AF83" s="6" t="str">
        <f>IF($B83="-","-",SUMIFS(JRooms!$P:$P,JRooms!$A:$A,$B83,JRooms!$M:$M,AF$2,JRooms!$R:$R,""))</f>
        <v>-</v>
      </c>
      <c r="AG83" s="6" t="str">
        <f>IF($B83="-","-",SUMIFS(JRooms!$P:$P,JRooms!$A:$A,$B83,JRooms!$M:$M,AG$2,JRooms!$R:$R,""))</f>
        <v>-</v>
      </c>
      <c r="AH83" s="6" t="str">
        <f>IF($B83="-","-",SUMIFS(JRooms!$P:$P,JRooms!$A:$A,$B83,JRooms!$M:$M,AH$2,JRooms!$R:$R,""))</f>
        <v>-</v>
      </c>
      <c r="AI83" s="6" t="str">
        <f>IF($B83="-","-",SUMIFS(JRooms!$P:$P,JRooms!$A:$A,$B83,JRooms!$M:$M,AI$2,JRooms!$R:$R,""))</f>
        <v>-</v>
      </c>
      <c r="AJ83" s="6" t="str">
        <f>IF($B83="-","-",SUMIFS(JRooms!$P:$P,JRooms!$A:$A,$B83,JRooms!$M:$M,AJ$2,JRooms!$R:$R,""))</f>
        <v>-</v>
      </c>
      <c r="AK83" s="6" t="str">
        <f>IF($B83="-","-",SUMIFS(JRooms!$P:$P,JRooms!$A:$A,$B83,JRooms!$M:$M,AK$2,JRooms!$R:$R,""))</f>
        <v>-</v>
      </c>
      <c r="AL83" s="6" t="str">
        <f>IF($B83="-","-",SUMIFS(JRooms!$P:$P,JRooms!$A:$A,$B83,JRooms!$M:$M,AL$2,JRooms!$R:$R,""))</f>
        <v>-</v>
      </c>
      <c r="AM83" s="6" t="str">
        <f>IF($B83="-","-",SUMIFS(JRooms!$P:$P,JRooms!$A:$A,$B83,JRooms!$M:$M,AM$2,JRooms!$R:$R,""))</f>
        <v>-</v>
      </c>
      <c r="AN83" s="6" t="str">
        <f>IF($B83="-","-",SUMIFS(JRooms!$P:$P,JRooms!$A:$A,$B83,JRooms!$M:$M,AN$2,JRooms!$R:$R,""))</f>
        <v>-</v>
      </c>
      <c r="AO83" s="6" t="str">
        <f>IF($B83="-","-",SUMIFS(JRooms!$P:$P,JRooms!$A:$A,$B83,JRooms!$M:$M,AO$2))</f>
        <v>-</v>
      </c>
      <c r="AP83" s="6" t="str">
        <f>IF($B83="-","-",SUMIFS(JRooms!$P:$P,JRooms!$A:$A,$B83,JRooms!$M:$M,AP$2))</f>
        <v>-</v>
      </c>
      <c r="AQ83" s="6" t="str">
        <f>IF($B83="-","-",SUMIFS(JRooms!$P:$P,JRooms!$A:$A,$B83,JRooms!$M:$M,AQ$2))</f>
        <v>-</v>
      </c>
      <c r="AR83" s="6" t="str">
        <f>IF($B83="-","-",SUMIFS(JRooms!$P:$P,JRooms!$A:$A,$B83,JRooms!$M:$M,AR$2))</f>
        <v>-</v>
      </c>
      <c r="AS83" s="6" t="str">
        <f>IF($B83="-","-",SUMIFS(JRooms!$P:$P,JRooms!$A:$A,$B83,JRooms!$M:$M,AS$2))</f>
        <v>-</v>
      </c>
      <c r="AT83" s="6" t="str">
        <f>IF($B83="-","-",SUMIFS(JRooms!$P:$P,JRooms!$A:$A,$B83,JRooms!$M:$M,AT$2))</f>
        <v>-</v>
      </c>
      <c r="AU83" s="6" t="str">
        <f>IF($B83="-","-",SUMIFS(JRooms!$P:$P,JRooms!$A:$A,$B83,JRooms!$M:$M,AU$2))</f>
        <v>-</v>
      </c>
      <c r="AV83" s="6" t="str">
        <f>IF($B83="-","-",SUMIFS(JRooms!$P:$P,JRooms!$A:$A,$B83,JRooms!$M:$M,AV$2))</f>
        <v>-</v>
      </c>
      <c r="AW83" s="6" t="str">
        <f>IF($B83="-","-",SUMIFS(JRooms!$P:$P,JRooms!$A:$A,$B83,JRooms!$M:$M,AW$2))</f>
        <v>-</v>
      </c>
      <c r="AX83" s="6" t="str">
        <f>IF($B83="-","-",SUMIFS(JRooms!$P:$P,JRooms!$A:$A,$B83,JRooms!$M:$M,AX$2))</f>
        <v>-</v>
      </c>
      <c r="AY83" s="6" t="str">
        <f>IF($B83="-","-",SUMIFS(JRooms!$P:$P,JRooms!$A:$A,$B83,JRooms!$M:$M,AY$2))</f>
        <v>-</v>
      </c>
      <c r="AZ83" s="6" t="str">
        <f>IF($B83="-","-",SUMIFS(JRooms!$P:$P,JRooms!$A:$A,$B83,JRooms!$M:$M,AZ$2))</f>
        <v>-</v>
      </c>
      <c r="BA83" s="6" t="str">
        <f>IF($B83="-","-",SUMIFS(JRooms!$P:$P,JRooms!$A:$A,$B83,JRooms!$M:$M,BA$2))</f>
        <v>-</v>
      </c>
      <c r="BB83" s="6" t="str">
        <f>IF($B83="-","-",SUMIFS(JRooms!$P:$P,JRooms!$A:$A,$B83,JRooms!$M:$M,BB$2))</f>
        <v>-</v>
      </c>
      <c r="BC83" s="6" t="str">
        <f>IF($B83="-","-",SUMIFS(JRooms!$P:$P,JRooms!$A:$A,$B83,JRooms!$M:$M,BC$2))</f>
        <v>-</v>
      </c>
      <c r="BD83" s="6" t="str">
        <f>IF($B83="-","-",SUMIFS(JRooms!$P:$P,JRooms!$A:$A,$B83,JRooms!$M:$M,BD$2))</f>
        <v>-</v>
      </c>
      <c r="BE83" s="6" t="str">
        <f>IF($B83="-","-",SUMIFS(JRooms!$P:$P,JRooms!$A:$A,$B83,JRooms!$M:$M,BE$2))</f>
        <v>-</v>
      </c>
      <c r="BF83" s="6" t="str">
        <f>IF($B83="-","-",SUMIFS(JRooms!$P:$P,JRooms!$A:$A,$B83,JRooms!$M:$M,BF$2))</f>
        <v>-</v>
      </c>
      <c r="BG83" s="6" t="str">
        <f>IF($B83="-","-",SUMIFS(JRooms!$P:$P,JRooms!$A:$A,$B83,JRooms!$M:$M,BG$2))</f>
        <v>-</v>
      </c>
      <c r="BH83" s="6" t="str">
        <f>IF($B83="-","-",SUMIFS(JRooms!$P:$P,JRooms!$A:$A,$B83,JRooms!$M:$M,BH$2))</f>
        <v>-</v>
      </c>
      <c r="BI83" s="6" t="str">
        <f>IF($B83="-","-",SUMIFS(JRooms!$P:$P,JRooms!$A:$A,$B83,JRooms!$M:$M,BI$2))</f>
        <v>-</v>
      </c>
      <c r="BJ83" s="6" t="str">
        <f>IF($B83="-","-",SUMIFS(JRooms!$P:$P,JRooms!$A:$A,$B83,JRooms!$M:$M,BJ$2))</f>
        <v>-</v>
      </c>
      <c r="BK83" s="6" t="str">
        <f>IF($B83="-","-",SUMIFS(JRooms!$P:$P,JRooms!$A:$A,$B83,JRooms!$M:$M,BK$2))</f>
        <v>-</v>
      </c>
      <c r="BL83" s="6" t="str">
        <f>IF($B83="-","-",SUMIFS(JRooms!$P:$P,JRooms!$A:$A,$B83,JRooms!$M:$M,BL$2))</f>
        <v>-</v>
      </c>
    </row>
    <row r="84" spans="1:64" x14ac:dyDescent="0.2">
      <c r="A84" s="7">
        <v>300</v>
      </c>
      <c r="B84" s="7" t="s">
        <v>274</v>
      </c>
      <c r="C84" s="6" t="s">
        <v>83</v>
      </c>
      <c r="D84" s="6">
        <f>SUMIFS(SchoolList!H:H,SchoolList!F:F,A84)</f>
        <v>100.46</v>
      </c>
      <c r="E84" s="6">
        <f t="shared" si="17"/>
        <v>0</v>
      </c>
      <c r="F84" s="6">
        <f t="shared" si="18"/>
        <v>0</v>
      </c>
      <c r="G84" s="6">
        <f t="shared" si="19"/>
        <v>0</v>
      </c>
      <c r="H84" s="6">
        <f t="shared" si="20"/>
        <v>0</v>
      </c>
      <c r="I84" s="73">
        <f t="shared" si="21"/>
        <v>0</v>
      </c>
      <c r="J84" s="73">
        <f t="shared" si="22"/>
        <v>0</v>
      </c>
      <c r="K84" s="73">
        <f t="shared" si="23"/>
        <v>0</v>
      </c>
      <c r="L84" s="73">
        <f t="shared" si="24"/>
        <v>0</v>
      </c>
      <c r="M84" s="6">
        <f t="shared" si="13"/>
        <v>0</v>
      </c>
      <c r="N84" s="6">
        <f t="shared" si="14"/>
        <v>0</v>
      </c>
      <c r="O84" s="6">
        <f t="shared" si="15"/>
        <v>0</v>
      </c>
      <c r="P84" s="6">
        <f t="shared" si="16"/>
        <v>0</v>
      </c>
      <c r="Q84" s="6" t="str">
        <f>IF($B84="-","-",SUMIFS(JRooms!$P:$P,JRooms!$A:$A,$B84,JRooms!$M:$M,Q$2,JRooms!$R:$R,""))</f>
        <v>-</v>
      </c>
      <c r="R84" s="6" t="str">
        <f>IF($B84="-","-",SUMIFS(JRooms!$P:$P,JRooms!$A:$A,$B84,JRooms!$M:$M,R$2,JRooms!$R:$R,""))</f>
        <v>-</v>
      </c>
      <c r="S84" s="6" t="str">
        <f>IF($B84="-","-",SUMIFS(JRooms!$P:$P,JRooms!$A:$A,$B84,JRooms!$M:$M,S$2,JRooms!$R:$R,""))</f>
        <v>-</v>
      </c>
      <c r="T84" s="6" t="str">
        <f>IF($B84="-","-",SUMIFS(JRooms!$P:$P,JRooms!$A:$A,$B84,JRooms!$M:$M,T$2,JRooms!$R:$R,""))</f>
        <v>-</v>
      </c>
      <c r="U84" s="6" t="str">
        <f>IF($B84="-","-",SUMIFS(JRooms!$P:$P,JRooms!$A:$A,$B84,JRooms!$M:$M,U$2,JRooms!$R:$R,""))</f>
        <v>-</v>
      </c>
      <c r="V84" s="6" t="str">
        <f>IF($B84="-","-",SUMIFS(JRooms!$P:$P,JRooms!$A:$A,$B84,JRooms!$M:$M,V$2,JRooms!$R:$R,""))</f>
        <v>-</v>
      </c>
      <c r="W84" s="6" t="str">
        <f>IF($B84="-","-",SUMIFS(JRooms!$P:$P,JRooms!$A:$A,$B84,JRooms!$M:$M,W$2,JRooms!$R:$R,""))</f>
        <v>-</v>
      </c>
      <c r="X84" s="6" t="str">
        <f>IF($B84="-","-",SUMIFS(JRooms!$P:$P,JRooms!$A:$A,$B84,JRooms!$M:$M,X$2,JRooms!$R:$R,""))</f>
        <v>-</v>
      </c>
      <c r="Y84" s="6" t="str">
        <f>IF($B84="-","-",SUMIFS(JRooms!$P:$P,JRooms!$A:$A,$B84,JRooms!$M:$M,Y$2,JRooms!$R:$R,""))</f>
        <v>-</v>
      </c>
      <c r="Z84" s="6" t="str">
        <f>IF($B84="-","-",SUMIFS(JRooms!$P:$P,JRooms!$A:$A,$B84,JRooms!$M:$M,Z$2,JRooms!$R:$R,""))</f>
        <v>-</v>
      </c>
      <c r="AA84" s="6" t="str">
        <f>IF($B84="-","-",SUMIFS(JRooms!$P:$P,JRooms!$A:$A,$B84,JRooms!$M:$M,AA$2,JRooms!$R:$R,""))</f>
        <v>-</v>
      </c>
      <c r="AB84" s="6" t="str">
        <f>IF($B84="-","-",SUMIFS(JRooms!$P:$P,JRooms!$A:$A,$B84,JRooms!$M:$M,AB$2,JRooms!$R:$R,""))</f>
        <v>-</v>
      </c>
      <c r="AC84" s="6" t="str">
        <f>IF($B84="-","-",SUMIFS(JRooms!$P:$P,JRooms!$A:$A,$B84,JRooms!$M:$M,AC$2,JRooms!$R:$R,""))</f>
        <v>-</v>
      </c>
      <c r="AD84" s="6" t="str">
        <f>IF($B84="-","-",SUMIFS(JRooms!$P:$P,JRooms!$A:$A,$B84,JRooms!$M:$M,AD$2,JRooms!$R:$R,""))</f>
        <v>-</v>
      </c>
      <c r="AE84" s="6" t="str">
        <f>IF($B84="-","-",SUMIFS(JRooms!$P:$P,JRooms!$A:$A,$B84,JRooms!$M:$M,AE$2,JRooms!$R:$R,""))</f>
        <v>-</v>
      </c>
      <c r="AF84" s="6" t="str">
        <f>IF($B84="-","-",SUMIFS(JRooms!$P:$P,JRooms!$A:$A,$B84,JRooms!$M:$M,AF$2,JRooms!$R:$R,""))</f>
        <v>-</v>
      </c>
      <c r="AG84" s="6" t="str">
        <f>IF($B84="-","-",SUMIFS(JRooms!$P:$P,JRooms!$A:$A,$B84,JRooms!$M:$M,AG$2,JRooms!$R:$R,""))</f>
        <v>-</v>
      </c>
      <c r="AH84" s="6" t="str">
        <f>IF($B84="-","-",SUMIFS(JRooms!$P:$P,JRooms!$A:$A,$B84,JRooms!$M:$M,AH$2,JRooms!$R:$R,""))</f>
        <v>-</v>
      </c>
      <c r="AI84" s="6" t="str">
        <f>IF($B84="-","-",SUMIFS(JRooms!$P:$P,JRooms!$A:$A,$B84,JRooms!$M:$M,AI$2,JRooms!$R:$R,""))</f>
        <v>-</v>
      </c>
      <c r="AJ84" s="6" t="str">
        <f>IF($B84="-","-",SUMIFS(JRooms!$P:$P,JRooms!$A:$A,$B84,JRooms!$M:$M,AJ$2,JRooms!$R:$R,""))</f>
        <v>-</v>
      </c>
      <c r="AK84" s="6" t="str">
        <f>IF($B84="-","-",SUMIFS(JRooms!$P:$P,JRooms!$A:$A,$B84,JRooms!$M:$M,AK$2,JRooms!$R:$R,""))</f>
        <v>-</v>
      </c>
      <c r="AL84" s="6" t="str">
        <f>IF($B84="-","-",SUMIFS(JRooms!$P:$P,JRooms!$A:$A,$B84,JRooms!$M:$M,AL$2,JRooms!$R:$R,""))</f>
        <v>-</v>
      </c>
      <c r="AM84" s="6" t="str">
        <f>IF($B84="-","-",SUMIFS(JRooms!$P:$P,JRooms!$A:$A,$B84,JRooms!$M:$M,AM$2,JRooms!$R:$R,""))</f>
        <v>-</v>
      </c>
      <c r="AN84" s="6" t="str">
        <f>IF($B84="-","-",SUMIFS(JRooms!$P:$P,JRooms!$A:$A,$B84,JRooms!$M:$M,AN$2,JRooms!$R:$R,""))</f>
        <v>-</v>
      </c>
      <c r="AO84" s="6" t="str">
        <f>IF($B84="-","-",SUMIFS(JRooms!$P:$P,JRooms!$A:$A,$B84,JRooms!$M:$M,AO$2))</f>
        <v>-</v>
      </c>
      <c r="AP84" s="6" t="str">
        <f>IF($B84="-","-",SUMIFS(JRooms!$P:$P,JRooms!$A:$A,$B84,JRooms!$M:$M,AP$2))</f>
        <v>-</v>
      </c>
      <c r="AQ84" s="6" t="str">
        <f>IF($B84="-","-",SUMIFS(JRooms!$P:$P,JRooms!$A:$A,$B84,JRooms!$M:$M,AQ$2))</f>
        <v>-</v>
      </c>
      <c r="AR84" s="6" t="str">
        <f>IF($B84="-","-",SUMIFS(JRooms!$P:$P,JRooms!$A:$A,$B84,JRooms!$M:$M,AR$2))</f>
        <v>-</v>
      </c>
      <c r="AS84" s="6" t="str">
        <f>IF($B84="-","-",SUMIFS(JRooms!$P:$P,JRooms!$A:$A,$B84,JRooms!$M:$M,AS$2))</f>
        <v>-</v>
      </c>
      <c r="AT84" s="6" t="str">
        <f>IF($B84="-","-",SUMIFS(JRooms!$P:$P,JRooms!$A:$A,$B84,JRooms!$M:$M,AT$2))</f>
        <v>-</v>
      </c>
      <c r="AU84" s="6" t="str">
        <f>IF($B84="-","-",SUMIFS(JRooms!$P:$P,JRooms!$A:$A,$B84,JRooms!$M:$M,AU$2))</f>
        <v>-</v>
      </c>
      <c r="AV84" s="6" t="str">
        <f>IF($B84="-","-",SUMIFS(JRooms!$P:$P,JRooms!$A:$A,$B84,JRooms!$M:$M,AV$2))</f>
        <v>-</v>
      </c>
      <c r="AW84" s="6" t="str">
        <f>IF($B84="-","-",SUMIFS(JRooms!$P:$P,JRooms!$A:$A,$B84,JRooms!$M:$M,AW$2))</f>
        <v>-</v>
      </c>
      <c r="AX84" s="6" t="str">
        <f>IF($B84="-","-",SUMIFS(JRooms!$P:$P,JRooms!$A:$A,$B84,JRooms!$M:$M,AX$2))</f>
        <v>-</v>
      </c>
      <c r="AY84" s="6" t="str">
        <f>IF($B84="-","-",SUMIFS(JRooms!$P:$P,JRooms!$A:$A,$B84,JRooms!$M:$M,AY$2))</f>
        <v>-</v>
      </c>
      <c r="AZ84" s="6" t="str">
        <f>IF($B84="-","-",SUMIFS(JRooms!$P:$P,JRooms!$A:$A,$B84,JRooms!$M:$M,AZ$2))</f>
        <v>-</v>
      </c>
      <c r="BA84" s="6" t="str">
        <f>IF($B84="-","-",SUMIFS(JRooms!$P:$P,JRooms!$A:$A,$B84,JRooms!$M:$M,BA$2))</f>
        <v>-</v>
      </c>
      <c r="BB84" s="6" t="str">
        <f>IF($B84="-","-",SUMIFS(JRooms!$P:$P,JRooms!$A:$A,$B84,JRooms!$M:$M,BB$2))</f>
        <v>-</v>
      </c>
      <c r="BC84" s="6" t="str">
        <f>IF($B84="-","-",SUMIFS(JRooms!$P:$P,JRooms!$A:$A,$B84,JRooms!$M:$M,BC$2))</f>
        <v>-</v>
      </c>
      <c r="BD84" s="6" t="str">
        <f>IF($B84="-","-",SUMIFS(JRooms!$P:$P,JRooms!$A:$A,$B84,JRooms!$M:$M,BD$2))</f>
        <v>-</v>
      </c>
      <c r="BE84" s="6" t="str">
        <f>IF($B84="-","-",SUMIFS(JRooms!$P:$P,JRooms!$A:$A,$B84,JRooms!$M:$M,BE$2))</f>
        <v>-</v>
      </c>
      <c r="BF84" s="6" t="str">
        <f>IF($B84="-","-",SUMIFS(JRooms!$P:$P,JRooms!$A:$A,$B84,JRooms!$M:$M,BF$2))</f>
        <v>-</v>
      </c>
      <c r="BG84" s="6" t="str">
        <f>IF($B84="-","-",SUMIFS(JRooms!$P:$P,JRooms!$A:$A,$B84,JRooms!$M:$M,BG$2))</f>
        <v>-</v>
      </c>
      <c r="BH84" s="6" t="str">
        <f>IF($B84="-","-",SUMIFS(JRooms!$P:$P,JRooms!$A:$A,$B84,JRooms!$M:$M,BH$2))</f>
        <v>-</v>
      </c>
      <c r="BI84" s="6" t="str">
        <f>IF($B84="-","-",SUMIFS(JRooms!$P:$P,JRooms!$A:$A,$B84,JRooms!$M:$M,BI$2))</f>
        <v>-</v>
      </c>
      <c r="BJ84" s="6" t="str">
        <f>IF($B84="-","-",SUMIFS(JRooms!$P:$P,JRooms!$A:$A,$B84,JRooms!$M:$M,BJ$2))</f>
        <v>-</v>
      </c>
      <c r="BK84" s="6" t="str">
        <f>IF($B84="-","-",SUMIFS(JRooms!$P:$P,JRooms!$A:$A,$B84,JRooms!$M:$M,BK$2))</f>
        <v>-</v>
      </c>
      <c r="BL84" s="6" t="str">
        <f>IF($B84="-","-",SUMIFS(JRooms!$P:$P,JRooms!$A:$A,$B84,JRooms!$M:$M,BL$2))</f>
        <v>-</v>
      </c>
    </row>
    <row r="85" spans="1:64" x14ac:dyDescent="0.2">
      <c r="A85" s="7">
        <v>301</v>
      </c>
      <c r="B85" s="7">
        <v>22</v>
      </c>
      <c r="C85" s="6" t="s">
        <v>84</v>
      </c>
      <c r="D85" s="6">
        <f>SUMIFS(SchoolList!H:H,SchoolList!F:F,A85)</f>
        <v>813.22</v>
      </c>
      <c r="E85" s="6">
        <f t="shared" si="17"/>
        <v>3610</v>
      </c>
      <c r="F85" s="6">
        <f t="shared" si="18"/>
        <v>8231</v>
      </c>
      <c r="G85" s="6">
        <f t="shared" si="19"/>
        <v>2250</v>
      </c>
      <c r="H85" s="6">
        <f t="shared" si="20"/>
        <v>14091</v>
      </c>
      <c r="I85" s="73">
        <f t="shared" si="21"/>
        <v>4.4400000000000004</v>
      </c>
      <c r="J85" s="73">
        <f t="shared" si="22"/>
        <v>10.119999999999999</v>
      </c>
      <c r="K85" s="73">
        <f t="shared" si="23"/>
        <v>2.77</v>
      </c>
      <c r="L85" s="73">
        <f t="shared" si="24"/>
        <v>17.329999999999998</v>
      </c>
      <c r="M85" s="6">
        <f t="shared" si="13"/>
        <v>4834</v>
      </c>
      <c r="N85" s="6">
        <f t="shared" si="14"/>
        <v>15239</v>
      </c>
      <c r="O85" s="6">
        <f t="shared" si="15"/>
        <v>2250</v>
      </c>
      <c r="P85" s="6">
        <f t="shared" si="16"/>
        <v>22323</v>
      </c>
      <c r="Q85" s="6">
        <f>IF($B85="-","-",SUMIFS(JRooms!$P:$P,JRooms!$A:$A,$B85,JRooms!$M:$M,Q$2,JRooms!$R:$R,""))</f>
        <v>0</v>
      </c>
      <c r="R85" s="6">
        <f>IF($B85="-","-",SUMIFS(JRooms!$P:$P,JRooms!$A:$A,$B85,JRooms!$M:$M,R$2,JRooms!$R:$R,""))</f>
        <v>0</v>
      </c>
      <c r="S85" s="6">
        <f>IF($B85="-","-",SUMIFS(JRooms!$P:$P,JRooms!$A:$A,$B85,JRooms!$M:$M,S$2,JRooms!$R:$R,""))</f>
        <v>1404</v>
      </c>
      <c r="T85" s="6">
        <f>IF($B85="-","-",SUMIFS(JRooms!$P:$P,JRooms!$A:$A,$B85,JRooms!$M:$M,T$2,JRooms!$R:$R,""))</f>
        <v>0</v>
      </c>
      <c r="U85" s="6">
        <f>IF($B85="-","-",SUMIFS(JRooms!$P:$P,JRooms!$A:$A,$B85,JRooms!$M:$M,U$2,JRooms!$R:$R,""))</f>
        <v>0</v>
      </c>
      <c r="V85" s="6">
        <f>IF($B85="-","-",SUMIFS(JRooms!$P:$P,JRooms!$A:$A,$B85,JRooms!$M:$M,V$2,JRooms!$R:$R,""))</f>
        <v>0</v>
      </c>
      <c r="W85" s="6">
        <f>IF($B85="-","-",SUMIFS(JRooms!$P:$P,JRooms!$A:$A,$B85,JRooms!$M:$M,W$2,JRooms!$R:$R,""))</f>
        <v>1066</v>
      </c>
      <c r="X85" s="6">
        <f>IF($B85="-","-",SUMIFS(JRooms!$P:$P,JRooms!$A:$A,$B85,JRooms!$M:$M,X$2,JRooms!$R:$R,""))</f>
        <v>0</v>
      </c>
      <c r="Y85" s="6">
        <f>IF($B85="-","-",SUMIFS(JRooms!$P:$P,JRooms!$A:$A,$B85,JRooms!$M:$M,Y$2,JRooms!$R:$R,""))</f>
        <v>1140</v>
      </c>
      <c r="Z85" s="6">
        <f>IF($B85="-","-",SUMIFS(JRooms!$P:$P,JRooms!$A:$A,$B85,JRooms!$M:$M,Z$2,JRooms!$R:$R,""))</f>
        <v>0</v>
      </c>
      <c r="AA85" s="6">
        <f>IF($B85="-","-",SUMIFS(JRooms!$P:$P,JRooms!$A:$A,$B85,JRooms!$M:$M,AA$2,JRooms!$R:$R,""))</f>
        <v>0</v>
      </c>
      <c r="AB85" s="6">
        <f>IF($B85="-","-",SUMIFS(JRooms!$P:$P,JRooms!$A:$A,$B85,JRooms!$M:$M,AB$2,JRooms!$R:$R,""))</f>
        <v>2539</v>
      </c>
      <c r="AC85" s="6">
        <f>IF($B85="-","-",SUMIFS(JRooms!$P:$P,JRooms!$A:$A,$B85,JRooms!$M:$M,AC$2,JRooms!$R:$R,""))</f>
        <v>0</v>
      </c>
      <c r="AD85" s="6">
        <f>IF($B85="-","-",SUMIFS(JRooms!$P:$P,JRooms!$A:$A,$B85,JRooms!$M:$M,AD$2,JRooms!$R:$R,""))</f>
        <v>0</v>
      </c>
      <c r="AE85" s="6">
        <f>IF($B85="-","-",SUMIFS(JRooms!$P:$P,JRooms!$A:$A,$B85,JRooms!$M:$M,AE$2,JRooms!$R:$R,""))</f>
        <v>5692</v>
      </c>
      <c r="AF85" s="6">
        <f>IF($B85="-","-",SUMIFS(JRooms!$P:$P,JRooms!$A:$A,$B85,JRooms!$M:$M,AF$2,JRooms!$R:$R,""))</f>
        <v>0</v>
      </c>
      <c r="AG85" s="6">
        <f>IF($B85="-","-",SUMIFS(JRooms!$P:$P,JRooms!$A:$A,$B85,JRooms!$M:$M,AG$2,JRooms!$R:$R,""))</f>
        <v>0</v>
      </c>
      <c r="AH85" s="6">
        <f>IF($B85="-","-",SUMIFS(JRooms!$P:$P,JRooms!$A:$A,$B85,JRooms!$M:$M,AH$2,JRooms!$R:$R,""))</f>
        <v>0</v>
      </c>
      <c r="AI85" s="6">
        <f>IF($B85="-","-",SUMIFS(JRooms!$P:$P,JRooms!$A:$A,$B85,JRooms!$M:$M,AI$2,JRooms!$R:$R,""))</f>
        <v>0</v>
      </c>
      <c r="AJ85" s="6">
        <f>IF($B85="-","-",SUMIFS(JRooms!$P:$P,JRooms!$A:$A,$B85,JRooms!$M:$M,AJ$2,JRooms!$R:$R,""))</f>
        <v>0</v>
      </c>
      <c r="AK85" s="6">
        <f>IF($B85="-","-",SUMIFS(JRooms!$P:$P,JRooms!$A:$A,$B85,JRooms!$M:$M,AK$2,JRooms!$R:$R,""))</f>
        <v>0</v>
      </c>
      <c r="AL85" s="6">
        <f>IF($B85="-","-",SUMIFS(JRooms!$P:$P,JRooms!$A:$A,$B85,JRooms!$M:$M,AL$2,JRooms!$R:$R,""))</f>
        <v>0</v>
      </c>
      <c r="AM85" s="6">
        <f>IF($B85="-","-",SUMIFS(JRooms!$P:$P,JRooms!$A:$A,$B85,JRooms!$M:$M,AM$2,JRooms!$R:$R,""))</f>
        <v>2250</v>
      </c>
      <c r="AN85" s="6">
        <f>IF($B85="-","-",SUMIFS(JRooms!$P:$P,JRooms!$A:$A,$B85,JRooms!$M:$M,AN$2,JRooms!$R:$R,""))</f>
        <v>0</v>
      </c>
      <c r="AO85" s="6">
        <f>IF($B85="-","-",SUMIFS(JRooms!$P:$P,JRooms!$A:$A,$B85,JRooms!$M:$M,AO$2))</f>
        <v>0</v>
      </c>
      <c r="AP85" s="6">
        <f>IF($B85="-","-",SUMIFS(JRooms!$P:$P,JRooms!$A:$A,$B85,JRooms!$M:$M,AP$2))</f>
        <v>0</v>
      </c>
      <c r="AQ85" s="6">
        <f>IF($B85="-","-",SUMIFS(JRooms!$P:$P,JRooms!$A:$A,$B85,JRooms!$M:$M,AQ$2))</f>
        <v>2628</v>
      </c>
      <c r="AR85" s="6">
        <f>IF($B85="-","-",SUMIFS(JRooms!$P:$P,JRooms!$A:$A,$B85,JRooms!$M:$M,AR$2))</f>
        <v>0</v>
      </c>
      <c r="AS85" s="6">
        <f>IF($B85="-","-",SUMIFS(JRooms!$P:$P,JRooms!$A:$A,$B85,JRooms!$M:$M,AS$2))</f>
        <v>0</v>
      </c>
      <c r="AT85" s="6">
        <f>IF($B85="-","-",SUMIFS(JRooms!$P:$P,JRooms!$A:$A,$B85,JRooms!$M:$M,AT$2))</f>
        <v>0</v>
      </c>
      <c r="AU85" s="6">
        <f>IF($B85="-","-",SUMIFS(JRooms!$P:$P,JRooms!$A:$A,$B85,JRooms!$M:$M,AU$2))</f>
        <v>1066</v>
      </c>
      <c r="AV85" s="6">
        <f>IF($B85="-","-",SUMIFS(JRooms!$P:$P,JRooms!$A:$A,$B85,JRooms!$M:$M,AV$2))</f>
        <v>0</v>
      </c>
      <c r="AW85" s="6">
        <f>IF($B85="-","-",SUMIFS(JRooms!$P:$P,JRooms!$A:$A,$B85,JRooms!$M:$M,AW$2))</f>
        <v>1140</v>
      </c>
      <c r="AX85" s="6">
        <f>IF($B85="-","-",SUMIFS(JRooms!$P:$P,JRooms!$A:$A,$B85,JRooms!$M:$M,AX$2))</f>
        <v>0</v>
      </c>
      <c r="AY85" s="6">
        <f>IF($B85="-","-",SUMIFS(JRooms!$P:$P,JRooms!$A:$A,$B85,JRooms!$M:$M,AY$2))</f>
        <v>0</v>
      </c>
      <c r="AZ85" s="6">
        <f>IF($B85="-","-",SUMIFS(JRooms!$P:$P,JRooms!$A:$A,$B85,JRooms!$M:$M,AZ$2))</f>
        <v>6091</v>
      </c>
      <c r="BA85" s="6">
        <f>IF($B85="-","-",SUMIFS(JRooms!$P:$P,JRooms!$A:$A,$B85,JRooms!$M:$M,BA$2))</f>
        <v>0</v>
      </c>
      <c r="BB85" s="6">
        <f>IF($B85="-","-",SUMIFS(JRooms!$P:$P,JRooms!$A:$A,$B85,JRooms!$M:$M,BB$2))</f>
        <v>0</v>
      </c>
      <c r="BC85" s="6">
        <f>IF($B85="-","-",SUMIFS(JRooms!$P:$P,JRooms!$A:$A,$B85,JRooms!$M:$M,BC$2))</f>
        <v>9148</v>
      </c>
      <c r="BD85" s="6">
        <f>IF($B85="-","-",SUMIFS(JRooms!$P:$P,JRooms!$A:$A,$B85,JRooms!$M:$M,BD$2))</f>
        <v>0</v>
      </c>
      <c r="BE85" s="6">
        <f>IF($B85="-","-",SUMIFS(JRooms!$P:$P,JRooms!$A:$A,$B85,JRooms!$M:$M,BE$2))</f>
        <v>0</v>
      </c>
      <c r="BF85" s="6">
        <f>IF($B85="-","-",SUMIFS(JRooms!$P:$P,JRooms!$A:$A,$B85,JRooms!$M:$M,BF$2))</f>
        <v>0</v>
      </c>
      <c r="BG85" s="6">
        <f>IF($B85="-","-",SUMIFS(JRooms!$P:$P,JRooms!$A:$A,$B85,JRooms!$M:$M,BG$2))</f>
        <v>0</v>
      </c>
      <c r="BH85" s="6">
        <f>IF($B85="-","-",SUMIFS(JRooms!$P:$P,JRooms!$A:$A,$B85,JRooms!$M:$M,BH$2))</f>
        <v>0</v>
      </c>
      <c r="BI85" s="6">
        <f>IF($B85="-","-",SUMIFS(JRooms!$P:$P,JRooms!$A:$A,$B85,JRooms!$M:$M,BI$2))</f>
        <v>0</v>
      </c>
      <c r="BJ85" s="6">
        <f>IF($B85="-","-",SUMIFS(JRooms!$P:$P,JRooms!$A:$A,$B85,JRooms!$M:$M,BJ$2))</f>
        <v>0</v>
      </c>
      <c r="BK85" s="6">
        <f>IF($B85="-","-",SUMIFS(JRooms!$P:$P,JRooms!$A:$A,$B85,JRooms!$M:$M,BK$2))</f>
        <v>2250</v>
      </c>
      <c r="BL85" s="6">
        <f>IF($B85="-","-",SUMIFS(JRooms!$P:$P,JRooms!$A:$A,$B85,JRooms!$M:$M,BL$2))</f>
        <v>0</v>
      </c>
    </row>
    <row r="86" spans="1:64" x14ac:dyDescent="0.2">
      <c r="A86" s="7">
        <v>302</v>
      </c>
      <c r="B86" s="7">
        <v>49</v>
      </c>
      <c r="C86" s="6" t="s">
        <v>85</v>
      </c>
      <c r="D86" s="6">
        <f>SUMIFS(SchoolList!H:H,SchoolList!F:F,A86)</f>
        <v>715.9</v>
      </c>
      <c r="E86" s="6">
        <f t="shared" si="17"/>
        <v>4457</v>
      </c>
      <c r="F86" s="6">
        <f t="shared" si="18"/>
        <v>12615</v>
      </c>
      <c r="G86" s="6">
        <f t="shared" si="19"/>
        <v>7051</v>
      </c>
      <c r="H86" s="6">
        <f t="shared" si="20"/>
        <v>24123</v>
      </c>
      <c r="I86" s="73">
        <f t="shared" si="21"/>
        <v>6.23</v>
      </c>
      <c r="J86" s="73">
        <f t="shared" si="22"/>
        <v>17.62</v>
      </c>
      <c r="K86" s="73">
        <f t="shared" si="23"/>
        <v>9.85</v>
      </c>
      <c r="L86" s="73">
        <f t="shared" si="24"/>
        <v>33.700000000000003</v>
      </c>
      <c r="M86" s="6">
        <f t="shared" si="13"/>
        <v>4457</v>
      </c>
      <c r="N86" s="6">
        <f t="shared" si="14"/>
        <v>12615</v>
      </c>
      <c r="O86" s="6">
        <f t="shared" si="15"/>
        <v>7051</v>
      </c>
      <c r="P86" s="6">
        <f t="shared" si="16"/>
        <v>24123</v>
      </c>
      <c r="Q86" s="6">
        <f>IF($B86="-","-",SUMIFS(JRooms!$P:$P,JRooms!$A:$A,$B86,JRooms!$M:$M,Q$2,JRooms!$R:$R,""))</f>
        <v>0</v>
      </c>
      <c r="R86" s="6">
        <f>IF($B86="-","-",SUMIFS(JRooms!$P:$P,JRooms!$A:$A,$B86,JRooms!$M:$M,R$2,JRooms!$R:$R,""))</f>
        <v>0</v>
      </c>
      <c r="S86" s="6">
        <f>IF($B86="-","-",SUMIFS(JRooms!$P:$P,JRooms!$A:$A,$B86,JRooms!$M:$M,S$2,JRooms!$R:$R,""))</f>
        <v>1682</v>
      </c>
      <c r="T86" s="6">
        <f>IF($B86="-","-",SUMIFS(JRooms!$P:$P,JRooms!$A:$A,$B86,JRooms!$M:$M,T$2,JRooms!$R:$R,""))</f>
        <v>0</v>
      </c>
      <c r="U86" s="6">
        <f>IF($B86="-","-",SUMIFS(JRooms!$P:$P,JRooms!$A:$A,$B86,JRooms!$M:$M,U$2,JRooms!$R:$R,""))</f>
        <v>0</v>
      </c>
      <c r="V86" s="6">
        <f>IF($B86="-","-",SUMIFS(JRooms!$P:$P,JRooms!$A:$A,$B86,JRooms!$M:$M,V$2,JRooms!$R:$R,""))</f>
        <v>0</v>
      </c>
      <c r="W86" s="6">
        <f>IF($B86="-","-",SUMIFS(JRooms!$P:$P,JRooms!$A:$A,$B86,JRooms!$M:$M,W$2,JRooms!$R:$R,""))</f>
        <v>2775</v>
      </c>
      <c r="X86" s="6">
        <f>IF($B86="-","-",SUMIFS(JRooms!$P:$P,JRooms!$A:$A,$B86,JRooms!$M:$M,X$2,JRooms!$R:$R,""))</f>
        <v>0</v>
      </c>
      <c r="Y86" s="6">
        <f>IF($B86="-","-",SUMIFS(JRooms!$P:$P,JRooms!$A:$A,$B86,JRooms!$M:$M,Y$2,JRooms!$R:$R,""))</f>
        <v>0</v>
      </c>
      <c r="Z86" s="6">
        <f>IF($B86="-","-",SUMIFS(JRooms!$P:$P,JRooms!$A:$A,$B86,JRooms!$M:$M,Z$2,JRooms!$R:$R,""))</f>
        <v>0</v>
      </c>
      <c r="AA86" s="6">
        <f>IF($B86="-","-",SUMIFS(JRooms!$P:$P,JRooms!$A:$A,$B86,JRooms!$M:$M,AA$2,JRooms!$R:$R,""))</f>
        <v>0</v>
      </c>
      <c r="AB86" s="6">
        <f>IF($B86="-","-",SUMIFS(JRooms!$P:$P,JRooms!$A:$A,$B86,JRooms!$M:$M,AB$2,JRooms!$R:$R,""))</f>
        <v>0</v>
      </c>
      <c r="AC86" s="6">
        <f>IF($B86="-","-",SUMIFS(JRooms!$P:$P,JRooms!$A:$A,$B86,JRooms!$M:$M,AC$2,JRooms!$R:$R,""))</f>
        <v>0</v>
      </c>
      <c r="AD86" s="6">
        <f>IF($B86="-","-",SUMIFS(JRooms!$P:$P,JRooms!$A:$A,$B86,JRooms!$M:$M,AD$2,JRooms!$R:$R,""))</f>
        <v>0</v>
      </c>
      <c r="AE86" s="6">
        <f>IF($B86="-","-",SUMIFS(JRooms!$P:$P,JRooms!$A:$A,$B86,JRooms!$M:$M,AE$2,JRooms!$R:$R,""))</f>
        <v>12615</v>
      </c>
      <c r="AF86" s="6">
        <f>IF($B86="-","-",SUMIFS(JRooms!$P:$P,JRooms!$A:$A,$B86,JRooms!$M:$M,AF$2,JRooms!$R:$R,""))</f>
        <v>0</v>
      </c>
      <c r="AG86" s="6">
        <f>IF($B86="-","-",SUMIFS(JRooms!$P:$P,JRooms!$A:$A,$B86,JRooms!$M:$M,AG$2,JRooms!$R:$R,""))</f>
        <v>0</v>
      </c>
      <c r="AH86" s="6">
        <f>IF($B86="-","-",SUMIFS(JRooms!$P:$P,JRooms!$A:$A,$B86,JRooms!$M:$M,AH$2,JRooms!$R:$R,""))</f>
        <v>0</v>
      </c>
      <c r="AI86" s="6">
        <f>IF($B86="-","-",SUMIFS(JRooms!$P:$P,JRooms!$A:$A,$B86,JRooms!$M:$M,AI$2,JRooms!$R:$R,""))</f>
        <v>0</v>
      </c>
      <c r="AJ86" s="6">
        <f>IF($B86="-","-",SUMIFS(JRooms!$P:$P,JRooms!$A:$A,$B86,JRooms!$M:$M,AJ$2,JRooms!$R:$R,""))</f>
        <v>0</v>
      </c>
      <c r="AK86" s="6">
        <f>IF($B86="-","-",SUMIFS(JRooms!$P:$P,JRooms!$A:$A,$B86,JRooms!$M:$M,AK$2,JRooms!$R:$R,""))</f>
        <v>2520</v>
      </c>
      <c r="AL86" s="6">
        <f>IF($B86="-","-",SUMIFS(JRooms!$P:$P,JRooms!$A:$A,$B86,JRooms!$M:$M,AL$2,JRooms!$R:$R,""))</f>
        <v>0</v>
      </c>
      <c r="AM86" s="6">
        <f>IF($B86="-","-",SUMIFS(JRooms!$P:$P,JRooms!$A:$A,$B86,JRooms!$M:$M,AM$2,JRooms!$R:$R,""))</f>
        <v>4531</v>
      </c>
      <c r="AN86" s="6">
        <f>IF($B86="-","-",SUMIFS(JRooms!$P:$P,JRooms!$A:$A,$B86,JRooms!$M:$M,AN$2,JRooms!$R:$R,""))</f>
        <v>0</v>
      </c>
      <c r="AO86" s="6">
        <f>IF($B86="-","-",SUMIFS(JRooms!$P:$P,JRooms!$A:$A,$B86,JRooms!$M:$M,AO$2))</f>
        <v>0</v>
      </c>
      <c r="AP86" s="6">
        <f>IF($B86="-","-",SUMIFS(JRooms!$P:$P,JRooms!$A:$A,$B86,JRooms!$M:$M,AP$2))</f>
        <v>0</v>
      </c>
      <c r="AQ86" s="6">
        <f>IF($B86="-","-",SUMIFS(JRooms!$P:$P,JRooms!$A:$A,$B86,JRooms!$M:$M,AQ$2))</f>
        <v>1682</v>
      </c>
      <c r="AR86" s="6">
        <f>IF($B86="-","-",SUMIFS(JRooms!$P:$P,JRooms!$A:$A,$B86,JRooms!$M:$M,AR$2))</f>
        <v>0</v>
      </c>
      <c r="AS86" s="6">
        <f>IF($B86="-","-",SUMIFS(JRooms!$P:$P,JRooms!$A:$A,$B86,JRooms!$M:$M,AS$2))</f>
        <v>0</v>
      </c>
      <c r="AT86" s="6">
        <f>IF($B86="-","-",SUMIFS(JRooms!$P:$P,JRooms!$A:$A,$B86,JRooms!$M:$M,AT$2))</f>
        <v>0</v>
      </c>
      <c r="AU86" s="6">
        <f>IF($B86="-","-",SUMIFS(JRooms!$P:$P,JRooms!$A:$A,$B86,JRooms!$M:$M,AU$2))</f>
        <v>2775</v>
      </c>
      <c r="AV86" s="6">
        <f>IF($B86="-","-",SUMIFS(JRooms!$P:$P,JRooms!$A:$A,$B86,JRooms!$M:$M,AV$2))</f>
        <v>0</v>
      </c>
      <c r="AW86" s="6">
        <f>IF($B86="-","-",SUMIFS(JRooms!$P:$P,JRooms!$A:$A,$B86,JRooms!$M:$M,AW$2))</f>
        <v>0</v>
      </c>
      <c r="AX86" s="6">
        <f>IF($B86="-","-",SUMIFS(JRooms!$P:$P,JRooms!$A:$A,$B86,JRooms!$M:$M,AX$2))</f>
        <v>0</v>
      </c>
      <c r="AY86" s="6">
        <f>IF($B86="-","-",SUMIFS(JRooms!$P:$P,JRooms!$A:$A,$B86,JRooms!$M:$M,AY$2))</f>
        <v>0</v>
      </c>
      <c r="AZ86" s="6">
        <f>IF($B86="-","-",SUMIFS(JRooms!$P:$P,JRooms!$A:$A,$B86,JRooms!$M:$M,AZ$2))</f>
        <v>0</v>
      </c>
      <c r="BA86" s="6">
        <f>IF($B86="-","-",SUMIFS(JRooms!$P:$P,JRooms!$A:$A,$B86,JRooms!$M:$M,BA$2))</f>
        <v>0</v>
      </c>
      <c r="BB86" s="6">
        <f>IF($B86="-","-",SUMIFS(JRooms!$P:$P,JRooms!$A:$A,$B86,JRooms!$M:$M,BB$2))</f>
        <v>0</v>
      </c>
      <c r="BC86" s="6">
        <f>IF($B86="-","-",SUMIFS(JRooms!$P:$P,JRooms!$A:$A,$B86,JRooms!$M:$M,BC$2))</f>
        <v>12615</v>
      </c>
      <c r="BD86" s="6">
        <f>IF($B86="-","-",SUMIFS(JRooms!$P:$P,JRooms!$A:$A,$B86,JRooms!$M:$M,BD$2))</f>
        <v>0</v>
      </c>
      <c r="BE86" s="6">
        <f>IF($B86="-","-",SUMIFS(JRooms!$P:$P,JRooms!$A:$A,$B86,JRooms!$M:$M,BE$2))</f>
        <v>0</v>
      </c>
      <c r="BF86" s="6">
        <f>IF($B86="-","-",SUMIFS(JRooms!$P:$P,JRooms!$A:$A,$B86,JRooms!$M:$M,BF$2))</f>
        <v>0</v>
      </c>
      <c r="BG86" s="6">
        <f>IF($B86="-","-",SUMIFS(JRooms!$P:$P,JRooms!$A:$A,$B86,JRooms!$M:$M,BG$2))</f>
        <v>0</v>
      </c>
      <c r="BH86" s="6">
        <f>IF($B86="-","-",SUMIFS(JRooms!$P:$P,JRooms!$A:$A,$B86,JRooms!$M:$M,BH$2))</f>
        <v>0</v>
      </c>
      <c r="BI86" s="6">
        <f>IF($B86="-","-",SUMIFS(JRooms!$P:$P,JRooms!$A:$A,$B86,JRooms!$M:$M,BI$2))</f>
        <v>2520</v>
      </c>
      <c r="BJ86" s="6">
        <f>IF($B86="-","-",SUMIFS(JRooms!$P:$P,JRooms!$A:$A,$B86,JRooms!$M:$M,BJ$2))</f>
        <v>0</v>
      </c>
      <c r="BK86" s="6">
        <f>IF($B86="-","-",SUMIFS(JRooms!$P:$P,JRooms!$A:$A,$B86,JRooms!$M:$M,BK$2))</f>
        <v>4531</v>
      </c>
      <c r="BL86" s="6">
        <f>IF($B86="-","-",SUMIFS(JRooms!$P:$P,JRooms!$A:$A,$B86,JRooms!$M:$M,BL$2))</f>
        <v>0</v>
      </c>
    </row>
    <row r="87" spans="1:64" x14ac:dyDescent="0.2">
      <c r="A87" s="7">
        <v>303</v>
      </c>
      <c r="B87" s="7">
        <v>102</v>
      </c>
      <c r="C87" s="6" t="s">
        <v>86</v>
      </c>
      <c r="D87" s="6">
        <f>SUMIFS(SchoolList!H:H,SchoolList!F:F,A87)</f>
        <v>352.74</v>
      </c>
      <c r="E87" s="6">
        <f t="shared" si="17"/>
        <v>3992</v>
      </c>
      <c r="F87" s="6">
        <f t="shared" si="18"/>
        <v>6416</v>
      </c>
      <c r="G87" s="6">
        <f t="shared" si="19"/>
        <v>9417</v>
      </c>
      <c r="H87" s="6">
        <f t="shared" si="20"/>
        <v>19825</v>
      </c>
      <c r="I87" s="73">
        <f t="shared" si="21"/>
        <v>11.32</v>
      </c>
      <c r="J87" s="73">
        <f t="shared" si="22"/>
        <v>18.190000000000001</v>
      </c>
      <c r="K87" s="73">
        <f t="shared" si="23"/>
        <v>26.7</v>
      </c>
      <c r="L87" s="73">
        <f t="shared" si="24"/>
        <v>56.2</v>
      </c>
      <c r="M87" s="6">
        <f t="shared" si="13"/>
        <v>3992</v>
      </c>
      <c r="N87" s="6">
        <f t="shared" si="14"/>
        <v>6416</v>
      </c>
      <c r="O87" s="6">
        <f t="shared" si="15"/>
        <v>9417</v>
      </c>
      <c r="P87" s="6">
        <f t="shared" si="16"/>
        <v>19825</v>
      </c>
      <c r="Q87" s="6">
        <f>IF($B87="-","-",SUMIFS(JRooms!$P:$P,JRooms!$A:$A,$B87,JRooms!$M:$M,Q$2,JRooms!$R:$R,""))</f>
        <v>792</v>
      </c>
      <c r="R87" s="6">
        <f>IF($B87="-","-",SUMIFS(JRooms!$P:$P,JRooms!$A:$A,$B87,JRooms!$M:$M,R$2,JRooms!$R:$R,""))</f>
        <v>0</v>
      </c>
      <c r="S87" s="6">
        <f>IF($B87="-","-",SUMIFS(JRooms!$P:$P,JRooms!$A:$A,$B87,JRooms!$M:$M,S$2,JRooms!$R:$R,""))</f>
        <v>1032</v>
      </c>
      <c r="T87" s="6">
        <f>IF($B87="-","-",SUMIFS(JRooms!$P:$P,JRooms!$A:$A,$B87,JRooms!$M:$M,T$2,JRooms!$R:$R,""))</f>
        <v>0</v>
      </c>
      <c r="U87" s="6">
        <f>IF($B87="-","-",SUMIFS(JRooms!$P:$P,JRooms!$A:$A,$B87,JRooms!$M:$M,U$2,JRooms!$R:$R,""))</f>
        <v>0</v>
      </c>
      <c r="V87" s="6">
        <f>IF($B87="-","-",SUMIFS(JRooms!$P:$P,JRooms!$A:$A,$B87,JRooms!$M:$M,V$2,JRooms!$R:$R,""))</f>
        <v>0</v>
      </c>
      <c r="W87" s="6">
        <f>IF($B87="-","-",SUMIFS(JRooms!$P:$P,JRooms!$A:$A,$B87,JRooms!$M:$M,W$2,JRooms!$R:$R,""))</f>
        <v>1218</v>
      </c>
      <c r="X87" s="6">
        <f>IF($B87="-","-",SUMIFS(JRooms!$P:$P,JRooms!$A:$A,$B87,JRooms!$M:$M,X$2,JRooms!$R:$R,""))</f>
        <v>0</v>
      </c>
      <c r="Y87" s="6">
        <f>IF($B87="-","-",SUMIFS(JRooms!$P:$P,JRooms!$A:$A,$B87,JRooms!$M:$M,Y$2,JRooms!$R:$R,""))</f>
        <v>950</v>
      </c>
      <c r="Z87" s="6">
        <f>IF($B87="-","-",SUMIFS(JRooms!$P:$P,JRooms!$A:$A,$B87,JRooms!$M:$M,Z$2,JRooms!$R:$R,""))</f>
        <v>0</v>
      </c>
      <c r="AA87" s="6">
        <f>IF($B87="-","-",SUMIFS(JRooms!$P:$P,JRooms!$A:$A,$B87,JRooms!$M:$M,AA$2,JRooms!$R:$R,""))</f>
        <v>0</v>
      </c>
      <c r="AB87" s="6">
        <f>IF($B87="-","-",SUMIFS(JRooms!$P:$P,JRooms!$A:$A,$B87,JRooms!$M:$M,AB$2,JRooms!$R:$R,""))</f>
        <v>2264</v>
      </c>
      <c r="AC87" s="6">
        <f>IF($B87="-","-",SUMIFS(JRooms!$P:$P,JRooms!$A:$A,$B87,JRooms!$M:$M,AC$2,JRooms!$R:$R,""))</f>
        <v>0</v>
      </c>
      <c r="AD87" s="6">
        <f>IF($B87="-","-",SUMIFS(JRooms!$P:$P,JRooms!$A:$A,$B87,JRooms!$M:$M,AD$2,JRooms!$R:$R,""))</f>
        <v>1560</v>
      </c>
      <c r="AE87" s="6">
        <f>IF($B87="-","-",SUMIFS(JRooms!$P:$P,JRooms!$A:$A,$B87,JRooms!$M:$M,AE$2,JRooms!$R:$R,""))</f>
        <v>2592</v>
      </c>
      <c r="AF87" s="6">
        <f>IF($B87="-","-",SUMIFS(JRooms!$P:$P,JRooms!$A:$A,$B87,JRooms!$M:$M,AF$2,JRooms!$R:$R,""))</f>
        <v>0</v>
      </c>
      <c r="AG87" s="6">
        <f>IF($B87="-","-",SUMIFS(JRooms!$P:$P,JRooms!$A:$A,$B87,JRooms!$M:$M,AG$2,JRooms!$R:$R,""))</f>
        <v>3432</v>
      </c>
      <c r="AH87" s="6">
        <f>IF($B87="-","-",SUMIFS(JRooms!$P:$P,JRooms!$A:$A,$B87,JRooms!$M:$M,AH$2,JRooms!$R:$R,""))</f>
        <v>0</v>
      </c>
      <c r="AI87" s="6">
        <f>IF($B87="-","-",SUMIFS(JRooms!$P:$P,JRooms!$A:$A,$B87,JRooms!$M:$M,AI$2,JRooms!$R:$R,""))</f>
        <v>0</v>
      </c>
      <c r="AJ87" s="6">
        <f>IF($B87="-","-",SUMIFS(JRooms!$P:$P,JRooms!$A:$A,$B87,JRooms!$M:$M,AJ$2,JRooms!$R:$R,""))</f>
        <v>1645</v>
      </c>
      <c r="AK87" s="6">
        <f>IF($B87="-","-",SUMIFS(JRooms!$P:$P,JRooms!$A:$A,$B87,JRooms!$M:$M,AK$2,JRooms!$R:$R,""))</f>
        <v>2484</v>
      </c>
      <c r="AL87" s="6">
        <f>IF($B87="-","-",SUMIFS(JRooms!$P:$P,JRooms!$A:$A,$B87,JRooms!$M:$M,AL$2,JRooms!$R:$R,""))</f>
        <v>0</v>
      </c>
      <c r="AM87" s="6">
        <f>IF($B87="-","-",SUMIFS(JRooms!$P:$P,JRooms!$A:$A,$B87,JRooms!$M:$M,AM$2,JRooms!$R:$R,""))</f>
        <v>1856</v>
      </c>
      <c r="AN87" s="6">
        <f>IF($B87="-","-",SUMIFS(JRooms!$P:$P,JRooms!$A:$A,$B87,JRooms!$M:$M,AN$2,JRooms!$R:$R,""))</f>
        <v>0</v>
      </c>
      <c r="AO87" s="6">
        <f>IF($B87="-","-",SUMIFS(JRooms!$P:$P,JRooms!$A:$A,$B87,JRooms!$M:$M,AO$2))</f>
        <v>792</v>
      </c>
      <c r="AP87" s="6">
        <f>IF($B87="-","-",SUMIFS(JRooms!$P:$P,JRooms!$A:$A,$B87,JRooms!$M:$M,AP$2))</f>
        <v>0</v>
      </c>
      <c r="AQ87" s="6">
        <f>IF($B87="-","-",SUMIFS(JRooms!$P:$P,JRooms!$A:$A,$B87,JRooms!$M:$M,AQ$2))</f>
        <v>1032</v>
      </c>
      <c r="AR87" s="6">
        <f>IF($B87="-","-",SUMIFS(JRooms!$P:$P,JRooms!$A:$A,$B87,JRooms!$M:$M,AR$2))</f>
        <v>0</v>
      </c>
      <c r="AS87" s="6">
        <f>IF($B87="-","-",SUMIFS(JRooms!$P:$P,JRooms!$A:$A,$B87,JRooms!$M:$M,AS$2))</f>
        <v>0</v>
      </c>
      <c r="AT87" s="6">
        <f>IF($B87="-","-",SUMIFS(JRooms!$P:$P,JRooms!$A:$A,$B87,JRooms!$M:$M,AT$2))</f>
        <v>0</v>
      </c>
      <c r="AU87" s="6">
        <f>IF($B87="-","-",SUMIFS(JRooms!$P:$P,JRooms!$A:$A,$B87,JRooms!$M:$M,AU$2))</f>
        <v>1218</v>
      </c>
      <c r="AV87" s="6">
        <f>IF($B87="-","-",SUMIFS(JRooms!$P:$P,JRooms!$A:$A,$B87,JRooms!$M:$M,AV$2))</f>
        <v>0</v>
      </c>
      <c r="AW87" s="6">
        <f>IF($B87="-","-",SUMIFS(JRooms!$P:$P,JRooms!$A:$A,$B87,JRooms!$M:$M,AW$2))</f>
        <v>950</v>
      </c>
      <c r="AX87" s="6">
        <f>IF($B87="-","-",SUMIFS(JRooms!$P:$P,JRooms!$A:$A,$B87,JRooms!$M:$M,AX$2))</f>
        <v>0</v>
      </c>
      <c r="AY87" s="6">
        <f>IF($B87="-","-",SUMIFS(JRooms!$P:$P,JRooms!$A:$A,$B87,JRooms!$M:$M,AY$2))</f>
        <v>0</v>
      </c>
      <c r="AZ87" s="6">
        <f>IF($B87="-","-",SUMIFS(JRooms!$P:$P,JRooms!$A:$A,$B87,JRooms!$M:$M,AZ$2))</f>
        <v>2264</v>
      </c>
      <c r="BA87" s="6">
        <f>IF($B87="-","-",SUMIFS(JRooms!$P:$P,JRooms!$A:$A,$B87,JRooms!$M:$M,BA$2))</f>
        <v>0</v>
      </c>
      <c r="BB87" s="6">
        <f>IF($B87="-","-",SUMIFS(JRooms!$P:$P,JRooms!$A:$A,$B87,JRooms!$M:$M,BB$2))</f>
        <v>1560</v>
      </c>
      <c r="BC87" s="6">
        <f>IF($B87="-","-",SUMIFS(JRooms!$P:$P,JRooms!$A:$A,$B87,JRooms!$M:$M,BC$2))</f>
        <v>2592</v>
      </c>
      <c r="BD87" s="6">
        <f>IF($B87="-","-",SUMIFS(JRooms!$P:$P,JRooms!$A:$A,$B87,JRooms!$M:$M,BD$2))</f>
        <v>0</v>
      </c>
      <c r="BE87" s="6">
        <f>IF($B87="-","-",SUMIFS(JRooms!$P:$P,JRooms!$A:$A,$B87,JRooms!$M:$M,BE$2))</f>
        <v>3432</v>
      </c>
      <c r="BF87" s="6">
        <f>IF($B87="-","-",SUMIFS(JRooms!$P:$P,JRooms!$A:$A,$B87,JRooms!$M:$M,BF$2))</f>
        <v>0</v>
      </c>
      <c r="BG87" s="6">
        <f>IF($B87="-","-",SUMIFS(JRooms!$P:$P,JRooms!$A:$A,$B87,JRooms!$M:$M,BG$2))</f>
        <v>0</v>
      </c>
      <c r="BH87" s="6">
        <f>IF($B87="-","-",SUMIFS(JRooms!$P:$P,JRooms!$A:$A,$B87,JRooms!$M:$M,BH$2))</f>
        <v>1645</v>
      </c>
      <c r="BI87" s="6">
        <f>IF($B87="-","-",SUMIFS(JRooms!$P:$P,JRooms!$A:$A,$B87,JRooms!$M:$M,BI$2))</f>
        <v>2484</v>
      </c>
      <c r="BJ87" s="6">
        <f>IF($B87="-","-",SUMIFS(JRooms!$P:$P,JRooms!$A:$A,$B87,JRooms!$M:$M,BJ$2))</f>
        <v>0</v>
      </c>
      <c r="BK87" s="6">
        <f>IF($B87="-","-",SUMIFS(JRooms!$P:$P,JRooms!$A:$A,$B87,JRooms!$M:$M,BK$2))</f>
        <v>1856</v>
      </c>
      <c r="BL87" s="6">
        <f>IF($B87="-","-",SUMIFS(JRooms!$P:$P,JRooms!$A:$A,$B87,JRooms!$M:$M,BL$2))</f>
        <v>0</v>
      </c>
    </row>
    <row r="88" spans="1:64" x14ac:dyDescent="0.2">
      <c r="A88" s="7">
        <v>304</v>
      </c>
      <c r="B88" s="7">
        <v>109</v>
      </c>
      <c r="C88" s="6" t="s">
        <v>87</v>
      </c>
      <c r="D88" s="6">
        <f>SUMIFS(SchoolList!H:H,SchoolList!F:F,A88)</f>
        <v>1543</v>
      </c>
      <c r="E88" s="6">
        <f t="shared" si="17"/>
        <v>5486</v>
      </c>
      <c r="F88" s="6">
        <f t="shared" si="18"/>
        <v>9400</v>
      </c>
      <c r="G88" s="6">
        <f t="shared" si="19"/>
        <v>5839</v>
      </c>
      <c r="H88" s="6">
        <f t="shared" si="20"/>
        <v>20725</v>
      </c>
      <c r="I88" s="73">
        <f t="shared" si="21"/>
        <v>3.56</v>
      </c>
      <c r="J88" s="73">
        <f t="shared" si="22"/>
        <v>6.09</v>
      </c>
      <c r="K88" s="73">
        <f t="shared" si="23"/>
        <v>3.78</v>
      </c>
      <c r="L88" s="73">
        <f t="shared" si="24"/>
        <v>13.43</v>
      </c>
      <c r="M88" s="6">
        <f t="shared" si="13"/>
        <v>5486</v>
      </c>
      <c r="N88" s="6">
        <f t="shared" si="14"/>
        <v>9400</v>
      </c>
      <c r="O88" s="6">
        <f t="shared" si="15"/>
        <v>5839</v>
      </c>
      <c r="P88" s="6">
        <f t="shared" si="16"/>
        <v>20725</v>
      </c>
      <c r="Q88" s="6">
        <f>IF($B88="-","-",SUMIFS(JRooms!$P:$P,JRooms!$A:$A,$B88,JRooms!$M:$M,Q$2,JRooms!$R:$R,""))</f>
        <v>0</v>
      </c>
      <c r="R88" s="6">
        <f>IF($B88="-","-",SUMIFS(JRooms!$P:$P,JRooms!$A:$A,$B88,JRooms!$M:$M,R$2,JRooms!$R:$R,""))</f>
        <v>0</v>
      </c>
      <c r="S88" s="6">
        <f>IF($B88="-","-",SUMIFS(JRooms!$P:$P,JRooms!$A:$A,$B88,JRooms!$M:$M,S$2,JRooms!$R:$R,""))</f>
        <v>5455</v>
      </c>
      <c r="T88" s="6">
        <f>IF($B88="-","-",SUMIFS(JRooms!$P:$P,JRooms!$A:$A,$B88,JRooms!$M:$M,T$2,JRooms!$R:$R,""))</f>
        <v>0</v>
      </c>
      <c r="U88" s="6">
        <f>IF($B88="-","-",SUMIFS(JRooms!$P:$P,JRooms!$A:$A,$B88,JRooms!$M:$M,U$2,JRooms!$R:$R,""))</f>
        <v>0</v>
      </c>
      <c r="V88" s="6">
        <f>IF($B88="-","-",SUMIFS(JRooms!$P:$P,JRooms!$A:$A,$B88,JRooms!$M:$M,V$2,JRooms!$R:$R,""))</f>
        <v>0</v>
      </c>
      <c r="W88" s="6">
        <f>IF($B88="-","-",SUMIFS(JRooms!$P:$P,JRooms!$A:$A,$B88,JRooms!$M:$M,W$2,JRooms!$R:$R,""))</f>
        <v>31</v>
      </c>
      <c r="X88" s="6">
        <f>IF($B88="-","-",SUMIFS(JRooms!$P:$P,JRooms!$A:$A,$B88,JRooms!$M:$M,X$2,JRooms!$R:$R,""))</f>
        <v>0</v>
      </c>
      <c r="Y88" s="6">
        <f>IF($B88="-","-",SUMIFS(JRooms!$P:$P,JRooms!$A:$A,$B88,JRooms!$M:$M,Y$2,JRooms!$R:$R,""))</f>
        <v>0</v>
      </c>
      <c r="Z88" s="6">
        <f>IF($B88="-","-",SUMIFS(JRooms!$P:$P,JRooms!$A:$A,$B88,JRooms!$M:$M,Z$2,JRooms!$R:$R,""))</f>
        <v>0</v>
      </c>
      <c r="AA88" s="6">
        <f>IF($B88="-","-",SUMIFS(JRooms!$P:$P,JRooms!$A:$A,$B88,JRooms!$M:$M,AA$2,JRooms!$R:$R,""))</f>
        <v>0</v>
      </c>
      <c r="AB88" s="6">
        <f>IF($B88="-","-",SUMIFS(JRooms!$P:$P,JRooms!$A:$A,$B88,JRooms!$M:$M,AB$2,JRooms!$R:$R,""))</f>
        <v>3088</v>
      </c>
      <c r="AC88" s="6">
        <f>IF($B88="-","-",SUMIFS(JRooms!$P:$P,JRooms!$A:$A,$B88,JRooms!$M:$M,AC$2,JRooms!$R:$R,""))</f>
        <v>0</v>
      </c>
      <c r="AD88" s="6">
        <f>IF($B88="-","-",SUMIFS(JRooms!$P:$P,JRooms!$A:$A,$B88,JRooms!$M:$M,AD$2,JRooms!$R:$R,""))</f>
        <v>2088</v>
      </c>
      <c r="AE88" s="6">
        <f>IF($B88="-","-",SUMIFS(JRooms!$P:$P,JRooms!$A:$A,$B88,JRooms!$M:$M,AE$2,JRooms!$R:$R,""))</f>
        <v>4224</v>
      </c>
      <c r="AF88" s="6">
        <f>IF($B88="-","-",SUMIFS(JRooms!$P:$P,JRooms!$A:$A,$B88,JRooms!$M:$M,AF$2,JRooms!$R:$R,""))</f>
        <v>0</v>
      </c>
      <c r="AG88" s="6">
        <f>IF($B88="-","-",SUMIFS(JRooms!$P:$P,JRooms!$A:$A,$B88,JRooms!$M:$M,AG$2,JRooms!$R:$R,""))</f>
        <v>0</v>
      </c>
      <c r="AH88" s="6">
        <f>IF($B88="-","-",SUMIFS(JRooms!$P:$P,JRooms!$A:$A,$B88,JRooms!$M:$M,AH$2,JRooms!$R:$R,""))</f>
        <v>0</v>
      </c>
      <c r="AI88" s="6">
        <f>IF($B88="-","-",SUMIFS(JRooms!$P:$P,JRooms!$A:$A,$B88,JRooms!$M:$M,AI$2,JRooms!$R:$R,""))</f>
        <v>0</v>
      </c>
      <c r="AJ88" s="6">
        <f>IF($B88="-","-",SUMIFS(JRooms!$P:$P,JRooms!$A:$A,$B88,JRooms!$M:$M,AJ$2,JRooms!$R:$R,""))</f>
        <v>0</v>
      </c>
      <c r="AK88" s="6">
        <f>IF($B88="-","-",SUMIFS(JRooms!$P:$P,JRooms!$A:$A,$B88,JRooms!$M:$M,AK$2,JRooms!$R:$R,""))</f>
        <v>0</v>
      </c>
      <c r="AL88" s="6">
        <f>IF($B88="-","-",SUMIFS(JRooms!$P:$P,JRooms!$A:$A,$B88,JRooms!$M:$M,AL$2,JRooms!$R:$R,""))</f>
        <v>0</v>
      </c>
      <c r="AM88" s="6">
        <f>IF($B88="-","-",SUMIFS(JRooms!$P:$P,JRooms!$A:$A,$B88,JRooms!$M:$M,AM$2,JRooms!$R:$R,""))</f>
        <v>5839</v>
      </c>
      <c r="AN88" s="6">
        <f>IF($B88="-","-",SUMIFS(JRooms!$P:$P,JRooms!$A:$A,$B88,JRooms!$M:$M,AN$2,JRooms!$R:$R,""))</f>
        <v>0</v>
      </c>
      <c r="AO88" s="6">
        <f>IF($B88="-","-",SUMIFS(JRooms!$P:$P,JRooms!$A:$A,$B88,JRooms!$M:$M,AO$2))</f>
        <v>0</v>
      </c>
      <c r="AP88" s="6">
        <f>IF($B88="-","-",SUMIFS(JRooms!$P:$P,JRooms!$A:$A,$B88,JRooms!$M:$M,AP$2))</f>
        <v>0</v>
      </c>
      <c r="AQ88" s="6">
        <f>IF($B88="-","-",SUMIFS(JRooms!$P:$P,JRooms!$A:$A,$B88,JRooms!$M:$M,AQ$2))</f>
        <v>5455</v>
      </c>
      <c r="AR88" s="6">
        <f>IF($B88="-","-",SUMIFS(JRooms!$P:$P,JRooms!$A:$A,$B88,JRooms!$M:$M,AR$2))</f>
        <v>0</v>
      </c>
      <c r="AS88" s="6">
        <f>IF($B88="-","-",SUMIFS(JRooms!$P:$P,JRooms!$A:$A,$B88,JRooms!$M:$M,AS$2))</f>
        <v>0</v>
      </c>
      <c r="AT88" s="6">
        <f>IF($B88="-","-",SUMIFS(JRooms!$P:$P,JRooms!$A:$A,$B88,JRooms!$M:$M,AT$2))</f>
        <v>0</v>
      </c>
      <c r="AU88" s="6">
        <f>IF($B88="-","-",SUMIFS(JRooms!$P:$P,JRooms!$A:$A,$B88,JRooms!$M:$M,AU$2))</f>
        <v>31</v>
      </c>
      <c r="AV88" s="6">
        <f>IF($B88="-","-",SUMIFS(JRooms!$P:$P,JRooms!$A:$A,$B88,JRooms!$M:$M,AV$2))</f>
        <v>0</v>
      </c>
      <c r="AW88" s="6">
        <f>IF($B88="-","-",SUMIFS(JRooms!$P:$P,JRooms!$A:$A,$B88,JRooms!$M:$M,AW$2))</f>
        <v>0</v>
      </c>
      <c r="AX88" s="6">
        <f>IF($B88="-","-",SUMIFS(JRooms!$P:$P,JRooms!$A:$A,$B88,JRooms!$M:$M,AX$2))</f>
        <v>0</v>
      </c>
      <c r="AY88" s="6">
        <f>IF($B88="-","-",SUMIFS(JRooms!$P:$P,JRooms!$A:$A,$B88,JRooms!$M:$M,AY$2))</f>
        <v>0</v>
      </c>
      <c r="AZ88" s="6">
        <f>IF($B88="-","-",SUMIFS(JRooms!$P:$P,JRooms!$A:$A,$B88,JRooms!$M:$M,AZ$2))</f>
        <v>3088</v>
      </c>
      <c r="BA88" s="6">
        <f>IF($B88="-","-",SUMIFS(JRooms!$P:$P,JRooms!$A:$A,$B88,JRooms!$M:$M,BA$2))</f>
        <v>0</v>
      </c>
      <c r="BB88" s="6">
        <f>IF($B88="-","-",SUMIFS(JRooms!$P:$P,JRooms!$A:$A,$B88,JRooms!$M:$M,BB$2))</f>
        <v>2088</v>
      </c>
      <c r="BC88" s="6">
        <f>IF($B88="-","-",SUMIFS(JRooms!$P:$P,JRooms!$A:$A,$B88,JRooms!$M:$M,BC$2))</f>
        <v>4224</v>
      </c>
      <c r="BD88" s="6">
        <f>IF($B88="-","-",SUMIFS(JRooms!$P:$P,JRooms!$A:$A,$B88,JRooms!$M:$M,BD$2))</f>
        <v>0</v>
      </c>
      <c r="BE88" s="6">
        <f>IF($B88="-","-",SUMIFS(JRooms!$P:$P,JRooms!$A:$A,$B88,JRooms!$M:$M,BE$2))</f>
        <v>0</v>
      </c>
      <c r="BF88" s="6">
        <f>IF($B88="-","-",SUMIFS(JRooms!$P:$P,JRooms!$A:$A,$B88,JRooms!$M:$M,BF$2))</f>
        <v>0</v>
      </c>
      <c r="BG88" s="6">
        <f>IF($B88="-","-",SUMIFS(JRooms!$P:$P,JRooms!$A:$A,$B88,JRooms!$M:$M,BG$2))</f>
        <v>0</v>
      </c>
      <c r="BH88" s="6">
        <f>IF($B88="-","-",SUMIFS(JRooms!$P:$P,JRooms!$A:$A,$B88,JRooms!$M:$M,BH$2))</f>
        <v>0</v>
      </c>
      <c r="BI88" s="6">
        <f>IF($B88="-","-",SUMIFS(JRooms!$P:$P,JRooms!$A:$A,$B88,JRooms!$M:$M,BI$2))</f>
        <v>0</v>
      </c>
      <c r="BJ88" s="6">
        <f>IF($B88="-","-",SUMIFS(JRooms!$P:$P,JRooms!$A:$A,$B88,JRooms!$M:$M,BJ$2))</f>
        <v>0</v>
      </c>
      <c r="BK88" s="6">
        <f>IF($B88="-","-",SUMIFS(JRooms!$P:$P,JRooms!$A:$A,$B88,JRooms!$M:$M,BK$2))</f>
        <v>5839</v>
      </c>
      <c r="BL88" s="6">
        <f>IF($B88="-","-",SUMIFS(JRooms!$P:$P,JRooms!$A:$A,$B88,JRooms!$M:$M,BL$2))</f>
        <v>0</v>
      </c>
    </row>
    <row r="89" spans="1:64" x14ac:dyDescent="0.2">
      <c r="A89" s="7" t="s">
        <v>290</v>
      </c>
      <c r="B89" s="7" t="s">
        <v>291</v>
      </c>
      <c r="C89" s="6" t="s">
        <v>292</v>
      </c>
      <c r="D89" s="6">
        <f>SUMIFS(SchoolList!H:H,SchoolList!F:F,A89)</f>
        <v>1899.15</v>
      </c>
      <c r="E89" s="6">
        <f t="shared" si="17"/>
        <v>7592</v>
      </c>
      <c r="F89" s="6">
        <f t="shared" si="18"/>
        <v>11813</v>
      </c>
      <c r="G89" s="6">
        <f t="shared" si="19"/>
        <v>4429</v>
      </c>
      <c r="H89" s="6">
        <f t="shared" si="20"/>
        <v>23834</v>
      </c>
      <c r="I89" s="73">
        <f t="shared" si="21"/>
        <v>4</v>
      </c>
      <c r="J89" s="73">
        <f t="shared" si="22"/>
        <v>6.22</v>
      </c>
      <c r="K89" s="73">
        <f t="shared" si="23"/>
        <v>2.33</v>
      </c>
      <c r="L89" s="73">
        <f t="shared" si="24"/>
        <v>12.55</v>
      </c>
      <c r="M89" s="6">
        <f t="shared" si="13"/>
        <v>7592</v>
      </c>
      <c r="N89" s="6">
        <f t="shared" si="14"/>
        <v>11813</v>
      </c>
      <c r="O89" s="6">
        <f t="shared" si="15"/>
        <v>4429</v>
      </c>
      <c r="P89" s="6">
        <f t="shared" si="16"/>
        <v>23834</v>
      </c>
      <c r="Q89" s="6">
        <f>IF($B89="-","-",SUMIFS(JRooms!$P:$P,JRooms!$A:$A,$B89,JRooms!$M:$M,Q$2,JRooms!$R:$R,""))</f>
        <v>1015</v>
      </c>
      <c r="R89" s="6">
        <f>IF($B89="-","-",SUMIFS(JRooms!$P:$P,JRooms!$A:$A,$B89,JRooms!$M:$M,R$2,JRooms!$R:$R,""))</f>
        <v>0</v>
      </c>
      <c r="S89" s="6">
        <f>IF($B89="-","-",SUMIFS(JRooms!$P:$P,JRooms!$A:$A,$B89,JRooms!$M:$M,S$2,JRooms!$R:$R,""))</f>
        <v>3737</v>
      </c>
      <c r="T89" s="6">
        <f>IF($B89="-","-",SUMIFS(JRooms!$P:$P,JRooms!$A:$A,$B89,JRooms!$M:$M,T$2,JRooms!$R:$R,""))</f>
        <v>0</v>
      </c>
      <c r="U89" s="6">
        <f>IF($B89="-","-",SUMIFS(JRooms!$P:$P,JRooms!$A:$A,$B89,JRooms!$M:$M,U$2,JRooms!$R:$R,""))</f>
        <v>0</v>
      </c>
      <c r="V89" s="6">
        <f>IF($B89="-","-",SUMIFS(JRooms!$P:$P,JRooms!$A:$A,$B89,JRooms!$M:$M,V$2,JRooms!$R:$R,""))</f>
        <v>0</v>
      </c>
      <c r="W89" s="6">
        <f>IF($B89="-","-",SUMIFS(JRooms!$P:$P,JRooms!$A:$A,$B89,JRooms!$M:$M,W$2,JRooms!$R:$R,""))</f>
        <v>1615</v>
      </c>
      <c r="X89" s="6">
        <f>IF($B89="-","-",SUMIFS(JRooms!$P:$P,JRooms!$A:$A,$B89,JRooms!$M:$M,X$2,JRooms!$R:$R,""))</f>
        <v>0</v>
      </c>
      <c r="Y89" s="6">
        <f>IF($B89="-","-",SUMIFS(JRooms!$P:$P,JRooms!$A:$A,$B89,JRooms!$M:$M,Y$2,JRooms!$R:$R,""))</f>
        <v>1225</v>
      </c>
      <c r="Z89" s="6">
        <f>IF($B89="-","-",SUMIFS(JRooms!$P:$P,JRooms!$A:$A,$B89,JRooms!$M:$M,Z$2,JRooms!$R:$R,""))</f>
        <v>0</v>
      </c>
      <c r="AA89" s="6">
        <f>IF($B89="-","-",SUMIFS(JRooms!$P:$P,JRooms!$A:$A,$B89,JRooms!$M:$M,AA$2,JRooms!$R:$R,""))</f>
        <v>0</v>
      </c>
      <c r="AB89" s="6">
        <f>IF($B89="-","-",SUMIFS(JRooms!$P:$P,JRooms!$A:$A,$B89,JRooms!$M:$M,AB$2,JRooms!$R:$R,""))</f>
        <v>5534</v>
      </c>
      <c r="AC89" s="6">
        <f>IF($B89="-","-",SUMIFS(JRooms!$P:$P,JRooms!$A:$A,$B89,JRooms!$M:$M,AC$2,JRooms!$R:$R,""))</f>
        <v>0</v>
      </c>
      <c r="AD89" s="6">
        <f>IF($B89="-","-",SUMIFS(JRooms!$P:$P,JRooms!$A:$A,$B89,JRooms!$M:$M,AD$2,JRooms!$R:$R,""))</f>
        <v>3036</v>
      </c>
      <c r="AE89" s="6">
        <f>IF($B89="-","-",SUMIFS(JRooms!$P:$P,JRooms!$A:$A,$B89,JRooms!$M:$M,AE$2,JRooms!$R:$R,""))</f>
        <v>3243</v>
      </c>
      <c r="AF89" s="6">
        <f>IF($B89="-","-",SUMIFS(JRooms!$P:$P,JRooms!$A:$A,$B89,JRooms!$M:$M,AF$2,JRooms!$R:$R,""))</f>
        <v>0</v>
      </c>
      <c r="AG89" s="6">
        <f>IF($B89="-","-",SUMIFS(JRooms!$P:$P,JRooms!$A:$A,$B89,JRooms!$M:$M,AG$2,JRooms!$R:$R,""))</f>
        <v>0</v>
      </c>
      <c r="AH89" s="6">
        <f>IF($B89="-","-",SUMIFS(JRooms!$P:$P,JRooms!$A:$A,$B89,JRooms!$M:$M,AH$2,JRooms!$R:$R,""))</f>
        <v>0</v>
      </c>
      <c r="AI89" s="6">
        <f>IF($B89="-","-",SUMIFS(JRooms!$P:$P,JRooms!$A:$A,$B89,JRooms!$M:$M,AI$2,JRooms!$R:$R,""))</f>
        <v>0</v>
      </c>
      <c r="AJ89" s="6">
        <f>IF($B89="-","-",SUMIFS(JRooms!$P:$P,JRooms!$A:$A,$B89,JRooms!$M:$M,AJ$2,JRooms!$R:$R,""))</f>
        <v>0</v>
      </c>
      <c r="AK89" s="6">
        <f>IF($B89="-","-",SUMIFS(JRooms!$P:$P,JRooms!$A:$A,$B89,JRooms!$M:$M,AK$2,JRooms!$R:$R,""))</f>
        <v>2819</v>
      </c>
      <c r="AL89" s="6">
        <f>IF($B89="-","-",SUMIFS(JRooms!$P:$P,JRooms!$A:$A,$B89,JRooms!$M:$M,AL$2,JRooms!$R:$R,""))</f>
        <v>0</v>
      </c>
      <c r="AM89" s="6">
        <f>IF($B89="-","-",SUMIFS(JRooms!$P:$P,JRooms!$A:$A,$B89,JRooms!$M:$M,AM$2,JRooms!$R:$R,""))</f>
        <v>1610</v>
      </c>
      <c r="AN89" s="6">
        <f>IF($B89="-","-",SUMIFS(JRooms!$P:$P,JRooms!$A:$A,$B89,JRooms!$M:$M,AN$2,JRooms!$R:$R,""))</f>
        <v>0</v>
      </c>
      <c r="AO89" s="6">
        <f>IF($B89="-","-",SUMIFS(JRooms!$P:$P,JRooms!$A:$A,$B89,JRooms!$M:$M,AO$2))</f>
        <v>1015</v>
      </c>
      <c r="AP89" s="6">
        <f>IF($B89="-","-",SUMIFS(JRooms!$P:$P,JRooms!$A:$A,$B89,JRooms!$M:$M,AP$2))</f>
        <v>0</v>
      </c>
      <c r="AQ89" s="6">
        <f>IF($B89="-","-",SUMIFS(JRooms!$P:$P,JRooms!$A:$A,$B89,JRooms!$M:$M,AQ$2))</f>
        <v>3737</v>
      </c>
      <c r="AR89" s="6">
        <f>IF($B89="-","-",SUMIFS(JRooms!$P:$P,JRooms!$A:$A,$B89,JRooms!$M:$M,AR$2))</f>
        <v>0</v>
      </c>
      <c r="AS89" s="6">
        <f>IF($B89="-","-",SUMIFS(JRooms!$P:$P,JRooms!$A:$A,$B89,JRooms!$M:$M,AS$2))</f>
        <v>0</v>
      </c>
      <c r="AT89" s="6">
        <f>IF($B89="-","-",SUMIFS(JRooms!$P:$P,JRooms!$A:$A,$B89,JRooms!$M:$M,AT$2))</f>
        <v>0</v>
      </c>
      <c r="AU89" s="6">
        <f>IF($B89="-","-",SUMIFS(JRooms!$P:$P,JRooms!$A:$A,$B89,JRooms!$M:$M,AU$2))</f>
        <v>1615</v>
      </c>
      <c r="AV89" s="6">
        <f>IF($B89="-","-",SUMIFS(JRooms!$P:$P,JRooms!$A:$A,$B89,JRooms!$M:$M,AV$2))</f>
        <v>0</v>
      </c>
      <c r="AW89" s="6">
        <f>IF($B89="-","-",SUMIFS(JRooms!$P:$P,JRooms!$A:$A,$B89,JRooms!$M:$M,AW$2))</f>
        <v>1225</v>
      </c>
      <c r="AX89" s="6">
        <f>IF($B89="-","-",SUMIFS(JRooms!$P:$P,JRooms!$A:$A,$B89,JRooms!$M:$M,AX$2))</f>
        <v>0</v>
      </c>
      <c r="AY89" s="6">
        <f>IF($B89="-","-",SUMIFS(JRooms!$P:$P,JRooms!$A:$A,$B89,JRooms!$M:$M,AY$2))</f>
        <v>0</v>
      </c>
      <c r="AZ89" s="6">
        <f>IF($B89="-","-",SUMIFS(JRooms!$P:$P,JRooms!$A:$A,$B89,JRooms!$M:$M,AZ$2))</f>
        <v>5534</v>
      </c>
      <c r="BA89" s="6">
        <f>IF($B89="-","-",SUMIFS(JRooms!$P:$P,JRooms!$A:$A,$B89,JRooms!$M:$M,BA$2))</f>
        <v>0</v>
      </c>
      <c r="BB89" s="6">
        <f>IF($B89="-","-",SUMIFS(JRooms!$P:$P,JRooms!$A:$A,$B89,JRooms!$M:$M,BB$2))</f>
        <v>3036</v>
      </c>
      <c r="BC89" s="6">
        <f>IF($B89="-","-",SUMIFS(JRooms!$P:$P,JRooms!$A:$A,$B89,JRooms!$M:$M,BC$2))</f>
        <v>3243</v>
      </c>
      <c r="BD89" s="6">
        <f>IF($B89="-","-",SUMIFS(JRooms!$P:$P,JRooms!$A:$A,$B89,JRooms!$M:$M,BD$2))</f>
        <v>0</v>
      </c>
      <c r="BE89" s="6">
        <f>IF($B89="-","-",SUMIFS(JRooms!$P:$P,JRooms!$A:$A,$B89,JRooms!$M:$M,BE$2))</f>
        <v>0</v>
      </c>
      <c r="BF89" s="6">
        <f>IF($B89="-","-",SUMIFS(JRooms!$P:$P,JRooms!$A:$A,$B89,JRooms!$M:$M,BF$2))</f>
        <v>0</v>
      </c>
      <c r="BG89" s="6">
        <f>IF($B89="-","-",SUMIFS(JRooms!$P:$P,JRooms!$A:$A,$B89,JRooms!$M:$M,BG$2))</f>
        <v>0</v>
      </c>
      <c r="BH89" s="6">
        <f>IF($B89="-","-",SUMIFS(JRooms!$P:$P,JRooms!$A:$A,$B89,JRooms!$M:$M,BH$2))</f>
        <v>0</v>
      </c>
      <c r="BI89" s="6">
        <f>IF($B89="-","-",SUMIFS(JRooms!$P:$P,JRooms!$A:$A,$B89,JRooms!$M:$M,BI$2))</f>
        <v>2819</v>
      </c>
      <c r="BJ89" s="6">
        <f>IF($B89="-","-",SUMIFS(JRooms!$P:$P,JRooms!$A:$A,$B89,JRooms!$M:$M,BJ$2))</f>
        <v>0</v>
      </c>
      <c r="BK89" s="6">
        <f>IF($B89="-","-",SUMIFS(JRooms!$P:$P,JRooms!$A:$A,$B89,JRooms!$M:$M,BK$2))</f>
        <v>1610</v>
      </c>
      <c r="BL89" s="6">
        <f>IF($B89="-","-",SUMIFS(JRooms!$P:$P,JRooms!$A:$A,$B89,JRooms!$M:$M,BL$2))</f>
        <v>0</v>
      </c>
    </row>
    <row r="90" spans="1:64" x14ac:dyDescent="0.2">
      <c r="A90" s="7">
        <v>305</v>
      </c>
      <c r="B90" s="7">
        <v>110</v>
      </c>
      <c r="C90" s="6" t="s">
        <v>88</v>
      </c>
      <c r="D90" s="6">
        <f>SUMIFS(SchoolList!H:H,SchoolList!F:F,A90)</f>
        <v>0</v>
      </c>
      <c r="E90" s="6">
        <f t="shared" si="17"/>
        <v>0</v>
      </c>
      <c r="F90" s="6">
        <f t="shared" si="18"/>
        <v>0</v>
      </c>
      <c r="G90" s="6">
        <f t="shared" si="19"/>
        <v>0</v>
      </c>
      <c r="H90" s="6">
        <f t="shared" si="20"/>
        <v>0</v>
      </c>
      <c r="I90" s="73" t="str">
        <f t="shared" si="21"/>
        <v>-</v>
      </c>
      <c r="J90" s="73" t="str">
        <f t="shared" si="22"/>
        <v>-</v>
      </c>
      <c r="K90" s="73" t="str">
        <f t="shared" si="23"/>
        <v>-</v>
      </c>
      <c r="L90" s="73" t="str">
        <f t="shared" si="24"/>
        <v>-</v>
      </c>
      <c r="M90" s="6">
        <f t="shared" si="13"/>
        <v>0</v>
      </c>
      <c r="N90" s="6">
        <f t="shared" si="14"/>
        <v>0</v>
      </c>
      <c r="O90" s="6">
        <f t="shared" si="15"/>
        <v>0</v>
      </c>
      <c r="P90" s="6">
        <f t="shared" si="16"/>
        <v>0</v>
      </c>
      <c r="Q90" s="6">
        <f>IF($B90="-","-",SUMIFS(JRooms!$P:$P,JRooms!$A:$A,$B90,JRooms!$M:$M,Q$2,JRooms!$R:$R,""))</f>
        <v>0</v>
      </c>
      <c r="R90" s="6">
        <f>IF($B90="-","-",SUMIFS(JRooms!$P:$P,JRooms!$A:$A,$B90,JRooms!$M:$M,R$2,JRooms!$R:$R,""))</f>
        <v>0</v>
      </c>
      <c r="S90" s="6">
        <f>IF($B90="-","-",SUMIFS(JRooms!$P:$P,JRooms!$A:$A,$B90,JRooms!$M:$M,S$2,JRooms!$R:$R,""))</f>
        <v>0</v>
      </c>
      <c r="T90" s="6">
        <f>IF($B90="-","-",SUMIFS(JRooms!$P:$P,JRooms!$A:$A,$B90,JRooms!$M:$M,T$2,JRooms!$R:$R,""))</f>
        <v>0</v>
      </c>
      <c r="U90" s="6">
        <f>IF($B90="-","-",SUMIFS(JRooms!$P:$P,JRooms!$A:$A,$B90,JRooms!$M:$M,U$2,JRooms!$R:$R,""))</f>
        <v>0</v>
      </c>
      <c r="V90" s="6">
        <f>IF($B90="-","-",SUMIFS(JRooms!$P:$P,JRooms!$A:$A,$B90,JRooms!$M:$M,V$2,JRooms!$R:$R,""))</f>
        <v>0</v>
      </c>
      <c r="W90" s="6">
        <f>IF($B90="-","-",SUMIFS(JRooms!$P:$P,JRooms!$A:$A,$B90,JRooms!$M:$M,W$2,JRooms!$R:$R,""))</f>
        <v>0</v>
      </c>
      <c r="X90" s="6">
        <f>IF($B90="-","-",SUMIFS(JRooms!$P:$P,JRooms!$A:$A,$B90,JRooms!$M:$M,X$2,JRooms!$R:$R,""))</f>
        <v>0</v>
      </c>
      <c r="Y90" s="6">
        <f>IF($B90="-","-",SUMIFS(JRooms!$P:$P,JRooms!$A:$A,$B90,JRooms!$M:$M,Y$2,JRooms!$R:$R,""))</f>
        <v>0</v>
      </c>
      <c r="Z90" s="6">
        <f>IF($B90="-","-",SUMIFS(JRooms!$P:$P,JRooms!$A:$A,$B90,JRooms!$M:$M,Z$2,JRooms!$R:$R,""))</f>
        <v>0</v>
      </c>
      <c r="AA90" s="6">
        <f>IF($B90="-","-",SUMIFS(JRooms!$P:$P,JRooms!$A:$A,$B90,JRooms!$M:$M,AA$2,JRooms!$R:$R,""))</f>
        <v>0</v>
      </c>
      <c r="AB90" s="6">
        <f>IF($B90="-","-",SUMIFS(JRooms!$P:$P,JRooms!$A:$A,$B90,JRooms!$M:$M,AB$2,JRooms!$R:$R,""))</f>
        <v>0</v>
      </c>
      <c r="AC90" s="6">
        <f>IF($B90="-","-",SUMIFS(JRooms!$P:$P,JRooms!$A:$A,$B90,JRooms!$M:$M,AC$2,JRooms!$R:$R,""))</f>
        <v>0</v>
      </c>
      <c r="AD90" s="6">
        <f>IF($B90="-","-",SUMIFS(JRooms!$P:$P,JRooms!$A:$A,$B90,JRooms!$M:$M,AD$2,JRooms!$R:$R,""))</f>
        <v>0</v>
      </c>
      <c r="AE90" s="6">
        <f>IF($B90="-","-",SUMIFS(JRooms!$P:$P,JRooms!$A:$A,$B90,JRooms!$M:$M,AE$2,JRooms!$R:$R,""))</f>
        <v>0</v>
      </c>
      <c r="AF90" s="6">
        <f>IF($B90="-","-",SUMIFS(JRooms!$P:$P,JRooms!$A:$A,$B90,JRooms!$M:$M,AF$2,JRooms!$R:$R,""))</f>
        <v>0</v>
      </c>
      <c r="AG90" s="6">
        <f>IF($B90="-","-",SUMIFS(JRooms!$P:$P,JRooms!$A:$A,$B90,JRooms!$M:$M,AG$2,JRooms!$R:$R,""))</f>
        <v>0</v>
      </c>
      <c r="AH90" s="6">
        <f>IF($B90="-","-",SUMIFS(JRooms!$P:$P,JRooms!$A:$A,$B90,JRooms!$M:$M,AH$2,JRooms!$R:$R,""))</f>
        <v>0</v>
      </c>
      <c r="AI90" s="6">
        <f>IF($B90="-","-",SUMIFS(JRooms!$P:$P,JRooms!$A:$A,$B90,JRooms!$M:$M,AI$2,JRooms!$R:$R,""))</f>
        <v>0</v>
      </c>
      <c r="AJ90" s="6">
        <f>IF($B90="-","-",SUMIFS(JRooms!$P:$P,JRooms!$A:$A,$B90,JRooms!$M:$M,AJ$2,JRooms!$R:$R,""))</f>
        <v>0</v>
      </c>
      <c r="AK90" s="6">
        <f>IF($B90="-","-",SUMIFS(JRooms!$P:$P,JRooms!$A:$A,$B90,JRooms!$M:$M,AK$2,JRooms!$R:$R,""))</f>
        <v>0</v>
      </c>
      <c r="AL90" s="6">
        <f>IF($B90="-","-",SUMIFS(JRooms!$P:$P,JRooms!$A:$A,$B90,JRooms!$M:$M,AL$2,JRooms!$R:$R,""))</f>
        <v>0</v>
      </c>
      <c r="AM90" s="6">
        <f>IF($B90="-","-",SUMIFS(JRooms!$P:$P,JRooms!$A:$A,$B90,JRooms!$M:$M,AM$2,JRooms!$R:$R,""))</f>
        <v>0</v>
      </c>
      <c r="AN90" s="6">
        <f>IF($B90="-","-",SUMIFS(JRooms!$P:$P,JRooms!$A:$A,$B90,JRooms!$M:$M,AN$2,JRooms!$R:$R,""))</f>
        <v>0</v>
      </c>
      <c r="AO90" s="6">
        <f>IF($B90="-","-",SUMIFS(JRooms!$P:$P,JRooms!$A:$A,$B90,JRooms!$M:$M,AO$2))</f>
        <v>0</v>
      </c>
      <c r="AP90" s="6">
        <f>IF($B90="-","-",SUMIFS(JRooms!$P:$P,JRooms!$A:$A,$B90,JRooms!$M:$M,AP$2))</f>
        <v>0</v>
      </c>
      <c r="AQ90" s="6">
        <f>IF($B90="-","-",SUMIFS(JRooms!$P:$P,JRooms!$A:$A,$B90,JRooms!$M:$M,AQ$2))</f>
        <v>0</v>
      </c>
      <c r="AR90" s="6">
        <f>IF($B90="-","-",SUMIFS(JRooms!$P:$P,JRooms!$A:$A,$B90,JRooms!$M:$M,AR$2))</f>
        <v>0</v>
      </c>
      <c r="AS90" s="6">
        <f>IF($B90="-","-",SUMIFS(JRooms!$P:$P,JRooms!$A:$A,$B90,JRooms!$M:$M,AS$2))</f>
        <v>0</v>
      </c>
      <c r="AT90" s="6">
        <f>IF($B90="-","-",SUMIFS(JRooms!$P:$P,JRooms!$A:$A,$B90,JRooms!$M:$M,AT$2))</f>
        <v>0</v>
      </c>
      <c r="AU90" s="6">
        <f>IF($B90="-","-",SUMIFS(JRooms!$P:$P,JRooms!$A:$A,$B90,JRooms!$M:$M,AU$2))</f>
        <v>0</v>
      </c>
      <c r="AV90" s="6">
        <f>IF($B90="-","-",SUMIFS(JRooms!$P:$P,JRooms!$A:$A,$B90,JRooms!$M:$M,AV$2))</f>
        <v>0</v>
      </c>
      <c r="AW90" s="6">
        <f>IF($B90="-","-",SUMIFS(JRooms!$P:$P,JRooms!$A:$A,$B90,JRooms!$M:$M,AW$2))</f>
        <v>0</v>
      </c>
      <c r="AX90" s="6">
        <f>IF($B90="-","-",SUMIFS(JRooms!$P:$P,JRooms!$A:$A,$B90,JRooms!$M:$M,AX$2))</f>
        <v>0</v>
      </c>
      <c r="AY90" s="6">
        <f>IF($B90="-","-",SUMIFS(JRooms!$P:$P,JRooms!$A:$A,$B90,JRooms!$M:$M,AY$2))</f>
        <v>0</v>
      </c>
      <c r="AZ90" s="6">
        <f>IF($B90="-","-",SUMIFS(JRooms!$P:$P,JRooms!$A:$A,$B90,JRooms!$M:$M,AZ$2))</f>
        <v>0</v>
      </c>
      <c r="BA90" s="6">
        <f>IF($B90="-","-",SUMIFS(JRooms!$P:$P,JRooms!$A:$A,$B90,JRooms!$M:$M,BA$2))</f>
        <v>0</v>
      </c>
      <c r="BB90" s="6">
        <f>IF($B90="-","-",SUMIFS(JRooms!$P:$P,JRooms!$A:$A,$B90,JRooms!$M:$M,BB$2))</f>
        <v>0</v>
      </c>
      <c r="BC90" s="6">
        <f>IF($B90="-","-",SUMIFS(JRooms!$P:$P,JRooms!$A:$A,$B90,JRooms!$M:$M,BC$2))</f>
        <v>0</v>
      </c>
      <c r="BD90" s="6">
        <f>IF($B90="-","-",SUMIFS(JRooms!$P:$P,JRooms!$A:$A,$B90,JRooms!$M:$M,BD$2))</f>
        <v>0</v>
      </c>
      <c r="BE90" s="6">
        <f>IF($B90="-","-",SUMIFS(JRooms!$P:$P,JRooms!$A:$A,$B90,JRooms!$M:$M,BE$2))</f>
        <v>0</v>
      </c>
      <c r="BF90" s="6">
        <f>IF($B90="-","-",SUMIFS(JRooms!$P:$P,JRooms!$A:$A,$B90,JRooms!$M:$M,BF$2))</f>
        <v>0</v>
      </c>
      <c r="BG90" s="6">
        <f>IF($B90="-","-",SUMIFS(JRooms!$P:$P,JRooms!$A:$A,$B90,JRooms!$M:$M,BG$2))</f>
        <v>0</v>
      </c>
      <c r="BH90" s="6">
        <f>IF($B90="-","-",SUMIFS(JRooms!$P:$P,JRooms!$A:$A,$B90,JRooms!$M:$M,BH$2))</f>
        <v>0</v>
      </c>
      <c r="BI90" s="6">
        <f>IF($B90="-","-",SUMIFS(JRooms!$P:$P,JRooms!$A:$A,$B90,JRooms!$M:$M,BI$2))</f>
        <v>0</v>
      </c>
      <c r="BJ90" s="6">
        <f>IF($B90="-","-",SUMIFS(JRooms!$P:$P,JRooms!$A:$A,$B90,JRooms!$M:$M,BJ$2))</f>
        <v>0</v>
      </c>
      <c r="BK90" s="6">
        <f>IF($B90="-","-",SUMIFS(JRooms!$P:$P,JRooms!$A:$A,$B90,JRooms!$M:$M,BK$2))</f>
        <v>0</v>
      </c>
      <c r="BL90" s="6">
        <f>IF($B90="-","-",SUMIFS(JRooms!$P:$P,JRooms!$A:$A,$B90,JRooms!$M:$M,BL$2))</f>
        <v>0</v>
      </c>
    </row>
    <row r="91" spans="1:64" x14ac:dyDescent="0.2">
      <c r="A91" s="7">
        <v>306</v>
      </c>
      <c r="B91" s="7">
        <v>128</v>
      </c>
      <c r="C91" s="6" t="s">
        <v>90</v>
      </c>
      <c r="D91" s="6">
        <f>SUMIFS(SchoolList!H:H,SchoolList!F:F,A91)</f>
        <v>1473.45</v>
      </c>
      <c r="E91" s="6">
        <f t="shared" si="17"/>
        <v>12659</v>
      </c>
      <c r="F91" s="6">
        <f t="shared" si="18"/>
        <v>9009</v>
      </c>
      <c r="G91" s="6">
        <f t="shared" si="19"/>
        <v>6050</v>
      </c>
      <c r="H91" s="6">
        <f t="shared" si="20"/>
        <v>27718</v>
      </c>
      <c r="I91" s="73">
        <f t="shared" si="21"/>
        <v>8.59</v>
      </c>
      <c r="J91" s="73">
        <f t="shared" si="22"/>
        <v>6.11</v>
      </c>
      <c r="K91" s="73">
        <f t="shared" si="23"/>
        <v>4.1100000000000003</v>
      </c>
      <c r="L91" s="73">
        <f t="shared" si="24"/>
        <v>18.809999999999999</v>
      </c>
      <c r="M91" s="6">
        <f t="shared" si="13"/>
        <v>12659</v>
      </c>
      <c r="N91" s="6">
        <f t="shared" si="14"/>
        <v>9009</v>
      </c>
      <c r="O91" s="6">
        <f t="shared" si="15"/>
        <v>6050</v>
      </c>
      <c r="P91" s="6">
        <f t="shared" si="16"/>
        <v>27718</v>
      </c>
      <c r="Q91" s="6">
        <f>IF($B91="-","-",SUMIFS(JRooms!$P:$P,JRooms!$A:$A,$B91,JRooms!$M:$M,Q$2,JRooms!$R:$R,""))</f>
        <v>1457</v>
      </c>
      <c r="R91" s="6">
        <f>IF($B91="-","-",SUMIFS(JRooms!$P:$P,JRooms!$A:$A,$B91,JRooms!$M:$M,R$2,JRooms!$R:$R,""))</f>
        <v>0</v>
      </c>
      <c r="S91" s="6">
        <f>IF($B91="-","-",SUMIFS(JRooms!$P:$P,JRooms!$A:$A,$B91,JRooms!$M:$M,S$2,JRooms!$R:$R,""))</f>
        <v>4136</v>
      </c>
      <c r="T91" s="6">
        <f>IF($B91="-","-",SUMIFS(JRooms!$P:$P,JRooms!$A:$A,$B91,JRooms!$M:$M,T$2,JRooms!$R:$R,""))</f>
        <v>0</v>
      </c>
      <c r="U91" s="6">
        <f>IF($B91="-","-",SUMIFS(JRooms!$P:$P,JRooms!$A:$A,$B91,JRooms!$M:$M,U$2,JRooms!$R:$R,""))</f>
        <v>2997</v>
      </c>
      <c r="V91" s="6">
        <f>IF($B91="-","-",SUMIFS(JRooms!$P:$P,JRooms!$A:$A,$B91,JRooms!$M:$M,V$2,JRooms!$R:$R,""))</f>
        <v>0</v>
      </c>
      <c r="W91" s="6">
        <f>IF($B91="-","-",SUMIFS(JRooms!$P:$P,JRooms!$A:$A,$B91,JRooms!$M:$M,W$2,JRooms!$R:$R,""))</f>
        <v>3431</v>
      </c>
      <c r="X91" s="6">
        <f>IF($B91="-","-",SUMIFS(JRooms!$P:$P,JRooms!$A:$A,$B91,JRooms!$M:$M,X$2,JRooms!$R:$R,""))</f>
        <v>0</v>
      </c>
      <c r="Y91" s="6">
        <f>IF($B91="-","-",SUMIFS(JRooms!$P:$P,JRooms!$A:$A,$B91,JRooms!$M:$M,Y$2,JRooms!$R:$R,""))</f>
        <v>638</v>
      </c>
      <c r="Z91" s="6">
        <f>IF($B91="-","-",SUMIFS(JRooms!$P:$P,JRooms!$A:$A,$B91,JRooms!$M:$M,Z$2,JRooms!$R:$R,""))</f>
        <v>0</v>
      </c>
      <c r="AA91" s="6">
        <f>IF($B91="-","-",SUMIFS(JRooms!$P:$P,JRooms!$A:$A,$B91,JRooms!$M:$M,AA$2,JRooms!$R:$R,""))</f>
        <v>0</v>
      </c>
      <c r="AB91" s="6">
        <f>IF($B91="-","-",SUMIFS(JRooms!$P:$P,JRooms!$A:$A,$B91,JRooms!$M:$M,AB$2,JRooms!$R:$R,""))</f>
        <v>4121</v>
      </c>
      <c r="AC91" s="6">
        <f>IF($B91="-","-",SUMIFS(JRooms!$P:$P,JRooms!$A:$A,$B91,JRooms!$M:$M,AC$2,JRooms!$R:$R,""))</f>
        <v>0</v>
      </c>
      <c r="AD91" s="6">
        <f>IF($B91="-","-",SUMIFS(JRooms!$P:$P,JRooms!$A:$A,$B91,JRooms!$M:$M,AD$2,JRooms!$R:$R,""))</f>
        <v>2444</v>
      </c>
      <c r="AE91" s="6">
        <f>IF($B91="-","-",SUMIFS(JRooms!$P:$P,JRooms!$A:$A,$B91,JRooms!$M:$M,AE$2,JRooms!$R:$R,""))</f>
        <v>2444</v>
      </c>
      <c r="AF91" s="6">
        <f>IF($B91="-","-",SUMIFS(JRooms!$P:$P,JRooms!$A:$A,$B91,JRooms!$M:$M,AF$2,JRooms!$R:$R,""))</f>
        <v>0</v>
      </c>
      <c r="AG91" s="6">
        <f>IF($B91="-","-",SUMIFS(JRooms!$P:$P,JRooms!$A:$A,$B91,JRooms!$M:$M,AG$2,JRooms!$R:$R,""))</f>
        <v>0</v>
      </c>
      <c r="AH91" s="6">
        <f>IF($B91="-","-",SUMIFS(JRooms!$P:$P,JRooms!$A:$A,$B91,JRooms!$M:$M,AH$2,JRooms!$R:$R,""))</f>
        <v>0</v>
      </c>
      <c r="AI91" s="6">
        <f>IF($B91="-","-",SUMIFS(JRooms!$P:$P,JRooms!$A:$A,$B91,JRooms!$M:$M,AI$2,JRooms!$R:$R,""))</f>
        <v>0</v>
      </c>
      <c r="AJ91" s="6">
        <f>IF($B91="-","-",SUMIFS(JRooms!$P:$P,JRooms!$A:$A,$B91,JRooms!$M:$M,AJ$2,JRooms!$R:$R,""))</f>
        <v>0</v>
      </c>
      <c r="AK91" s="6">
        <f>IF($B91="-","-",SUMIFS(JRooms!$P:$P,JRooms!$A:$A,$B91,JRooms!$M:$M,AK$2,JRooms!$R:$R,""))</f>
        <v>2700</v>
      </c>
      <c r="AL91" s="6">
        <f>IF($B91="-","-",SUMIFS(JRooms!$P:$P,JRooms!$A:$A,$B91,JRooms!$M:$M,AL$2,JRooms!$R:$R,""))</f>
        <v>0</v>
      </c>
      <c r="AM91" s="6">
        <f>IF($B91="-","-",SUMIFS(JRooms!$P:$P,JRooms!$A:$A,$B91,JRooms!$M:$M,AM$2,JRooms!$R:$R,""))</f>
        <v>3350</v>
      </c>
      <c r="AN91" s="6">
        <f>IF($B91="-","-",SUMIFS(JRooms!$P:$P,JRooms!$A:$A,$B91,JRooms!$M:$M,AN$2,JRooms!$R:$R,""))</f>
        <v>0</v>
      </c>
      <c r="AO91" s="6">
        <f>IF($B91="-","-",SUMIFS(JRooms!$P:$P,JRooms!$A:$A,$B91,JRooms!$M:$M,AO$2))</f>
        <v>1457</v>
      </c>
      <c r="AP91" s="6">
        <f>IF($B91="-","-",SUMIFS(JRooms!$P:$P,JRooms!$A:$A,$B91,JRooms!$M:$M,AP$2))</f>
        <v>0</v>
      </c>
      <c r="AQ91" s="6">
        <f>IF($B91="-","-",SUMIFS(JRooms!$P:$P,JRooms!$A:$A,$B91,JRooms!$M:$M,AQ$2))</f>
        <v>4136</v>
      </c>
      <c r="AR91" s="6">
        <f>IF($B91="-","-",SUMIFS(JRooms!$P:$P,JRooms!$A:$A,$B91,JRooms!$M:$M,AR$2))</f>
        <v>0</v>
      </c>
      <c r="AS91" s="6">
        <f>IF($B91="-","-",SUMIFS(JRooms!$P:$P,JRooms!$A:$A,$B91,JRooms!$M:$M,AS$2))</f>
        <v>2997</v>
      </c>
      <c r="AT91" s="6">
        <f>IF($B91="-","-",SUMIFS(JRooms!$P:$P,JRooms!$A:$A,$B91,JRooms!$M:$M,AT$2))</f>
        <v>0</v>
      </c>
      <c r="AU91" s="6">
        <f>IF($B91="-","-",SUMIFS(JRooms!$P:$P,JRooms!$A:$A,$B91,JRooms!$M:$M,AU$2))</f>
        <v>3431</v>
      </c>
      <c r="AV91" s="6">
        <f>IF($B91="-","-",SUMIFS(JRooms!$P:$P,JRooms!$A:$A,$B91,JRooms!$M:$M,AV$2))</f>
        <v>0</v>
      </c>
      <c r="AW91" s="6">
        <f>IF($B91="-","-",SUMIFS(JRooms!$P:$P,JRooms!$A:$A,$B91,JRooms!$M:$M,AW$2))</f>
        <v>638</v>
      </c>
      <c r="AX91" s="6">
        <f>IF($B91="-","-",SUMIFS(JRooms!$P:$P,JRooms!$A:$A,$B91,JRooms!$M:$M,AX$2))</f>
        <v>0</v>
      </c>
      <c r="AY91" s="6">
        <f>IF($B91="-","-",SUMIFS(JRooms!$P:$P,JRooms!$A:$A,$B91,JRooms!$M:$M,AY$2))</f>
        <v>0</v>
      </c>
      <c r="AZ91" s="6">
        <f>IF($B91="-","-",SUMIFS(JRooms!$P:$P,JRooms!$A:$A,$B91,JRooms!$M:$M,AZ$2))</f>
        <v>4121</v>
      </c>
      <c r="BA91" s="6">
        <f>IF($B91="-","-",SUMIFS(JRooms!$P:$P,JRooms!$A:$A,$B91,JRooms!$M:$M,BA$2))</f>
        <v>0</v>
      </c>
      <c r="BB91" s="6">
        <f>IF($B91="-","-",SUMIFS(JRooms!$P:$P,JRooms!$A:$A,$B91,JRooms!$M:$M,BB$2))</f>
        <v>2444</v>
      </c>
      <c r="BC91" s="6">
        <f>IF($B91="-","-",SUMIFS(JRooms!$P:$P,JRooms!$A:$A,$B91,JRooms!$M:$M,BC$2))</f>
        <v>2444</v>
      </c>
      <c r="BD91" s="6">
        <f>IF($B91="-","-",SUMIFS(JRooms!$P:$P,JRooms!$A:$A,$B91,JRooms!$M:$M,BD$2))</f>
        <v>0</v>
      </c>
      <c r="BE91" s="6">
        <f>IF($B91="-","-",SUMIFS(JRooms!$P:$P,JRooms!$A:$A,$B91,JRooms!$M:$M,BE$2))</f>
        <v>0</v>
      </c>
      <c r="BF91" s="6">
        <f>IF($B91="-","-",SUMIFS(JRooms!$P:$P,JRooms!$A:$A,$B91,JRooms!$M:$M,BF$2))</f>
        <v>0</v>
      </c>
      <c r="BG91" s="6">
        <f>IF($B91="-","-",SUMIFS(JRooms!$P:$P,JRooms!$A:$A,$B91,JRooms!$M:$M,BG$2))</f>
        <v>0</v>
      </c>
      <c r="BH91" s="6">
        <f>IF($B91="-","-",SUMIFS(JRooms!$P:$P,JRooms!$A:$A,$B91,JRooms!$M:$M,BH$2))</f>
        <v>0</v>
      </c>
      <c r="BI91" s="6">
        <f>IF($B91="-","-",SUMIFS(JRooms!$P:$P,JRooms!$A:$A,$B91,JRooms!$M:$M,BI$2))</f>
        <v>2700</v>
      </c>
      <c r="BJ91" s="6">
        <f>IF($B91="-","-",SUMIFS(JRooms!$P:$P,JRooms!$A:$A,$B91,JRooms!$M:$M,BJ$2))</f>
        <v>0</v>
      </c>
      <c r="BK91" s="6">
        <f>IF($B91="-","-",SUMIFS(JRooms!$P:$P,JRooms!$A:$A,$B91,JRooms!$M:$M,BK$2))</f>
        <v>3350</v>
      </c>
      <c r="BL91" s="6">
        <f>IF($B91="-","-",SUMIFS(JRooms!$P:$P,JRooms!$A:$A,$B91,JRooms!$M:$M,BL$2))</f>
        <v>0</v>
      </c>
    </row>
    <row r="92" spans="1:64" x14ac:dyDescent="0.2">
      <c r="A92" s="7">
        <v>310</v>
      </c>
      <c r="B92" s="7">
        <v>36</v>
      </c>
      <c r="C92" s="6" t="s">
        <v>91</v>
      </c>
      <c r="D92" s="6">
        <f>SUMIFS(SchoolList!H:H,SchoolList!F:F,A92)</f>
        <v>162.61000000000001</v>
      </c>
      <c r="E92" s="6">
        <f t="shared" si="17"/>
        <v>0</v>
      </c>
      <c r="F92" s="6">
        <f t="shared" si="18"/>
        <v>897</v>
      </c>
      <c r="G92" s="6">
        <f t="shared" si="19"/>
        <v>897</v>
      </c>
      <c r="H92" s="6">
        <f t="shared" si="20"/>
        <v>1794</v>
      </c>
      <c r="I92" s="73">
        <f t="shared" si="21"/>
        <v>0</v>
      </c>
      <c r="J92" s="73">
        <f t="shared" si="22"/>
        <v>5.52</v>
      </c>
      <c r="K92" s="73">
        <f t="shared" si="23"/>
        <v>5.52</v>
      </c>
      <c r="L92" s="73">
        <f t="shared" si="24"/>
        <v>11.03</v>
      </c>
      <c r="M92" s="6">
        <f t="shared" si="13"/>
        <v>0</v>
      </c>
      <c r="N92" s="6">
        <f t="shared" si="14"/>
        <v>897</v>
      </c>
      <c r="O92" s="6">
        <f t="shared" si="15"/>
        <v>897</v>
      </c>
      <c r="P92" s="6">
        <f t="shared" si="16"/>
        <v>1794</v>
      </c>
      <c r="Q92" s="6">
        <f>IF($B92="-","-",SUMIFS(JRooms!$P:$P,JRooms!$A:$A,$B92,JRooms!$M:$M,Q$2,JRooms!$R:$R,""))</f>
        <v>0</v>
      </c>
      <c r="R92" s="6">
        <f>IF($B92="-","-",SUMIFS(JRooms!$P:$P,JRooms!$A:$A,$B92,JRooms!$M:$M,R$2,JRooms!$R:$R,""))</f>
        <v>0</v>
      </c>
      <c r="S92" s="6">
        <f>IF($B92="-","-",SUMIFS(JRooms!$P:$P,JRooms!$A:$A,$B92,JRooms!$M:$M,S$2,JRooms!$R:$R,""))</f>
        <v>0</v>
      </c>
      <c r="T92" s="6">
        <f>IF($B92="-","-",SUMIFS(JRooms!$P:$P,JRooms!$A:$A,$B92,JRooms!$M:$M,T$2,JRooms!$R:$R,""))</f>
        <v>0</v>
      </c>
      <c r="U92" s="6">
        <f>IF($B92="-","-",SUMIFS(JRooms!$P:$P,JRooms!$A:$A,$B92,JRooms!$M:$M,U$2,JRooms!$R:$R,""))</f>
        <v>0</v>
      </c>
      <c r="V92" s="6">
        <f>IF($B92="-","-",SUMIFS(JRooms!$P:$P,JRooms!$A:$A,$B92,JRooms!$M:$M,V$2,JRooms!$R:$R,""))</f>
        <v>0</v>
      </c>
      <c r="W92" s="6">
        <f>IF($B92="-","-",SUMIFS(JRooms!$P:$P,JRooms!$A:$A,$B92,JRooms!$M:$M,W$2,JRooms!$R:$R,""))</f>
        <v>0</v>
      </c>
      <c r="X92" s="6">
        <f>IF($B92="-","-",SUMIFS(JRooms!$P:$P,JRooms!$A:$A,$B92,JRooms!$M:$M,X$2,JRooms!$R:$R,""))</f>
        <v>0</v>
      </c>
      <c r="Y92" s="6">
        <f>IF($B92="-","-",SUMIFS(JRooms!$P:$P,JRooms!$A:$A,$B92,JRooms!$M:$M,Y$2,JRooms!$R:$R,""))</f>
        <v>0</v>
      </c>
      <c r="Z92" s="6">
        <f>IF($B92="-","-",SUMIFS(JRooms!$P:$P,JRooms!$A:$A,$B92,JRooms!$M:$M,Z$2,JRooms!$R:$R,""))</f>
        <v>0</v>
      </c>
      <c r="AA92" s="6">
        <f>IF($B92="-","-",SUMIFS(JRooms!$P:$P,JRooms!$A:$A,$B92,JRooms!$M:$M,AA$2,JRooms!$R:$R,""))</f>
        <v>0</v>
      </c>
      <c r="AB92" s="6">
        <f>IF($B92="-","-",SUMIFS(JRooms!$P:$P,JRooms!$A:$A,$B92,JRooms!$M:$M,AB$2,JRooms!$R:$R,""))</f>
        <v>0</v>
      </c>
      <c r="AC92" s="6">
        <f>IF($B92="-","-",SUMIFS(JRooms!$P:$P,JRooms!$A:$A,$B92,JRooms!$M:$M,AC$2,JRooms!$R:$R,""))</f>
        <v>0</v>
      </c>
      <c r="AD92" s="6">
        <f>IF($B92="-","-",SUMIFS(JRooms!$P:$P,JRooms!$A:$A,$B92,JRooms!$M:$M,AD$2,JRooms!$R:$R,""))</f>
        <v>0</v>
      </c>
      <c r="AE92" s="6">
        <f>IF($B92="-","-",SUMIFS(JRooms!$P:$P,JRooms!$A:$A,$B92,JRooms!$M:$M,AE$2,JRooms!$R:$R,""))</f>
        <v>897</v>
      </c>
      <c r="AF92" s="6">
        <f>IF($B92="-","-",SUMIFS(JRooms!$P:$P,JRooms!$A:$A,$B92,JRooms!$M:$M,AF$2,JRooms!$R:$R,""))</f>
        <v>0</v>
      </c>
      <c r="AG92" s="6">
        <f>IF($B92="-","-",SUMIFS(JRooms!$P:$P,JRooms!$A:$A,$B92,JRooms!$M:$M,AG$2,JRooms!$R:$R,""))</f>
        <v>0</v>
      </c>
      <c r="AH92" s="6">
        <f>IF($B92="-","-",SUMIFS(JRooms!$P:$P,JRooms!$A:$A,$B92,JRooms!$M:$M,AH$2,JRooms!$R:$R,""))</f>
        <v>0</v>
      </c>
      <c r="AI92" s="6">
        <f>IF($B92="-","-",SUMIFS(JRooms!$P:$P,JRooms!$A:$A,$B92,JRooms!$M:$M,AI$2,JRooms!$R:$R,""))</f>
        <v>0</v>
      </c>
      <c r="AJ92" s="6">
        <f>IF($B92="-","-",SUMIFS(JRooms!$P:$P,JRooms!$A:$A,$B92,JRooms!$M:$M,AJ$2,JRooms!$R:$R,""))</f>
        <v>0</v>
      </c>
      <c r="AK92" s="6">
        <f>IF($B92="-","-",SUMIFS(JRooms!$P:$P,JRooms!$A:$A,$B92,JRooms!$M:$M,AK$2,JRooms!$R:$R,""))</f>
        <v>0</v>
      </c>
      <c r="AL92" s="6">
        <f>IF($B92="-","-",SUMIFS(JRooms!$P:$P,JRooms!$A:$A,$B92,JRooms!$M:$M,AL$2,JRooms!$R:$R,""))</f>
        <v>0</v>
      </c>
      <c r="AM92" s="6">
        <f>IF($B92="-","-",SUMIFS(JRooms!$P:$P,JRooms!$A:$A,$B92,JRooms!$M:$M,AM$2,JRooms!$R:$R,""))</f>
        <v>897</v>
      </c>
      <c r="AN92" s="6">
        <f>IF($B92="-","-",SUMIFS(JRooms!$P:$P,JRooms!$A:$A,$B92,JRooms!$M:$M,AN$2,JRooms!$R:$R,""))</f>
        <v>0</v>
      </c>
      <c r="AO92" s="6">
        <f>IF($B92="-","-",SUMIFS(JRooms!$P:$P,JRooms!$A:$A,$B92,JRooms!$M:$M,AO$2))</f>
        <v>0</v>
      </c>
      <c r="AP92" s="6">
        <f>IF($B92="-","-",SUMIFS(JRooms!$P:$P,JRooms!$A:$A,$B92,JRooms!$M:$M,AP$2))</f>
        <v>0</v>
      </c>
      <c r="AQ92" s="6">
        <f>IF($B92="-","-",SUMIFS(JRooms!$P:$P,JRooms!$A:$A,$B92,JRooms!$M:$M,AQ$2))</f>
        <v>0</v>
      </c>
      <c r="AR92" s="6">
        <f>IF($B92="-","-",SUMIFS(JRooms!$P:$P,JRooms!$A:$A,$B92,JRooms!$M:$M,AR$2))</f>
        <v>0</v>
      </c>
      <c r="AS92" s="6">
        <f>IF($B92="-","-",SUMIFS(JRooms!$P:$P,JRooms!$A:$A,$B92,JRooms!$M:$M,AS$2))</f>
        <v>0</v>
      </c>
      <c r="AT92" s="6">
        <f>IF($B92="-","-",SUMIFS(JRooms!$P:$P,JRooms!$A:$A,$B92,JRooms!$M:$M,AT$2))</f>
        <v>0</v>
      </c>
      <c r="AU92" s="6">
        <f>IF($B92="-","-",SUMIFS(JRooms!$P:$P,JRooms!$A:$A,$B92,JRooms!$M:$M,AU$2))</f>
        <v>0</v>
      </c>
      <c r="AV92" s="6">
        <f>IF($B92="-","-",SUMIFS(JRooms!$P:$P,JRooms!$A:$A,$B92,JRooms!$M:$M,AV$2))</f>
        <v>0</v>
      </c>
      <c r="AW92" s="6">
        <f>IF($B92="-","-",SUMIFS(JRooms!$P:$P,JRooms!$A:$A,$B92,JRooms!$M:$M,AW$2))</f>
        <v>0</v>
      </c>
      <c r="AX92" s="6">
        <f>IF($B92="-","-",SUMIFS(JRooms!$P:$P,JRooms!$A:$A,$B92,JRooms!$M:$M,AX$2))</f>
        <v>0</v>
      </c>
      <c r="AY92" s="6">
        <f>IF($B92="-","-",SUMIFS(JRooms!$P:$P,JRooms!$A:$A,$B92,JRooms!$M:$M,AY$2))</f>
        <v>0</v>
      </c>
      <c r="AZ92" s="6">
        <f>IF($B92="-","-",SUMIFS(JRooms!$P:$P,JRooms!$A:$A,$B92,JRooms!$M:$M,AZ$2))</f>
        <v>0</v>
      </c>
      <c r="BA92" s="6">
        <f>IF($B92="-","-",SUMIFS(JRooms!$P:$P,JRooms!$A:$A,$B92,JRooms!$M:$M,BA$2))</f>
        <v>0</v>
      </c>
      <c r="BB92" s="6">
        <f>IF($B92="-","-",SUMIFS(JRooms!$P:$P,JRooms!$A:$A,$B92,JRooms!$M:$M,BB$2))</f>
        <v>0</v>
      </c>
      <c r="BC92" s="6">
        <f>IF($B92="-","-",SUMIFS(JRooms!$P:$P,JRooms!$A:$A,$B92,JRooms!$M:$M,BC$2))</f>
        <v>897</v>
      </c>
      <c r="BD92" s="6">
        <f>IF($B92="-","-",SUMIFS(JRooms!$P:$P,JRooms!$A:$A,$B92,JRooms!$M:$M,BD$2))</f>
        <v>0</v>
      </c>
      <c r="BE92" s="6">
        <f>IF($B92="-","-",SUMIFS(JRooms!$P:$P,JRooms!$A:$A,$B92,JRooms!$M:$M,BE$2))</f>
        <v>0</v>
      </c>
      <c r="BF92" s="6">
        <f>IF($B92="-","-",SUMIFS(JRooms!$P:$P,JRooms!$A:$A,$B92,JRooms!$M:$M,BF$2))</f>
        <v>0</v>
      </c>
      <c r="BG92" s="6">
        <f>IF($B92="-","-",SUMIFS(JRooms!$P:$P,JRooms!$A:$A,$B92,JRooms!$M:$M,BG$2))</f>
        <v>0</v>
      </c>
      <c r="BH92" s="6">
        <f>IF($B92="-","-",SUMIFS(JRooms!$P:$P,JRooms!$A:$A,$B92,JRooms!$M:$M,BH$2))</f>
        <v>0</v>
      </c>
      <c r="BI92" s="6">
        <f>IF($B92="-","-",SUMIFS(JRooms!$P:$P,JRooms!$A:$A,$B92,JRooms!$M:$M,BI$2))</f>
        <v>0</v>
      </c>
      <c r="BJ92" s="6">
        <f>IF($B92="-","-",SUMIFS(JRooms!$P:$P,JRooms!$A:$A,$B92,JRooms!$M:$M,BJ$2))</f>
        <v>0</v>
      </c>
      <c r="BK92" s="6">
        <f>IF($B92="-","-",SUMIFS(JRooms!$P:$P,JRooms!$A:$A,$B92,JRooms!$M:$M,BK$2))</f>
        <v>897</v>
      </c>
      <c r="BL92" s="6">
        <f>IF($B92="-","-",SUMIFS(JRooms!$P:$P,JRooms!$A:$A,$B92,JRooms!$M:$M,BL$2))</f>
        <v>0</v>
      </c>
    </row>
    <row r="93" spans="1:64" x14ac:dyDescent="0.2">
      <c r="A93" s="7">
        <v>313</v>
      </c>
      <c r="B93" s="7">
        <v>133</v>
      </c>
      <c r="C93" s="6" t="s">
        <v>92</v>
      </c>
      <c r="D93" s="6">
        <f>SUMIFS(SchoolList!H:H,SchoolList!F:F,A93)</f>
        <v>101.36</v>
      </c>
      <c r="E93" s="6">
        <f t="shared" si="17"/>
        <v>825</v>
      </c>
      <c r="F93" s="6">
        <f t="shared" si="18"/>
        <v>0</v>
      </c>
      <c r="G93" s="6">
        <f t="shared" si="19"/>
        <v>0</v>
      </c>
      <c r="H93" s="6">
        <f t="shared" si="20"/>
        <v>825</v>
      </c>
      <c r="I93" s="73">
        <f t="shared" si="21"/>
        <v>8.14</v>
      </c>
      <c r="J93" s="73">
        <f t="shared" si="22"/>
        <v>0</v>
      </c>
      <c r="K93" s="73">
        <f t="shared" si="23"/>
        <v>0</v>
      </c>
      <c r="L93" s="73">
        <f t="shared" si="24"/>
        <v>8.14</v>
      </c>
      <c r="M93" s="6">
        <f t="shared" si="13"/>
        <v>825</v>
      </c>
      <c r="N93" s="6">
        <f t="shared" si="14"/>
        <v>0</v>
      </c>
      <c r="O93" s="6">
        <f t="shared" si="15"/>
        <v>0</v>
      </c>
      <c r="P93" s="6">
        <f t="shared" si="16"/>
        <v>825</v>
      </c>
      <c r="Q93" s="6">
        <f>IF($B93="-","-",SUMIFS(JRooms!$P:$P,JRooms!$A:$A,$B93,JRooms!$M:$M,Q$2,JRooms!$R:$R,""))</f>
        <v>0</v>
      </c>
      <c r="R93" s="6">
        <f>IF($B93="-","-",SUMIFS(JRooms!$P:$P,JRooms!$A:$A,$B93,JRooms!$M:$M,R$2,JRooms!$R:$R,""))</f>
        <v>0</v>
      </c>
      <c r="S93" s="6">
        <f>IF($B93="-","-",SUMIFS(JRooms!$P:$P,JRooms!$A:$A,$B93,JRooms!$M:$M,S$2,JRooms!$R:$R,""))</f>
        <v>825</v>
      </c>
      <c r="T93" s="6">
        <f>IF($B93="-","-",SUMIFS(JRooms!$P:$P,JRooms!$A:$A,$B93,JRooms!$M:$M,T$2,JRooms!$R:$R,""))</f>
        <v>0</v>
      </c>
      <c r="U93" s="6">
        <f>IF($B93="-","-",SUMIFS(JRooms!$P:$P,JRooms!$A:$A,$B93,JRooms!$M:$M,U$2,JRooms!$R:$R,""))</f>
        <v>0</v>
      </c>
      <c r="V93" s="6">
        <f>IF($B93="-","-",SUMIFS(JRooms!$P:$P,JRooms!$A:$A,$B93,JRooms!$M:$M,V$2,JRooms!$R:$R,""))</f>
        <v>0</v>
      </c>
      <c r="W93" s="6">
        <f>IF($B93="-","-",SUMIFS(JRooms!$P:$P,JRooms!$A:$A,$B93,JRooms!$M:$M,W$2,JRooms!$R:$R,""))</f>
        <v>0</v>
      </c>
      <c r="X93" s="6">
        <f>IF($B93="-","-",SUMIFS(JRooms!$P:$P,JRooms!$A:$A,$B93,JRooms!$M:$M,X$2,JRooms!$R:$R,""))</f>
        <v>0</v>
      </c>
      <c r="Y93" s="6">
        <f>IF($B93="-","-",SUMIFS(JRooms!$P:$P,JRooms!$A:$A,$B93,JRooms!$M:$M,Y$2,JRooms!$R:$R,""))</f>
        <v>0</v>
      </c>
      <c r="Z93" s="6">
        <f>IF($B93="-","-",SUMIFS(JRooms!$P:$P,JRooms!$A:$A,$B93,JRooms!$M:$M,Z$2,JRooms!$R:$R,""))</f>
        <v>0</v>
      </c>
      <c r="AA93" s="6">
        <f>IF($B93="-","-",SUMIFS(JRooms!$P:$P,JRooms!$A:$A,$B93,JRooms!$M:$M,AA$2,JRooms!$R:$R,""))</f>
        <v>0</v>
      </c>
      <c r="AB93" s="6">
        <f>IF($B93="-","-",SUMIFS(JRooms!$P:$P,JRooms!$A:$A,$B93,JRooms!$M:$M,AB$2,JRooms!$R:$R,""))</f>
        <v>0</v>
      </c>
      <c r="AC93" s="6">
        <f>IF($B93="-","-",SUMIFS(JRooms!$P:$P,JRooms!$A:$A,$B93,JRooms!$M:$M,AC$2,JRooms!$R:$R,""))</f>
        <v>0</v>
      </c>
      <c r="AD93" s="6">
        <f>IF($B93="-","-",SUMIFS(JRooms!$P:$P,JRooms!$A:$A,$B93,JRooms!$M:$M,AD$2,JRooms!$R:$R,""))</f>
        <v>0</v>
      </c>
      <c r="AE93" s="6">
        <f>IF($B93="-","-",SUMIFS(JRooms!$P:$P,JRooms!$A:$A,$B93,JRooms!$M:$M,AE$2,JRooms!$R:$R,""))</f>
        <v>0</v>
      </c>
      <c r="AF93" s="6">
        <f>IF($B93="-","-",SUMIFS(JRooms!$P:$P,JRooms!$A:$A,$B93,JRooms!$M:$M,AF$2,JRooms!$R:$R,""))</f>
        <v>0</v>
      </c>
      <c r="AG93" s="6">
        <f>IF($B93="-","-",SUMIFS(JRooms!$P:$P,JRooms!$A:$A,$B93,JRooms!$M:$M,AG$2,JRooms!$R:$R,""))</f>
        <v>0</v>
      </c>
      <c r="AH93" s="6">
        <f>IF($B93="-","-",SUMIFS(JRooms!$P:$P,JRooms!$A:$A,$B93,JRooms!$M:$M,AH$2,JRooms!$R:$R,""))</f>
        <v>0</v>
      </c>
      <c r="AI93" s="6">
        <f>IF($B93="-","-",SUMIFS(JRooms!$P:$P,JRooms!$A:$A,$B93,JRooms!$M:$M,AI$2,JRooms!$R:$R,""))</f>
        <v>0</v>
      </c>
      <c r="AJ93" s="6">
        <f>IF($B93="-","-",SUMIFS(JRooms!$P:$P,JRooms!$A:$A,$B93,JRooms!$M:$M,AJ$2,JRooms!$R:$R,""))</f>
        <v>0</v>
      </c>
      <c r="AK93" s="6">
        <f>IF($B93="-","-",SUMIFS(JRooms!$P:$P,JRooms!$A:$A,$B93,JRooms!$M:$M,AK$2,JRooms!$R:$R,""))</f>
        <v>0</v>
      </c>
      <c r="AL93" s="6">
        <f>IF($B93="-","-",SUMIFS(JRooms!$P:$P,JRooms!$A:$A,$B93,JRooms!$M:$M,AL$2,JRooms!$R:$R,""))</f>
        <v>0</v>
      </c>
      <c r="AM93" s="6">
        <f>IF($B93="-","-",SUMIFS(JRooms!$P:$P,JRooms!$A:$A,$B93,JRooms!$M:$M,AM$2,JRooms!$R:$R,""))</f>
        <v>0</v>
      </c>
      <c r="AN93" s="6">
        <f>IF($B93="-","-",SUMIFS(JRooms!$P:$P,JRooms!$A:$A,$B93,JRooms!$M:$M,AN$2,JRooms!$R:$R,""))</f>
        <v>0</v>
      </c>
      <c r="AO93" s="6">
        <f>IF($B93="-","-",SUMIFS(JRooms!$P:$P,JRooms!$A:$A,$B93,JRooms!$M:$M,AO$2))</f>
        <v>0</v>
      </c>
      <c r="AP93" s="6">
        <f>IF($B93="-","-",SUMIFS(JRooms!$P:$P,JRooms!$A:$A,$B93,JRooms!$M:$M,AP$2))</f>
        <v>0</v>
      </c>
      <c r="AQ93" s="6">
        <f>IF($B93="-","-",SUMIFS(JRooms!$P:$P,JRooms!$A:$A,$B93,JRooms!$M:$M,AQ$2))</f>
        <v>825</v>
      </c>
      <c r="AR93" s="6">
        <f>IF($B93="-","-",SUMIFS(JRooms!$P:$P,JRooms!$A:$A,$B93,JRooms!$M:$M,AR$2))</f>
        <v>0</v>
      </c>
      <c r="AS93" s="6">
        <f>IF($B93="-","-",SUMIFS(JRooms!$P:$P,JRooms!$A:$A,$B93,JRooms!$M:$M,AS$2))</f>
        <v>0</v>
      </c>
      <c r="AT93" s="6">
        <f>IF($B93="-","-",SUMIFS(JRooms!$P:$P,JRooms!$A:$A,$B93,JRooms!$M:$M,AT$2))</f>
        <v>0</v>
      </c>
      <c r="AU93" s="6">
        <f>IF($B93="-","-",SUMIFS(JRooms!$P:$P,JRooms!$A:$A,$B93,JRooms!$M:$M,AU$2))</f>
        <v>0</v>
      </c>
      <c r="AV93" s="6">
        <f>IF($B93="-","-",SUMIFS(JRooms!$P:$P,JRooms!$A:$A,$B93,JRooms!$M:$M,AV$2))</f>
        <v>0</v>
      </c>
      <c r="AW93" s="6">
        <f>IF($B93="-","-",SUMIFS(JRooms!$P:$P,JRooms!$A:$A,$B93,JRooms!$M:$M,AW$2))</f>
        <v>0</v>
      </c>
      <c r="AX93" s="6">
        <f>IF($B93="-","-",SUMIFS(JRooms!$P:$P,JRooms!$A:$A,$B93,JRooms!$M:$M,AX$2))</f>
        <v>0</v>
      </c>
      <c r="AY93" s="6">
        <f>IF($B93="-","-",SUMIFS(JRooms!$P:$P,JRooms!$A:$A,$B93,JRooms!$M:$M,AY$2))</f>
        <v>0</v>
      </c>
      <c r="AZ93" s="6">
        <f>IF($B93="-","-",SUMIFS(JRooms!$P:$P,JRooms!$A:$A,$B93,JRooms!$M:$M,AZ$2))</f>
        <v>0</v>
      </c>
      <c r="BA93" s="6">
        <f>IF($B93="-","-",SUMIFS(JRooms!$P:$P,JRooms!$A:$A,$B93,JRooms!$M:$M,BA$2))</f>
        <v>0</v>
      </c>
      <c r="BB93" s="6">
        <f>IF($B93="-","-",SUMIFS(JRooms!$P:$P,JRooms!$A:$A,$B93,JRooms!$M:$M,BB$2))</f>
        <v>0</v>
      </c>
      <c r="BC93" s="6">
        <f>IF($B93="-","-",SUMIFS(JRooms!$P:$P,JRooms!$A:$A,$B93,JRooms!$M:$M,BC$2))</f>
        <v>0</v>
      </c>
      <c r="BD93" s="6">
        <f>IF($B93="-","-",SUMIFS(JRooms!$P:$P,JRooms!$A:$A,$B93,JRooms!$M:$M,BD$2))</f>
        <v>0</v>
      </c>
      <c r="BE93" s="6">
        <f>IF($B93="-","-",SUMIFS(JRooms!$P:$P,JRooms!$A:$A,$B93,JRooms!$M:$M,BE$2))</f>
        <v>0</v>
      </c>
      <c r="BF93" s="6">
        <f>IF($B93="-","-",SUMIFS(JRooms!$P:$P,JRooms!$A:$A,$B93,JRooms!$M:$M,BF$2))</f>
        <v>0</v>
      </c>
      <c r="BG93" s="6">
        <f>IF($B93="-","-",SUMIFS(JRooms!$P:$P,JRooms!$A:$A,$B93,JRooms!$M:$M,BG$2))</f>
        <v>0</v>
      </c>
      <c r="BH93" s="6">
        <f>IF($B93="-","-",SUMIFS(JRooms!$P:$P,JRooms!$A:$A,$B93,JRooms!$M:$M,BH$2))</f>
        <v>0</v>
      </c>
      <c r="BI93" s="6">
        <f>IF($B93="-","-",SUMIFS(JRooms!$P:$P,JRooms!$A:$A,$B93,JRooms!$M:$M,BI$2))</f>
        <v>0</v>
      </c>
      <c r="BJ93" s="6">
        <f>IF($B93="-","-",SUMIFS(JRooms!$P:$P,JRooms!$A:$A,$B93,JRooms!$M:$M,BJ$2))</f>
        <v>0</v>
      </c>
      <c r="BK93" s="6">
        <f>IF($B93="-","-",SUMIFS(JRooms!$P:$P,JRooms!$A:$A,$B93,JRooms!$M:$M,BK$2))</f>
        <v>0</v>
      </c>
      <c r="BL93" s="6">
        <f>IF($B93="-","-",SUMIFS(JRooms!$P:$P,JRooms!$A:$A,$B93,JRooms!$M:$M,BL$2))</f>
        <v>0</v>
      </c>
    </row>
    <row r="94" spans="1:64" x14ac:dyDescent="0.2">
      <c r="A94" s="7">
        <v>314</v>
      </c>
      <c r="B94" s="7">
        <v>46</v>
      </c>
      <c r="C94" s="6" t="s">
        <v>93</v>
      </c>
      <c r="D94" s="6">
        <f>SUMIFS(SchoolList!H:H,SchoolList!F:F,A94)</f>
        <v>0</v>
      </c>
      <c r="E94" s="6">
        <f t="shared" si="17"/>
        <v>0</v>
      </c>
      <c r="F94" s="6">
        <f t="shared" si="18"/>
        <v>0</v>
      </c>
      <c r="G94" s="6">
        <f t="shared" si="19"/>
        <v>0</v>
      </c>
      <c r="H94" s="6">
        <f t="shared" si="20"/>
        <v>0</v>
      </c>
      <c r="I94" s="73" t="str">
        <f t="shared" si="21"/>
        <v>-</v>
      </c>
      <c r="J94" s="73" t="str">
        <f t="shared" si="22"/>
        <v>-</v>
      </c>
      <c r="K94" s="73" t="str">
        <f t="shared" si="23"/>
        <v>-</v>
      </c>
      <c r="L94" s="73" t="str">
        <f t="shared" si="24"/>
        <v>-</v>
      </c>
      <c r="M94" s="6">
        <f t="shared" si="13"/>
        <v>0</v>
      </c>
      <c r="N94" s="6">
        <f t="shared" si="14"/>
        <v>0</v>
      </c>
      <c r="O94" s="6">
        <f t="shared" si="15"/>
        <v>0</v>
      </c>
      <c r="P94" s="6">
        <f t="shared" si="16"/>
        <v>0</v>
      </c>
      <c r="Q94" s="6">
        <f>IF($B94="-","-",SUMIFS(JRooms!$P:$P,JRooms!$A:$A,$B94,JRooms!$M:$M,Q$2,JRooms!$R:$R,""))</f>
        <v>0</v>
      </c>
      <c r="R94" s="6">
        <f>IF($B94="-","-",SUMIFS(JRooms!$P:$P,JRooms!$A:$A,$B94,JRooms!$M:$M,R$2,JRooms!$R:$R,""))</f>
        <v>0</v>
      </c>
      <c r="S94" s="6">
        <f>IF($B94="-","-",SUMIFS(JRooms!$P:$P,JRooms!$A:$A,$B94,JRooms!$M:$M,S$2,JRooms!$R:$R,""))</f>
        <v>0</v>
      </c>
      <c r="T94" s="6">
        <f>IF($B94="-","-",SUMIFS(JRooms!$P:$P,JRooms!$A:$A,$B94,JRooms!$M:$M,T$2,JRooms!$R:$R,""))</f>
        <v>0</v>
      </c>
      <c r="U94" s="6">
        <f>IF($B94="-","-",SUMIFS(JRooms!$P:$P,JRooms!$A:$A,$B94,JRooms!$M:$M,U$2,JRooms!$R:$R,""))</f>
        <v>0</v>
      </c>
      <c r="V94" s="6">
        <f>IF($B94="-","-",SUMIFS(JRooms!$P:$P,JRooms!$A:$A,$B94,JRooms!$M:$M,V$2,JRooms!$R:$R,""))</f>
        <v>0</v>
      </c>
      <c r="W94" s="6">
        <f>IF($B94="-","-",SUMIFS(JRooms!$P:$P,JRooms!$A:$A,$B94,JRooms!$M:$M,W$2,JRooms!$R:$R,""))</f>
        <v>0</v>
      </c>
      <c r="X94" s="6">
        <f>IF($B94="-","-",SUMIFS(JRooms!$P:$P,JRooms!$A:$A,$B94,JRooms!$M:$M,X$2,JRooms!$R:$R,""))</f>
        <v>0</v>
      </c>
      <c r="Y94" s="6">
        <f>IF($B94="-","-",SUMIFS(JRooms!$P:$P,JRooms!$A:$A,$B94,JRooms!$M:$M,Y$2,JRooms!$R:$R,""))</f>
        <v>0</v>
      </c>
      <c r="Z94" s="6">
        <f>IF($B94="-","-",SUMIFS(JRooms!$P:$P,JRooms!$A:$A,$B94,JRooms!$M:$M,Z$2,JRooms!$R:$R,""))</f>
        <v>0</v>
      </c>
      <c r="AA94" s="6">
        <f>IF($B94="-","-",SUMIFS(JRooms!$P:$P,JRooms!$A:$A,$B94,JRooms!$M:$M,AA$2,JRooms!$R:$R,""))</f>
        <v>0</v>
      </c>
      <c r="AB94" s="6">
        <f>IF($B94="-","-",SUMIFS(JRooms!$P:$P,JRooms!$A:$A,$B94,JRooms!$M:$M,AB$2,JRooms!$R:$R,""))</f>
        <v>0</v>
      </c>
      <c r="AC94" s="6">
        <f>IF($B94="-","-",SUMIFS(JRooms!$P:$P,JRooms!$A:$A,$B94,JRooms!$M:$M,AC$2,JRooms!$R:$R,""))</f>
        <v>0</v>
      </c>
      <c r="AD94" s="6">
        <f>IF($B94="-","-",SUMIFS(JRooms!$P:$P,JRooms!$A:$A,$B94,JRooms!$M:$M,AD$2,JRooms!$R:$R,""))</f>
        <v>0</v>
      </c>
      <c r="AE94" s="6">
        <f>IF($B94="-","-",SUMIFS(JRooms!$P:$P,JRooms!$A:$A,$B94,JRooms!$M:$M,AE$2,JRooms!$R:$R,""))</f>
        <v>0</v>
      </c>
      <c r="AF94" s="6">
        <f>IF($B94="-","-",SUMIFS(JRooms!$P:$P,JRooms!$A:$A,$B94,JRooms!$M:$M,AF$2,JRooms!$R:$R,""))</f>
        <v>0</v>
      </c>
      <c r="AG94" s="6">
        <f>IF($B94="-","-",SUMIFS(JRooms!$P:$P,JRooms!$A:$A,$B94,JRooms!$M:$M,AG$2,JRooms!$R:$R,""))</f>
        <v>0</v>
      </c>
      <c r="AH94" s="6">
        <f>IF($B94="-","-",SUMIFS(JRooms!$P:$P,JRooms!$A:$A,$B94,JRooms!$M:$M,AH$2,JRooms!$R:$R,""))</f>
        <v>0</v>
      </c>
      <c r="AI94" s="6">
        <f>IF($B94="-","-",SUMIFS(JRooms!$P:$P,JRooms!$A:$A,$B94,JRooms!$M:$M,AI$2,JRooms!$R:$R,""))</f>
        <v>0</v>
      </c>
      <c r="AJ94" s="6">
        <f>IF($B94="-","-",SUMIFS(JRooms!$P:$P,JRooms!$A:$A,$B94,JRooms!$M:$M,AJ$2,JRooms!$R:$R,""))</f>
        <v>0</v>
      </c>
      <c r="AK94" s="6">
        <f>IF($B94="-","-",SUMIFS(JRooms!$P:$P,JRooms!$A:$A,$B94,JRooms!$M:$M,AK$2,JRooms!$R:$R,""))</f>
        <v>0</v>
      </c>
      <c r="AL94" s="6">
        <f>IF($B94="-","-",SUMIFS(JRooms!$P:$P,JRooms!$A:$A,$B94,JRooms!$M:$M,AL$2,JRooms!$R:$R,""))</f>
        <v>0</v>
      </c>
      <c r="AM94" s="6">
        <f>IF($B94="-","-",SUMIFS(JRooms!$P:$P,JRooms!$A:$A,$B94,JRooms!$M:$M,AM$2,JRooms!$R:$R,""))</f>
        <v>0</v>
      </c>
      <c r="AN94" s="6">
        <f>IF($B94="-","-",SUMIFS(JRooms!$P:$P,JRooms!$A:$A,$B94,JRooms!$M:$M,AN$2,JRooms!$R:$R,""))</f>
        <v>0</v>
      </c>
      <c r="AO94" s="6">
        <f>IF($B94="-","-",SUMIFS(JRooms!$P:$P,JRooms!$A:$A,$B94,JRooms!$M:$M,AO$2))</f>
        <v>0</v>
      </c>
      <c r="AP94" s="6">
        <f>IF($B94="-","-",SUMIFS(JRooms!$P:$P,JRooms!$A:$A,$B94,JRooms!$M:$M,AP$2))</f>
        <v>0</v>
      </c>
      <c r="AQ94" s="6">
        <f>IF($B94="-","-",SUMIFS(JRooms!$P:$P,JRooms!$A:$A,$B94,JRooms!$M:$M,AQ$2))</f>
        <v>0</v>
      </c>
      <c r="AR94" s="6">
        <f>IF($B94="-","-",SUMIFS(JRooms!$P:$P,JRooms!$A:$A,$B94,JRooms!$M:$M,AR$2))</f>
        <v>0</v>
      </c>
      <c r="AS94" s="6">
        <f>IF($B94="-","-",SUMIFS(JRooms!$P:$P,JRooms!$A:$A,$B94,JRooms!$M:$M,AS$2))</f>
        <v>0</v>
      </c>
      <c r="AT94" s="6">
        <f>IF($B94="-","-",SUMIFS(JRooms!$P:$P,JRooms!$A:$A,$B94,JRooms!$M:$M,AT$2))</f>
        <v>0</v>
      </c>
      <c r="AU94" s="6">
        <f>IF($B94="-","-",SUMIFS(JRooms!$P:$P,JRooms!$A:$A,$B94,JRooms!$M:$M,AU$2))</f>
        <v>0</v>
      </c>
      <c r="AV94" s="6">
        <f>IF($B94="-","-",SUMIFS(JRooms!$P:$P,JRooms!$A:$A,$B94,JRooms!$M:$M,AV$2))</f>
        <v>0</v>
      </c>
      <c r="AW94" s="6">
        <f>IF($B94="-","-",SUMIFS(JRooms!$P:$P,JRooms!$A:$A,$B94,JRooms!$M:$M,AW$2))</f>
        <v>0</v>
      </c>
      <c r="AX94" s="6">
        <f>IF($B94="-","-",SUMIFS(JRooms!$P:$P,JRooms!$A:$A,$B94,JRooms!$M:$M,AX$2))</f>
        <v>0</v>
      </c>
      <c r="AY94" s="6">
        <f>IF($B94="-","-",SUMIFS(JRooms!$P:$P,JRooms!$A:$A,$B94,JRooms!$M:$M,AY$2))</f>
        <v>0</v>
      </c>
      <c r="AZ94" s="6">
        <f>IF($B94="-","-",SUMIFS(JRooms!$P:$P,JRooms!$A:$A,$B94,JRooms!$M:$M,AZ$2))</f>
        <v>0</v>
      </c>
      <c r="BA94" s="6">
        <f>IF($B94="-","-",SUMIFS(JRooms!$P:$P,JRooms!$A:$A,$B94,JRooms!$M:$M,BA$2))</f>
        <v>0</v>
      </c>
      <c r="BB94" s="6">
        <f>IF($B94="-","-",SUMIFS(JRooms!$P:$P,JRooms!$A:$A,$B94,JRooms!$M:$M,BB$2))</f>
        <v>0</v>
      </c>
      <c r="BC94" s="6">
        <f>IF($B94="-","-",SUMIFS(JRooms!$P:$P,JRooms!$A:$A,$B94,JRooms!$M:$M,BC$2))</f>
        <v>0</v>
      </c>
      <c r="BD94" s="6">
        <f>IF($B94="-","-",SUMIFS(JRooms!$P:$P,JRooms!$A:$A,$B94,JRooms!$M:$M,BD$2))</f>
        <v>0</v>
      </c>
      <c r="BE94" s="6">
        <f>IF($B94="-","-",SUMIFS(JRooms!$P:$P,JRooms!$A:$A,$B94,JRooms!$M:$M,BE$2))</f>
        <v>0</v>
      </c>
      <c r="BF94" s="6">
        <f>IF($B94="-","-",SUMIFS(JRooms!$P:$P,JRooms!$A:$A,$B94,JRooms!$M:$M,BF$2))</f>
        <v>0</v>
      </c>
      <c r="BG94" s="6">
        <f>IF($B94="-","-",SUMIFS(JRooms!$P:$P,JRooms!$A:$A,$B94,JRooms!$M:$M,BG$2))</f>
        <v>0</v>
      </c>
      <c r="BH94" s="6">
        <f>IF($B94="-","-",SUMIFS(JRooms!$P:$P,JRooms!$A:$A,$B94,JRooms!$M:$M,BH$2))</f>
        <v>0</v>
      </c>
      <c r="BI94" s="6">
        <f>IF($B94="-","-",SUMIFS(JRooms!$P:$P,JRooms!$A:$A,$B94,JRooms!$M:$M,BI$2))</f>
        <v>0</v>
      </c>
      <c r="BJ94" s="6">
        <f>IF($B94="-","-",SUMIFS(JRooms!$P:$P,JRooms!$A:$A,$B94,JRooms!$M:$M,BJ$2))</f>
        <v>0</v>
      </c>
      <c r="BK94" s="6">
        <f>IF($B94="-","-",SUMIFS(JRooms!$P:$P,JRooms!$A:$A,$B94,JRooms!$M:$M,BK$2))</f>
        <v>0</v>
      </c>
      <c r="BL94" s="6">
        <f>IF($B94="-","-",SUMIFS(JRooms!$P:$P,JRooms!$A:$A,$B94,JRooms!$M:$M,BL$2))</f>
        <v>0</v>
      </c>
    </row>
    <row r="95" spans="1:64" x14ac:dyDescent="0.2">
      <c r="A95" s="7">
        <v>335</v>
      </c>
      <c r="B95" s="7">
        <v>1</v>
      </c>
      <c r="C95" s="6" t="s">
        <v>95</v>
      </c>
      <c r="D95" s="6">
        <f>SUMIFS(SchoolList!H:H,SchoolList!F:F,A95)</f>
        <v>0</v>
      </c>
      <c r="E95" s="6">
        <f t="shared" si="17"/>
        <v>0</v>
      </c>
      <c r="F95" s="6">
        <f t="shared" si="18"/>
        <v>0</v>
      </c>
      <c r="G95" s="6">
        <f t="shared" si="19"/>
        <v>0</v>
      </c>
      <c r="H95" s="6">
        <f t="shared" si="20"/>
        <v>0</v>
      </c>
      <c r="I95" s="73" t="str">
        <f t="shared" si="21"/>
        <v>-</v>
      </c>
      <c r="J95" s="73" t="str">
        <f t="shared" si="22"/>
        <v>-</v>
      </c>
      <c r="K95" s="73" t="str">
        <f t="shared" si="23"/>
        <v>-</v>
      </c>
      <c r="L95" s="73" t="str">
        <f t="shared" si="24"/>
        <v>-</v>
      </c>
      <c r="M95" s="6">
        <f t="shared" si="13"/>
        <v>0</v>
      </c>
      <c r="N95" s="6">
        <f t="shared" si="14"/>
        <v>672</v>
      </c>
      <c r="O95" s="6">
        <f t="shared" si="15"/>
        <v>783</v>
      </c>
      <c r="P95" s="6">
        <f t="shared" si="16"/>
        <v>1455</v>
      </c>
      <c r="Q95" s="6">
        <f>IF($B95="-","-",SUMIFS(JRooms!$P:$P,JRooms!$A:$A,$B95,JRooms!$M:$M,Q$2,JRooms!$R:$R,""))</f>
        <v>0</v>
      </c>
      <c r="R95" s="6">
        <f>IF($B95="-","-",SUMIFS(JRooms!$P:$P,JRooms!$A:$A,$B95,JRooms!$M:$M,R$2,JRooms!$R:$R,""))</f>
        <v>0</v>
      </c>
      <c r="S95" s="6">
        <f>IF($B95="-","-",SUMIFS(JRooms!$P:$P,JRooms!$A:$A,$B95,JRooms!$M:$M,S$2,JRooms!$R:$R,""))</f>
        <v>0</v>
      </c>
      <c r="T95" s="6">
        <f>IF($B95="-","-",SUMIFS(JRooms!$P:$P,JRooms!$A:$A,$B95,JRooms!$M:$M,T$2,JRooms!$R:$R,""))</f>
        <v>0</v>
      </c>
      <c r="U95" s="6">
        <f>IF($B95="-","-",SUMIFS(JRooms!$P:$P,JRooms!$A:$A,$B95,JRooms!$M:$M,U$2,JRooms!$R:$R,""))</f>
        <v>0</v>
      </c>
      <c r="V95" s="6">
        <f>IF($B95="-","-",SUMIFS(JRooms!$P:$P,JRooms!$A:$A,$B95,JRooms!$M:$M,V$2,JRooms!$R:$R,""))</f>
        <v>0</v>
      </c>
      <c r="W95" s="6">
        <f>IF($B95="-","-",SUMIFS(JRooms!$P:$P,JRooms!$A:$A,$B95,JRooms!$M:$M,W$2,JRooms!$R:$R,""))</f>
        <v>0</v>
      </c>
      <c r="X95" s="6">
        <f>IF($B95="-","-",SUMIFS(JRooms!$P:$P,JRooms!$A:$A,$B95,JRooms!$M:$M,X$2,JRooms!$R:$R,""))</f>
        <v>0</v>
      </c>
      <c r="Y95" s="6">
        <f>IF($B95="-","-",SUMIFS(JRooms!$P:$P,JRooms!$A:$A,$B95,JRooms!$M:$M,Y$2,JRooms!$R:$R,""))</f>
        <v>0</v>
      </c>
      <c r="Z95" s="6">
        <f>IF($B95="-","-",SUMIFS(JRooms!$P:$P,JRooms!$A:$A,$B95,JRooms!$M:$M,Z$2,JRooms!$R:$R,""))</f>
        <v>0</v>
      </c>
      <c r="AA95" s="6">
        <f>IF($B95="-","-",SUMIFS(JRooms!$P:$P,JRooms!$A:$A,$B95,JRooms!$M:$M,AA$2,JRooms!$R:$R,""))</f>
        <v>0</v>
      </c>
      <c r="AB95" s="6">
        <f>IF($B95="-","-",SUMIFS(JRooms!$P:$P,JRooms!$A:$A,$B95,JRooms!$M:$M,AB$2,JRooms!$R:$R,""))</f>
        <v>0</v>
      </c>
      <c r="AC95" s="6">
        <f>IF($B95="-","-",SUMIFS(JRooms!$P:$P,JRooms!$A:$A,$B95,JRooms!$M:$M,AC$2,JRooms!$R:$R,""))</f>
        <v>0</v>
      </c>
      <c r="AD95" s="6">
        <f>IF($B95="-","-",SUMIFS(JRooms!$P:$P,JRooms!$A:$A,$B95,JRooms!$M:$M,AD$2,JRooms!$R:$R,""))</f>
        <v>0</v>
      </c>
      <c r="AE95" s="6">
        <f>IF($B95="-","-",SUMIFS(JRooms!$P:$P,JRooms!$A:$A,$B95,JRooms!$M:$M,AE$2,JRooms!$R:$R,""))</f>
        <v>0</v>
      </c>
      <c r="AF95" s="6">
        <f>IF($B95="-","-",SUMIFS(JRooms!$P:$P,JRooms!$A:$A,$B95,JRooms!$M:$M,AF$2,JRooms!$R:$R,""))</f>
        <v>0</v>
      </c>
      <c r="AG95" s="6">
        <f>IF($B95="-","-",SUMIFS(JRooms!$P:$P,JRooms!$A:$A,$B95,JRooms!$M:$M,AG$2,JRooms!$R:$R,""))</f>
        <v>0</v>
      </c>
      <c r="AH95" s="6">
        <f>IF($B95="-","-",SUMIFS(JRooms!$P:$P,JRooms!$A:$A,$B95,JRooms!$M:$M,AH$2,JRooms!$R:$R,""))</f>
        <v>0</v>
      </c>
      <c r="AI95" s="6">
        <f>IF($B95="-","-",SUMIFS(JRooms!$P:$P,JRooms!$A:$A,$B95,JRooms!$M:$M,AI$2,JRooms!$R:$R,""))</f>
        <v>0</v>
      </c>
      <c r="AJ95" s="6">
        <f>IF($B95="-","-",SUMIFS(JRooms!$P:$P,JRooms!$A:$A,$B95,JRooms!$M:$M,AJ$2,JRooms!$R:$R,""))</f>
        <v>0</v>
      </c>
      <c r="AK95" s="6">
        <f>IF($B95="-","-",SUMIFS(JRooms!$P:$P,JRooms!$A:$A,$B95,JRooms!$M:$M,AK$2,JRooms!$R:$R,""))</f>
        <v>0</v>
      </c>
      <c r="AL95" s="6">
        <f>IF($B95="-","-",SUMIFS(JRooms!$P:$P,JRooms!$A:$A,$B95,JRooms!$M:$M,AL$2,JRooms!$R:$R,""))</f>
        <v>0</v>
      </c>
      <c r="AM95" s="6">
        <f>IF($B95="-","-",SUMIFS(JRooms!$P:$P,JRooms!$A:$A,$B95,JRooms!$M:$M,AM$2,JRooms!$R:$R,""))</f>
        <v>0</v>
      </c>
      <c r="AN95" s="6">
        <f>IF($B95="-","-",SUMIFS(JRooms!$P:$P,JRooms!$A:$A,$B95,JRooms!$M:$M,AN$2,JRooms!$R:$R,""))</f>
        <v>0</v>
      </c>
      <c r="AO95" s="6">
        <f>IF($B95="-","-",SUMIFS(JRooms!$P:$P,JRooms!$A:$A,$B95,JRooms!$M:$M,AO$2))</f>
        <v>0</v>
      </c>
      <c r="AP95" s="6">
        <f>IF($B95="-","-",SUMIFS(JRooms!$P:$P,JRooms!$A:$A,$B95,JRooms!$M:$M,AP$2))</f>
        <v>0</v>
      </c>
      <c r="AQ95" s="6">
        <f>IF($B95="-","-",SUMIFS(JRooms!$P:$P,JRooms!$A:$A,$B95,JRooms!$M:$M,AQ$2))</f>
        <v>0</v>
      </c>
      <c r="AR95" s="6">
        <f>IF($B95="-","-",SUMIFS(JRooms!$P:$P,JRooms!$A:$A,$B95,JRooms!$M:$M,AR$2))</f>
        <v>0</v>
      </c>
      <c r="AS95" s="6">
        <f>IF($B95="-","-",SUMIFS(JRooms!$P:$P,JRooms!$A:$A,$B95,JRooms!$M:$M,AS$2))</f>
        <v>0</v>
      </c>
      <c r="AT95" s="6">
        <f>IF($B95="-","-",SUMIFS(JRooms!$P:$P,JRooms!$A:$A,$B95,JRooms!$M:$M,AT$2))</f>
        <v>0</v>
      </c>
      <c r="AU95" s="6">
        <f>IF($B95="-","-",SUMIFS(JRooms!$P:$P,JRooms!$A:$A,$B95,JRooms!$M:$M,AU$2))</f>
        <v>0</v>
      </c>
      <c r="AV95" s="6">
        <f>IF($B95="-","-",SUMIFS(JRooms!$P:$P,JRooms!$A:$A,$B95,JRooms!$M:$M,AV$2))</f>
        <v>0</v>
      </c>
      <c r="AW95" s="6">
        <f>IF($B95="-","-",SUMIFS(JRooms!$P:$P,JRooms!$A:$A,$B95,JRooms!$M:$M,AW$2))</f>
        <v>0</v>
      </c>
      <c r="AX95" s="6">
        <f>IF($B95="-","-",SUMIFS(JRooms!$P:$P,JRooms!$A:$A,$B95,JRooms!$M:$M,AX$2))</f>
        <v>0</v>
      </c>
      <c r="AY95" s="6">
        <f>IF($B95="-","-",SUMIFS(JRooms!$P:$P,JRooms!$A:$A,$B95,JRooms!$M:$M,AY$2))</f>
        <v>672</v>
      </c>
      <c r="AZ95" s="6">
        <f>IF($B95="-","-",SUMIFS(JRooms!$P:$P,JRooms!$A:$A,$B95,JRooms!$M:$M,AZ$2))</f>
        <v>0</v>
      </c>
      <c r="BA95" s="6">
        <f>IF($B95="-","-",SUMIFS(JRooms!$P:$P,JRooms!$A:$A,$B95,JRooms!$M:$M,BA$2))</f>
        <v>0</v>
      </c>
      <c r="BB95" s="6">
        <f>IF($B95="-","-",SUMIFS(JRooms!$P:$P,JRooms!$A:$A,$B95,JRooms!$M:$M,BB$2))</f>
        <v>0</v>
      </c>
      <c r="BC95" s="6">
        <f>IF($B95="-","-",SUMIFS(JRooms!$P:$P,JRooms!$A:$A,$B95,JRooms!$M:$M,BC$2))</f>
        <v>0</v>
      </c>
      <c r="BD95" s="6">
        <f>IF($B95="-","-",SUMIFS(JRooms!$P:$P,JRooms!$A:$A,$B95,JRooms!$M:$M,BD$2))</f>
        <v>0</v>
      </c>
      <c r="BE95" s="6">
        <f>IF($B95="-","-",SUMIFS(JRooms!$P:$P,JRooms!$A:$A,$B95,JRooms!$M:$M,BE$2))</f>
        <v>0</v>
      </c>
      <c r="BF95" s="6">
        <f>IF($B95="-","-",SUMIFS(JRooms!$P:$P,JRooms!$A:$A,$B95,JRooms!$M:$M,BF$2))</f>
        <v>0</v>
      </c>
      <c r="BG95" s="6">
        <f>IF($B95="-","-",SUMIFS(JRooms!$P:$P,JRooms!$A:$A,$B95,JRooms!$M:$M,BG$2))</f>
        <v>0</v>
      </c>
      <c r="BH95" s="6">
        <f>IF($B95="-","-",SUMIFS(JRooms!$P:$P,JRooms!$A:$A,$B95,JRooms!$M:$M,BH$2))</f>
        <v>0</v>
      </c>
      <c r="BI95" s="6">
        <f>IF($B95="-","-",SUMIFS(JRooms!$P:$P,JRooms!$A:$A,$B95,JRooms!$M:$M,BI$2))</f>
        <v>0</v>
      </c>
      <c r="BJ95" s="6">
        <f>IF($B95="-","-",SUMIFS(JRooms!$P:$P,JRooms!$A:$A,$B95,JRooms!$M:$M,BJ$2))</f>
        <v>783</v>
      </c>
      <c r="BK95" s="6">
        <f>IF($B95="-","-",SUMIFS(JRooms!$P:$P,JRooms!$A:$A,$B95,JRooms!$M:$M,BK$2))</f>
        <v>0</v>
      </c>
      <c r="BL95" s="6">
        <f>IF($B95="-","-",SUMIFS(JRooms!$P:$P,JRooms!$A:$A,$B95,JRooms!$M:$M,BL$2))</f>
        <v>0</v>
      </c>
    </row>
    <row r="96" spans="1:64" x14ac:dyDescent="0.2">
      <c r="A96" s="7">
        <v>338</v>
      </c>
      <c r="B96" s="7">
        <v>105</v>
      </c>
      <c r="C96" s="6" t="s">
        <v>96</v>
      </c>
      <c r="D96" s="6">
        <f>SUMIFS(SchoolList!H:H,SchoolList!F:F,A96)</f>
        <v>197.9</v>
      </c>
      <c r="E96" s="6">
        <f t="shared" si="17"/>
        <v>0</v>
      </c>
      <c r="F96" s="6">
        <f t="shared" si="18"/>
        <v>0</v>
      </c>
      <c r="G96" s="6">
        <f t="shared" si="19"/>
        <v>0</v>
      </c>
      <c r="H96" s="6">
        <f t="shared" si="20"/>
        <v>0</v>
      </c>
      <c r="I96" s="73">
        <f t="shared" si="21"/>
        <v>0</v>
      </c>
      <c r="J96" s="73">
        <f t="shared" si="22"/>
        <v>0</v>
      </c>
      <c r="K96" s="73">
        <f t="shared" si="23"/>
        <v>0</v>
      </c>
      <c r="L96" s="73">
        <f t="shared" si="24"/>
        <v>0</v>
      </c>
      <c r="M96" s="6">
        <f t="shared" si="13"/>
        <v>0</v>
      </c>
      <c r="N96" s="6">
        <f t="shared" si="14"/>
        <v>0</v>
      </c>
      <c r="O96" s="6">
        <f t="shared" si="15"/>
        <v>0</v>
      </c>
      <c r="P96" s="6">
        <f t="shared" si="16"/>
        <v>0</v>
      </c>
      <c r="Q96" s="6">
        <f>IF($B96="-","-",SUMIFS(JRooms!$P:$P,JRooms!$A:$A,$B96,JRooms!$M:$M,Q$2,JRooms!$R:$R,""))</f>
        <v>0</v>
      </c>
      <c r="R96" s="6">
        <f>IF($B96="-","-",SUMIFS(JRooms!$P:$P,JRooms!$A:$A,$B96,JRooms!$M:$M,R$2,JRooms!$R:$R,""))</f>
        <v>0</v>
      </c>
      <c r="S96" s="6">
        <f>IF($B96="-","-",SUMIFS(JRooms!$P:$P,JRooms!$A:$A,$B96,JRooms!$M:$M,S$2,JRooms!$R:$R,""))</f>
        <v>0</v>
      </c>
      <c r="T96" s="6">
        <f>IF($B96="-","-",SUMIFS(JRooms!$P:$P,JRooms!$A:$A,$B96,JRooms!$M:$M,T$2,JRooms!$R:$R,""))</f>
        <v>0</v>
      </c>
      <c r="U96" s="6">
        <f>IF($B96="-","-",SUMIFS(JRooms!$P:$P,JRooms!$A:$A,$B96,JRooms!$M:$M,U$2,JRooms!$R:$R,""))</f>
        <v>0</v>
      </c>
      <c r="V96" s="6">
        <f>IF($B96="-","-",SUMIFS(JRooms!$P:$P,JRooms!$A:$A,$B96,JRooms!$M:$M,V$2,JRooms!$R:$R,""))</f>
        <v>0</v>
      </c>
      <c r="W96" s="6">
        <f>IF($B96="-","-",SUMIFS(JRooms!$P:$P,JRooms!$A:$A,$B96,JRooms!$M:$M,W$2,JRooms!$R:$R,""))</f>
        <v>0</v>
      </c>
      <c r="X96" s="6">
        <f>IF($B96="-","-",SUMIFS(JRooms!$P:$P,JRooms!$A:$A,$B96,JRooms!$M:$M,X$2,JRooms!$R:$R,""))</f>
        <v>0</v>
      </c>
      <c r="Y96" s="6">
        <f>IF($B96="-","-",SUMIFS(JRooms!$P:$P,JRooms!$A:$A,$B96,JRooms!$M:$M,Y$2,JRooms!$R:$R,""))</f>
        <v>0</v>
      </c>
      <c r="Z96" s="6">
        <f>IF($B96="-","-",SUMIFS(JRooms!$P:$P,JRooms!$A:$A,$B96,JRooms!$M:$M,Z$2,JRooms!$R:$R,""))</f>
        <v>0</v>
      </c>
      <c r="AA96" s="6">
        <f>IF($B96="-","-",SUMIFS(JRooms!$P:$P,JRooms!$A:$A,$B96,JRooms!$M:$M,AA$2,JRooms!$R:$R,""))</f>
        <v>0</v>
      </c>
      <c r="AB96" s="6">
        <f>IF($B96="-","-",SUMIFS(JRooms!$P:$P,JRooms!$A:$A,$B96,JRooms!$M:$M,AB$2,JRooms!$R:$R,""))</f>
        <v>0</v>
      </c>
      <c r="AC96" s="6">
        <f>IF($B96="-","-",SUMIFS(JRooms!$P:$P,JRooms!$A:$A,$B96,JRooms!$M:$M,AC$2,JRooms!$R:$R,""))</f>
        <v>0</v>
      </c>
      <c r="AD96" s="6">
        <f>IF($B96="-","-",SUMIFS(JRooms!$P:$P,JRooms!$A:$A,$B96,JRooms!$M:$M,AD$2,JRooms!$R:$R,""))</f>
        <v>0</v>
      </c>
      <c r="AE96" s="6">
        <f>IF($B96="-","-",SUMIFS(JRooms!$P:$P,JRooms!$A:$A,$B96,JRooms!$M:$M,AE$2,JRooms!$R:$R,""))</f>
        <v>0</v>
      </c>
      <c r="AF96" s="6">
        <f>IF($B96="-","-",SUMIFS(JRooms!$P:$P,JRooms!$A:$A,$B96,JRooms!$M:$M,AF$2,JRooms!$R:$R,""))</f>
        <v>0</v>
      </c>
      <c r="AG96" s="6">
        <f>IF($B96="-","-",SUMIFS(JRooms!$P:$P,JRooms!$A:$A,$B96,JRooms!$M:$M,AG$2,JRooms!$R:$R,""))</f>
        <v>0</v>
      </c>
      <c r="AH96" s="6">
        <f>IF($B96="-","-",SUMIFS(JRooms!$P:$P,JRooms!$A:$A,$B96,JRooms!$M:$M,AH$2,JRooms!$R:$R,""))</f>
        <v>0</v>
      </c>
      <c r="AI96" s="6">
        <f>IF($B96="-","-",SUMIFS(JRooms!$P:$P,JRooms!$A:$A,$B96,JRooms!$M:$M,AI$2,JRooms!$R:$R,""))</f>
        <v>0</v>
      </c>
      <c r="AJ96" s="6">
        <f>IF($B96="-","-",SUMIFS(JRooms!$P:$P,JRooms!$A:$A,$B96,JRooms!$M:$M,AJ$2,JRooms!$R:$R,""))</f>
        <v>0</v>
      </c>
      <c r="AK96" s="6">
        <f>IF($B96="-","-",SUMIFS(JRooms!$P:$P,JRooms!$A:$A,$B96,JRooms!$M:$M,AK$2,JRooms!$R:$R,""))</f>
        <v>0</v>
      </c>
      <c r="AL96" s="6">
        <f>IF($B96="-","-",SUMIFS(JRooms!$P:$P,JRooms!$A:$A,$B96,JRooms!$M:$M,AL$2,JRooms!$R:$R,""))</f>
        <v>0</v>
      </c>
      <c r="AM96" s="6">
        <f>IF($B96="-","-",SUMIFS(JRooms!$P:$P,JRooms!$A:$A,$B96,JRooms!$M:$M,AM$2,JRooms!$R:$R,""))</f>
        <v>0</v>
      </c>
      <c r="AN96" s="6">
        <f>IF($B96="-","-",SUMIFS(JRooms!$P:$P,JRooms!$A:$A,$B96,JRooms!$M:$M,AN$2,JRooms!$R:$R,""))</f>
        <v>0</v>
      </c>
      <c r="AO96" s="6">
        <f>IF($B96="-","-",SUMIFS(JRooms!$P:$P,JRooms!$A:$A,$B96,JRooms!$M:$M,AO$2))</f>
        <v>0</v>
      </c>
      <c r="AP96" s="6">
        <f>IF($B96="-","-",SUMIFS(JRooms!$P:$P,JRooms!$A:$A,$B96,JRooms!$M:$M,AP$2))</f>
        <v>0</v>
      </c>
      <c r="AQ96" s="6">
        <f>IF($B96="-","-",SUMIFS(JRooms!$P:$P,JRooms!$A:$A,$B96,JRooms!$M:$M,AQ$2))</f>
        <v>0</v>
      </c>
      <c r="AR96" s="6">
        <f>IF($B96="-","-",SUMIFS(JRooms!$P:$P,JRooms!$A:$A,$B96,JRooms!$M:$M,AR$2))</f>
        <v>0</v>
      </c>
      <c r="AS96" s="6">
        <f>IF($B96="-","-",SUMIFS(JRooms!$P:$P,JRooms!$A:$A,$B96,JRooms!$M:$M,AS$2))</f>
        <v>0</v>
      </c>
      <c r="AT96" s="6">
        <f>IF($B96="-","-",SUMIFS(JRooms!$P:$P,JRooms!$A:$A,$B96,JRooms!$M:$M,AT$2))</f>
        <v>0</v>
      </c>
      <c r="AU96" s="6">
        <f>IF($B96="-","-",SUMIFS(JRooms!$P:$P,JRooms!$A:$A,$B96,JRooms!$M:$M,AU$2))</f>
        <v>0</v>
      </c>
      <c r="AV96" s="6">
        <f>IF($B96="-","-",SUMIFS(JRooms!$P:$P,JRooms!$A:$A,$B96,JRooms!$M:$M,AV$2))</f>
        <v>0</v>
      </c>
      <c r="AW96" s="6">
        <f>IF($B96="-","-",SUMIFS(JRooms!$P:$P,JRooms!$A:$A,$B96,JRooms!$M:$M,AW$2))</f>
        <v>0</v>
      </c>
      <c r="AX96" s="6">
        <f>IF($B96="-","-",SUMIFS(JRooms!$P:$P,JRooms!$A:$A,$B96,JRooms!$M:$M,AX$2))</f>
        <v>0</v>
      </c>
      <c r="AY96" s="6">
        <f>IF($B96="-","-",SUMIFS(JRooms!$P:$P,JRooms!$A:$A,$B96,JRooms!$M:$M,AY$2))</f>
        <v>0</v>
      </c>
      <c r="AZ96" s="6">
        <f>IF($B96="-","-",SUMIFS(JRooms!$P:$P,JRooms!$A:$A,$B96,JRooms!$M:$M,AZ$2))</f>
        <v>0</v>
      </c>
      <c r="BA96" s="6">
        <f>IF($B96="-","-",SUMIFS(JRooms!$P:$P,JRooms!$A:$A,$B96,JRooms!$M:$M,BA$2))</f>
        <v>0</v>
      </c>
      <c r="BB96" s="6">
        <f>IF($B96="-","-",SUMIFS(JRooms!$P:$P,JRooms!$A:$A,$B96,JRooms!$M:$M,BB$2))</f>
        <v>0</v>
      </c>
      <c r="BC96" s="6">
        <f>IF($B96="-","-",SUMIFS(JRooms!$P:$P,JRooms!$A:$A,$B96,JRooms!$M:$M,BC$2))</f>
        <v>0</v>
      </c>
      <c r="BD96" s="6">
        <f>IF($B96="-","-",SUMIFS(JRooms!$P:$P,JRooms!$A:$A,$B96,JRooms!$M:$M,BD$2))</f>
        <v>0</v>
      </c>
      <c r="BE96" s="6">
        <f>IF($B96="-","-",SUMIFS(JRooms!$P:$P,JRooms!$A:$A,$B96,JRooms!$M:$M,BE$2))</f>
        <v>0</v>
      </c>
      <c r="BF96" s="6">
        <f>IF($B96="-","-",SUMIFS(JRooms!$P:$P,JRooms!$A:$A,$B96,JRooms!$M:$M,BF$2))</f>
        <v>0</v>
      </c>
      <c r="BG96" s="6">
        <f>IF($B96="-","-",SUMIFS(JRooms!$P:$P,JRooms!$A:$A,$B96,JRooms!$M:$M,BG$2))</f>
        <v>0</v>
      </c>
      <c r="BH96" s="6">
        <f>IF($B96="-","-",SUMIFS(JRooms!$P:$P,JRooms!$A:$A,$B96,JRooms!$M:$M,BH$2))</f>
        <v>0</v>
      </c>
      <c r="BI96" s="6">
        <f>IF($B96="-","-",SUMIFS(JRooms!$P:$P,JRooms!$A:$A,$B96,JRooms!$M:$M,BI$2))</f>
        <v>0</v>
      </c>
      <c r="BJ96" s="6">
        <f>IF($B96="-","-",SUMIFS(JRooms!$P:$P,JRooms!$A:$A,$B96,JRooms!$M:$M,BJ$2))</f>
        <v>0</v>
      </c>
      <c r="BK96" s="6">
        <f>IF($B96="-","-",SUMIFS(JRooms!$P:$P,JRooms!$A:$A,$B96,JRooms!$M:$M,BK$2))</f>
        <v>0</v>
      </c>
      <c r="BL96" s="6">
        <f>IF($B96="-","-",SUMIFS(JRooms!$P:$P,JRooms!$A:$A,$B96,JRooms!$M:$M,BL$2))</f>
        <v>0</v>
      </c>
    </row>
    <row r="97" spans="1:64" x14ac:dyDescent="0.2">
      <c r="A97" s="7">
        <v>404</v>
      </c>
      <c r="B97" s="7" t="s">
        <v>274</v>
      </c>
      <c r="C97" s="6" t="s">
        <v>97</v>
      </c>
      <c r="D97" s="6">
        <f>SUMIFS(SchoolList!H:H,SchoolList!F:F,A97)</f>
        <v>0</v>
      </c>
      <c r="E97" s="6">
        <f t="shared" si="17"/>
        <v>0</v>
      </c>
      <c r="F97" s="6">
        <f t="shared" si="18"/>
        <v>0</v>
      </c>
      <c r="G97" s="6">
        <f t="shared" si="19"/>
        <v>0</v>
      </c>
      <c r="H97" s="6">
        <f t="shared" si="20"/>
        <v>0</v>
      </c>
      <c r="I97" s="73" t="str">
        <f t="shared" si="21"/>
        <v>-</v>
      </c>
      <c r="J97" s="73" t="str">
        <f t="shared" si="22"/>
        <v>-</v>
      </c>
      <c r="K97" s="73" t="str">
        <f t="shared" si="23"/>
        <v>-</v>
      </c>
      <c r="L97" s="73" t="str">
        <f t="shared" si="24"/>
        <v>-</v>
      </c>
      <c r="M97" s="6">
        <f t="shared" si="13"/>
        <v>0</v>
      </c>
      <c r="N97" s="6">
        <f t="shared" si="14"/>
        <v>0</v>
      </c>
      <c r="O97" s="6">
        <f t="shared" si="15"/>
        <v>0</v>
      </c>
      <c r="P97" s="6">
        <f t="shared" si="16"/>
        <v>0</v>
      </c>
      <c r="Q97" s="6" t="str">
        <f>IF($B97="-","-",SUMIFS(JRooms!$P:$P,JRooms!$A:$A,$B97,JRooms!$M:$M,Q$2,JRooms!$R:$R,""))</f>
        <v>-</v>
      </c>
      <c r="R97" s="6" t="str">
        <f>IF($B97="-","-",SUMIFS(JRooms!$P:$P,JRooms!$A:$A,$B97,JRooms!$M:$M,R$2,JRooms!$R:$R,""))</f>
        <v>-</v>
      </c>
      <c r="S97" s="6" t="str">
        <f>IF($B97="-","-",SUMIFS(JRooms!$P:$P,JRooms!$A:$A,$B97,JRooms!$M:$M,S$2,JRooms!$R:$R,""))</f>
        <v>-</v>
      </c>
      <c r="T97" s="6" t="str">
        <f>IF($B97="-","-",SUMIFS(JRooms!$P:$P,JRooms!$A:$A,$B97,JRooms!$M:$M,T$2,JRooms!$R:$R,""))</f>
        <v>-</v>
      </c>
      <c r="U97" s="6" t="str">
        <f>IF($B97="-","-",SUMIFS(JRooms!$P:$P,JRooms!$A:$A,$B97,JRooms!$M:$M,U$2,JRooms!$R:$R,""))</f>
        <v>-</v>
      </c>
      <c r="V97" s="6" t="str">
        <f>IF($B97="-","-",SUMIFS(JRooms!$P:$P,JRooms!$A:$A,$B97,JRooms!$M:$M,V$2,JRooms!$R:$R,""))</f>
        <v>-</v>
      </c>
      <c r="W97" s="6" t="str">
        <f>IF($B97="-","-",SUMIFS(JRooms!$P:$P,JRooms!$A:$A,$B97,JRooms!$M:$M,W$2,JRooms!$R:$R,""))</f>
        <v>-</v>
      </c>
      <c r="X97" s="6" t="str">
        <f>IF($B97="-","-",SUMIFS(JRooms!$P:$P,JRooms!$A:$A,$B97,JRooms!$M:$M,X$2,JRooms!$R:$R,""))</f>
        <v>-</v>
      </c>
      <c r="Y97" s="6" t="str">
        <f>IF($B97="-","-",SUMIFS(JRooms!$P:$P,JRooms!$A:$A,$B97,JRooms!$M:$M,Y$2,JRooms!$R:$R,""))</f>
        <v>-</v>
      </c>
      <c r="Z97" s="6" t="str">
        <f>IF($B97="-","-",SUMIFS(JRooms!$P:$P,JRooms!$A:$A,$B97,JRooms!$M:$M,Z$2,JRooms!$R:$R,""))</f>
        <v>-</v>
      </c>
      <c r="AA97" s="6" t="str">
        <f>IF($B97="-","-",SUMIFS(JRooms!$P:$P,JRooms!$A:$A,$B97,JRooms!$M:$M,AA$2,JRooms!$R:$R,""))</f>
        <v>-</v>
      </c>
      <c r="AB97" s="6" t="str">
        <f>IF($B97="-","-",SUMIFS(JRooms!$P:$P,JRooms!$A:$A,$B97,JRooms!$M:$M,AB$2,JRooms!$R:$R,""))</f>
        <v>-</v>
      </c>
      <c r="AC97" s="6" t="str">
        <f>IF($B97="-","-",SUMIFS(JRooms!$P:$P,JRooms!$A:$A,$B97,JRooms!$M:$M,AC$2,JRooms!$R:$R,""))</f>
        <v>-</v>
      </c>
      <c r="AD97" s="6" t="str">
        <f>IF($B97="-","-",SUMIFS(JRooms!$P:$P,JRooms!$A:$A,$B97,JRooms!$M:$M,AD$2,JRooms!$R:$R,""))</f>
        <v>-</v>
      </c>
      <c r="AE97" s="6" t="str">
        <f>IF($B97="-","-",SUMIFS(JRooms!$P:$P,JRooms!$A:$A,$B97,JRooms!$M:$M,AE$2,JRooms!$R:$R,""))</f>
        <v>-</v>
      </c>
      <c r="AF97" s="6" t="str">
        <f>IF($B97="-","-",SUMIFS(JRooms!$P:$P,JRooms!$A:$A,$B97,JRooms!$M:$M,AF$2,JRooms!$R:$R,""))</f>
        <v>-</v>
      </c>
      <c r="AG97" s="6" t="str">
        <f>IF($B97="-","-",SUMIFS(JRooms!$P:$P,JRooms!$A:$A,$B97,JRooms!$M:$M,AG$2,JRooms!$R:$R,""))</f>
        <v>-</v>
      </c>
      <c r="AH97" s="6" t="str">
        <f>IF($B97="-","-",SUMIFS(JRooms!$P:$P,JRooms!$A:$A,$B97,JRooms!$M:$M,AH$2,JRooms!$R:$R,""))</f>
        <v>-</v>
      </c>
      <c r="AI97" s="6" t="str">
        <f>IF($B97="-","-",SUMIFS(JRooms!$P:$P,JRooms!$A:$A,$B97,JRooms!$M:$M,AI$2,JRooms!$R:$R,""))</f>
        <v>-</v>
      </c>
      <c r="AJ97" s="6" t="str">
        <f>IF($B97="-","-",SUMIFS(JRooms!$P:$P,JRooms!$A:$A,$B97,JRooms!$M:$M,AJ$2,JRooms!$R:$R,""))</f>
        <v>-</v>
      </c>
      <c r="AK97" s="6" t="str">
        <f>IF($B97="-","-",SUMIFS(JRooms!$P:$P,JRooms!$A:$A,$B97,JRooms!$M:$M,AK$2,JRooms!$R:$R,""))</f>
        <v>-</v>
      </c>
      <c r="AL97" s="6" t="str">
        <f>IF($B97="-","-",SUMIFS(JRooms!$P:$P,JRooms!$A:$A,$B97,JRooms!$M:$M,AL$2,JRooms!$R:$R,""))</f>
        <v>-</v>
      </c>
      <c r="AM97" s="6" t="str">
        <f>IF($B97="-","-",SUMIFS(JRooms!$P:$P,JRooms!$A:$A,$B97,JRooms!$M:$M,AM$2,JRooms!$R:$R,""))</f>
        <v>-</v>
      </c>
      <c r="AN97" s="6" t="str">
        <f>IF($B97="-","-",SUMIFS(JRooms!$P:$P,JRooms!$A:$A,$B97,JRooms!$M:$M,AN$2,JRooms!$R:$R,""))</f>
        <v>-</v>
      </c>
      <c r="AO97" s="6" t="str">
        <f>IF($B97="-","-",SUMIFS(JRooms!$P:$P,JRooms!$A:$A,$B97,JRooms!$M:$M,AO$2))</f>
        <v>-</v>
      </c>
      <c r="AP97" s="6" t="str">
        <f>IF($B97="-","-",SUMIFS(JRooms!$P:$P,JRooms!$A:$A,$B97,JRooms!$M:$M,AP$2))</f>
        <v>-</v>
      </c>
      <c r="AQ97" s="6" t="str">
        <f>IF($B97="-","-",SUMIFS(JRooms!$P:$P,JRooms!$A:$A,$B97,JRooms!$M:$M,AQ$2))</f>
        <v>-</v>
      </c>
      <c r="AR97" s="6" t="str">
        <f>IF($B97="-","-",SUMIFS(JRooms!$P:$P,JRooms!$A:$A,$B97,JRooms!$M:$M,AR$2))</f>
        <v>-</v>
      </c>
      <c r="AS97" s="6" t="str">
        <f>IF($B97="-","-",SUMIFS(JRooms!$P:$P,JRooms!$A:$A,$B97,JRooms!$M:$M,AS$2))</f>
        <v>-</v>
      </c>
      <c r="AT97" s="6" t="str">
        <f>IF($B97="-","-",SUMIFS(JRooms!$P:$P,JRooms!$A:$A,$B97,JRooms!$M:$M,AT$2))</f>
        <v>-</v>
      </c>
      <c r="AU97" s="6" t="str">
        <f>IF($B97="-","-",SUMIFS(JRooms!$P:$P,JRooms!$A:$A,$B97,JRooms!$M:$M,AU$2))</f>
        <v>-</v>
      </c>
      <c r="AV97" s="6" t="str">
        <f>IF($B97="-","-",SUMIFS(JRooms!$P:$P,JRooms!$A:$A,$B97,JRooms!$M:$M,AV$2))</f>
        <v>-</v>
      </c>
      <c r="AW97" s="6" t="str">
        <f>IF($B97="-","-",SUMIFS(JRooms!$P:$P,JRooms!$A:$A,$B97,JRooms!$M:$M,AW$2))</f>
        <v>-</v>
      </c>
      <c r="AX97" s="6" t="str">
        <f>IF($B97="-","-",SUMIFS(JRooms!$P:$P,JRooms!$A:$A,$B97,JRooms!$M:$M,AX$2))</f>
        <v>-</v>
      </c>
      <c r="AY97" s="6" t="str">
        <f>IF($B97="-","-",SUMIFS(JRooms!$P:$P,JRooms!$A:$A,$B97,JRooms!$M:$M,AY$2))</f>
        <v>-</v>
      </c>
      <c r="AZ97" s="6" t="str">
        <f>IF($B97="-","-",SUMIFS(JRooms!$P:$P,JRooms!$A:$A,$B97,JRooms!$M:$M,AZ$2))</f>
        <v>-</v>
      </c>
      <c r="BA97" s="6" t="str">
        <f>IF($B97="-","-",SUMIFS(JRooms!$P:$P,JRooms!$A:$A,$B97,JRooms!$M:$M,BA$2))</f>
        <v>-</v>
      </c>
      <c r="BB97" s="6" t="str">
        <f>IF($B97="-","-",SUMIFS(JRooms!$P:$P,JRooms!$A:$A,$B97,JRooms!$M:$M,BB$2))</f>
        <v>-</v>
      </c>
      <c r="BC97" s="6" t="str">
        <f>IF($B97="-","-",SUMIFS(JRooms!$P:$P,JRooms!$A:$A,$B97,JRooms!$M:$M,BC$2))</f>
        <v>-</v>
      </c>
      <c r="BD97" s="6" t="str">
        <f>IF($B97="-","-",SUMIFS(JRooms!$P:$P,JRooms!$A:$A,$B97,JRooms!$M:$M,BD$2))</f>
        <v>-</v>
      </c>
      <c r="BE97" s="6" t="str">
        <f>IF($B97="-","-",SUMIFS(JRooms!$P:$P,JRooms!$A:$A,$B97,JRooms!$M:$M,BE$2))</f>
        <v>-</v>
      </c>
      <c r="BF97" s="6" t="str">
        <f>IF($B97="-","-",SUMIFS(JRooms!$P:$P,JRooms!$A:$A,$B97,JRooms!$M:$M,BF$2))</f>
        <v>-</v>
      </c>
      <c r="BG97" s="6" t="str">
        <f>IF($B97="-","-",SUMIFS(JRooms!$P:$P,JRooms!$A:$A,$B97,JRooms!$M:$M,BG$2))</f>
        <v>-</v>
      </c>
      <c r="BH97" s="6" t="str">
        <f>IF($B97="-","-",SUMIFS(JRooms!$P:$P,JRooms!$A:$A,$B97,JRooms!$M:$M,BH$2))</f>
        <v>-</v>
      </c>
      <c r="BI97" s="6" t="str">
        <f>IF($B97="-","-",SUMIFS(JRooms!$P:$P,JRooms!$A:$A,$B97,JRooms!$M:$M,BI$2))</f>
        <v>-</v>
      </c>
      <c r="BJ97" s="6" t="str">
        <f>IF($B97="-","-",SUMIFS(JRooms!$P:$P,JRooms!$A:$A,$B97,JRooms!$M:$M,BJ$2))</f>
        <v>-</v>
      </c>
      <c r="BK97" s="6" t="str">
        <f>IF($B97="-","-",SUMIFS(JRooms!$P:$P,JRooms!$A:$A,$B97,JRooms!$M:$M,BK$2))</f>
        <v>-</v>
      </c>
      <c r="BL97" s="6" t="str">
        <f>IF($B97="-","-",SUMIFS(JRooms!$P:$P,JRooms!$A:$A,$B97,JRooms!$M:$M,BL$2))</f>
        <v>-</v>
      </c>
    </row>
    <row r="98" spans="1:64" x14ac:dyDescent="0.2">
      <c r="A98" s="7">
        <v>405</v>
      </c>
      <c r="B98" s="7" t="s">
        <v>274</v>
      </c>
      <c r="C98" s="6" t="s">
        <v>98</v>
      </c>
      <c r="D98" s="6">
        <f>SUMIFS(SchoolList!H:H,SchoolList!F:F,A98)</f>
        <v>0</v>
      </c>
      <c r="E98" s="6">
        <f t="shared" si="17"/>
        <v>0</v>
      </c>
      <c r="F98" s="6">
        <f t="shared" si="18"/>
        <v>0</v>
      </c>
      <c r="G98" s="6">
        <f t="shared" si="19"/>
        <v>0</v>
      </c>
      <c r="H98" s="6">
        <f t="shared" si="20"/>
        <v>0</v>
      </c>
      <c r="I98" s="73" t="str">
        <f t="shared" si="21"/>
        <v>-</v>
      </c>
      <c r="J98" s="73" t="str">
        <f t="shared" si="22"/>
        <v>-</v>
      </c>
      <c r="K98" s="73" t="str">
        <f t="shared" si="23"/>
        <v>-</v>
      </c>
      <c r="L98" s="73" t="str">
        <f t="shared" si="24"/>
        <v>-</v>
      </c>
      <c r="M98" s="6">
        <f t="shared" si="13"/>
        <v>0</v>
      </c>
      <c r="N98" s="6">
        <f t="shared" si="14"/>
        <v>0</v>
      </c>
      <c r="O98" s="6">
        <f t="shared" si="15"/>
        <v>0</v>
      </c>
      <c r="P98" s="6">
        <f t="shared" si="16"/>
        <v>0</v>
      </c>
      <c r="Q98" s="6" t="str">
        <f>IF($B98="-","-",SUMIFS(JRooms!$P:$P,JRooms!$A:$A,$B98,JRooms!$M:$M,Q$2,JRooms!$R:$R,""))</f>
        <v>-</v>
      </c>
      <c r="R98" s="6" t="str">
        <f>IF($B98="-","-",SUMIFS(JRooms!$P:$P,JRooms!$A:$A,$B98,JRooms!$M:$M,R$2,JRooms!$R:$R,""))</f>
        <v>-</v>
      </c>
      <c r="S98" s="6" t="str">
        <f>IF($B98="-","-",SUMIFS(JRooms!$P:$P,JRooms!$A:$A,$B98,JRooms!$M:$M,S$2,JRooms!$R:$R,""))</f>
        <v>-</v>
      </c>
      <c r="T98" s="6" t="str">
        <f>IF($B98="-","-",SUMIFS(JRooms!$P:$P,JRooms!$A:$A,$B98,JRooms!$M:$M,T$2,JRooms!$R:$R,""))</f>
        <v>-</v>
      </c>
      <c r="U98" s="6" t="str">
        <f>IF($B98="-","-",SUMIFS(JRooms!$P:$P,JRooms!$A:$A,$B98,JRooms!$M:$M,U$2,JRooms!$R:$R,""))</f>
        <v>-</v>
      </c>
      <c r="V98" s="6" t="str">
        <f>IF($B98="-","-",SUMIFS(JRooms!$P:$P,JRooms!$A:$A,$B98,JRooms!$M:$M,V$2,JRooms!$R:$R,""))</f>
        <v>-</v>
      </c>
      <c r="W98" s="6" t="str">
        <f>IF($B98="-","-",SUMIFS(JRooms!$P:$P,JRooms!$A:$A,$B98,JRooms!$M:$M,W$2,JRooms!$R:$R,""))</f>
        <v>-</v>
      </c>
      <c r="X98" s="6" t="str">
        <f>IF($B98="-","-",SUMIFS(JRooms!$P:$P,JRooms!$A:$A,$B98,JRooms!$M:$M,X$2,JRooms!$R:$R,""))</f>
        <v>-</v>
      </c>
      <c r="Y98" s="6" t="str">
        <f>IF($B98="-","-",SUMIFS(JRooms!$P:$P,JRooms!$A:$A,$B98,JRooms!$M:$M,Y$2,JRooms!$R:$R,""))</f>
        <v>-</v>
      </c>
      <c r="Z98" s="6" t="str">
        <f>IF($B98="-","-",SUMIFS(JRooms!$P:$P,JRooms!$A:$A,$B98,JRooms!$M:$M,Z$2,JRooms!$R:$R,""))</f>
        <v>-</v>
      </c>
      <c r="AA98" s="6" t="str">
        <f>IF($B98="-","-",SUMIFS(JRooms!$P:$P,JRooms!$A:$A,$B98,JRooms!$M:$M,AA$2,JRooms!$R:$R,""))</f>
        <v>-</v>
      </c>
      <c r="AB98" s="6" t="str">
        <f>IF($B98="-","-",SUMIFS(JRooms!$P:$P,JRooms!$A:$A,$B98,JRooms!$M:$M,AB$2,JRooms!$R:$R,""))</f>
        <v>-</v>
      </c>
      <c r="AC98" s="6" t="str">
        <f>IF($B98="-","-",SUMIFS(JRooms!$P:$P,JRooms!$A:$A,$B98,JRooms!$M:$M,AC$2,JRooms!$R:$R,""))</f>
        <v>-</v>
      </c>
      <c r="AD98" s="6" t="str">
        <f>IF($B98="-","-",SUMIFS(JRooms!$P:$P,JRooms!$A:$A,$B98,JRooms!$M:$M,AD$2,JRooms!$R:$R,""))</f>
        <v>-</v>
      </c>
      <c r="AE98" s="6" t="str">
        <f>IF($B98="-","-",SUMIFS(JRooms!$P:$P,JRooms!$A:$A,$B98,JRooms!$M:$M,AE$2,JRooms!$R:$R,""))</f>
        <v>-</v>
      </c>
      <c r="AF98" s="6" t="str">
        <f>IF($B98="-","-",SUMIFS(JRooms!$P:$P,JRooms!$A:$A,$B98,JRooms!$M:$M,AF$2,JRooms!$R:$R,""))</f>
        <v>-</v>
      </c>
      <c r="AG98" s="6" t="str">
        <f>IF($B98="-","-",SUMIFS(JRooms!$P:$P,JRooms!$A:$A,$B98,JRooms!$M:$M,AG$2,JRooms!$R:$R,""))</f>
        <v>-</v>
      </c>
      <c r="AH98" s="6" t="str">
        <f>IF($B98="-","-",SUMIFS(JRooms!$P:$P,JRooms!$A:$A,$B98,JRooms!$M:$M,AH$2,JRooms!$R:$R,""))</f>
        <v>-</v>
      </c>
      <c r="AI98" s="6" t="str">
        <f>IF($B98="-","-",SUMIFS(JRooms!$P:$P,JRooms!$A:$A,$B98,JRooms!$M:$M,AI$2,JRooms!$R:$R,""))</f>
        <v>-</v>
      </c>
      <c r="AJ98" s="6" t="str">
        <f>IF($B98="-","-",SUMIFS(JRooms!$P:$P,JRooms!$A:$A,$B98,JRooms!$M:$M,AJ$2,JRooms!$R:$R,""))</f>
        <v>-</v>
      </c>
      <c r="AK98" s="6" t="str">
        <f>IF($B98="-","-",SUMIFS(JRooms!$P:$P,JRooms!$A:$A,$B98,JRooms!$M:$M,AK$2,JRooms!$R:$R,""))</f>
        <v>-</v>
      </c>
      <c r="AL98" s="6" t="str">
        <f>IF($B98="-","-",SUMIFS(JRooms!$P:$P,JRooms!$A:$A,$B98,JRooms!$M:$M,AL$2,JRooms!$R:$R,""))</f>
        <v>-</v>
      </c>
      <c r="AM98" s="6" t="str">
        <f>IF($B98="-","-",SUMIFS(JRooms!$P:$P,JRooms!$A:$A,$B98,JRooms!$M:$M,AM$2,JRooms!$R:$R,""))</f>
        <v>-</v>
      </c>
      <c r="AN98" s="6" t="str">
        <f>IF($B98="-","-",SUMIFS(JRooms!$P:$P,JRooms!$A:$A,$B98,JRooms!$M:$M,AN$2,JRooms!$R:$R,""))</f>
        <v>-</v>
      </c>
      <c r="AO98" s="6" t="str">
        <f>IF($B98="-","-",SUMIFS(JRooms!$P:$P,JRooms!$A:$A,$B98,JRooms!$M:$M,AO$2))</f>
        <v>-</v>
      </c>
      <c r="AP98" s="6" t="str">
        <f>IF($B98="-","-",SUMIFS(JRooms!$P:$P,JRooms!$A:$A,$B98,JRooms!$M:$M,AP$2))</f>
        <v>-</v>
      </c>
      <c r="AQ98" s="6" t="str">
        <f>IF($B98="-","-",SUMIFS(JRooms!$P:$P,JRooms!$A:$A,$B98,JRooms!$M:$M,AQ$2))</f>
        <v>-</v>
      </c>
      <c r="AR98" s="6" t="str">
        <f>IF($B98="-","-",SUMIFS(JRooms!$P:$P,JRooms!$A:$A,$B98,JRooms!$M:$M,AR$2))</f>
        <v>-</v>
      </c>
      <c r="AS98" s="6" t="str">
        <f>IF($B98="-","-",SUMIFS(JRooms!$P:$P,JRooms!$A:$A,$B98,JRooms!$M:$M,AS$2))</f>
        <v>-</v>
      </c>
      <c r="AT98" s="6" t="str">
        <f>IF($B98="-","-",SUMIFS(JRooms!$P:$P,JRooms!$A:$A,$B98,JRooms!$M:$M,AT$2))</f>
        <v>-</v>
      </c>
      <c r="AU98" s="6" t="str">
        <f>IF($B98="-","-",SUMIFS(JRooms!$P:$P,JRooms!$A:$A,$B98,JRooms!$M:$M,AU$2))</f>
        <v>-</v>
      </c>
      <c r="AV98" s="6" t="str">
        <f>IF($B98="-","-",SUMIFS(JRooms!$P:$P,JRooms!$A:$A,$B98,JRooms!$M:$M,AV$2))</f>
        <v>-</v>
      </c>
      <c r="AW98" s="6" t="str">
        <f>IF($B98="-","-",SUMIFS(JRooms!$P:$P,JRooms!$A:$A,$B98,JRooms!$M:$M,AW$2))</f>
        <v>-</v>
      </c>
      <c r="AX98" s="6" t="str">
        <f>IF($B98="-","-",SUMIFS(JRooms!$P:$P,JRooms!$A:$A,$B98,JRooms!$M:$M,AX$2))</f>
        <v>-</v>
      </c>
      <c r="AY98" s="6" t="str">
        <f>IF($B98="-","-",SUMIFS(JRooms!$P:$P,JRooms!$A:$A,$B98,JRooms!$M:$M,AY$2))</f>
        <v>-</v>
      </c>
      <c r="AZ98" s="6" t="str">
        <f>IF($B98="-","-",SUMIFS(JRooms!$P:$P,JRooms!$A:$A,$B98,JRooms!$M:$M,AZ$2))</f>
        <v>-</v>
      </c>
      <c r="BA98" s="6" t="str">
        <f>IF($B98="-","-",SUMIFS(JRooms!$P:$P,JRooms!$A:$A,$B98,JRooms!$M:$M,BA$2))</f>
        <v>-</v>
      </c>
      <c r="BB98" s="6" t="str">
        <f>IF($B98="-","-",SUMIFS(JRooms!$P:$P,JRooms!$A:$A,$B98,JRooms!$M:$M,BB$2))</f>
        <v>-</v>
      </c>
      <c r="BC98" s="6" t="str">
        <f>IF($B98="-","-",SUMIFS(JRooms!$P:$P,JRooms!$A:$A,$B98,JRooms!$M:$M,BC$2))</f>
        <v>-</v>
      </c>
      <c r="BD98" s="6" t="str">
        <f>IF($B98="-","-",SUMIFS(JRooms!$P:$P,JRooms!$A:$A,$B98,JRooms!$M:$M,BD$2))</f>
        <v>-</v>
      </c>
      <c r="BE98" s="6" t="str">
        <f>IF($B98="-","-",SUMIFS(JRooms!$P:$P,JRooms!$A:$A,$B98,JRooms!$M:$M,BE$2))</f>
        <v>-</v>
      </c>
      <c r="BF98" s="6" t="str">
        <f>IF($B98="-","-",SUMIFS(JRooms!$P:$P,JRooms!$A:$A,$B98,JRooms!$M:$M,BF$2))</f>
        <v>-</v>
      </c>
      <c r="BG98" s="6" t="str">
        <f>IF($B98="-","-",SUMIFS(JRooms!$P:$P,JRooms!$A:$A,$B98,JRooms!$M:$M,BG$2))</f>
        <v>-</v>
      </c>
      <c r="BH98" s="6" t="str">
        <f>IF($B98="-","-",SUMIFS(JRooms!$P:$P,JRooms!$A:$A,$B98,JRooms!$M:$M,BH$2))</f>
        <v>-</v>
      </c>
      <c r="BI98" s="6" t="str">
        <f>IF($B98="-","-",SUMIFS(JRooms!$P:$P,JRooms!$A:$A,$B98,JRooms!$M:$M,BI$2))</f>
        <v>-</v>
      </c>
      <c r="BJ98" s="6" t="str">
        <f>IF($B98="-","-",SUMIFS(JRooms!$P:$P,JRooms!$A:$A,$B98,JRooms!$M:$M,BJ$2))</f>
        <v>-</v>
      </c>
      <c r="BK98" s="6" t="str">
        <f>IF($B98="-","-",SUMIFS(JRooms!$P:$P,JRooms!$A:$A,$B98,JRooms!$M:$M,BK$2))</f>
        <v>-</v>
      </c>
      <c r="BL98" s="6" t="str">
        <f>IF($B98="-","-",SUMIFS(JRooms!$P:$P,JRooms!$A:$A,$B98,JRooms!$M:$M,BL$2))</f>
        <v>-</v>
      </c>
    </row>
    <row r="99" spans="1:64" x14ac:dyDescent="0.2">
      <c r="A99" s="7">
        <v>804</v>
      </c>
      <c r="B99" s="7" t="s">
        <v>274</v>
      </c>
      <c r="C99" s="6" t="s">
        <v>99</v>
      </c>
      <c r="D99" s="6">
        <f>SUMIFS(SchoolList!H:H,SchoolList!F:F,A99)</f>
        <v>0</v>
      </c>
      <c r="E99" s="6">
        <f t="shared" si="17"/>
        <v>0</v>
      </c>
      <c r="F99" s="6">
        <f t="shared" si="18"/>
        <v>0</v>
      </c>
      <c r="G99" s="6">
        <f t="shared" si="19"/>
        <v>0</v>
      </c>
      <c r="H99" s="6">
        <f t="shared" si="20"/>
        <v>0</v>
      </c>
      <c r="I99" s="73" t="str">
        <f t="shared" si="21"/>
        <v>-</v>
      </c>
      <c r="J99" s="73" t="str">
        <f t="shared" si="22"/>
        <v>-</v>
      </c>
      <c r="K99" s="73" t="str">
        <f t="shared" si="23"/>
        <v>-</v>
      </c>
      <c r="L99" s="73" t="str">
        <f t="shared" si="24"/>
        <v>-</v>
      </c>
      <c r="M99" s="6">
        <f t="shared" si="13"/>
        <v>0</v>
      </c>
      <c r="N99" s="6">
        <f t="shared" si="14"/>
        <v>0</v>
      </c>
      <c r="O99" s="6">
        <f t="shared" si="15"/>
        <v>0</v>
      </c>
      <c r="P99" s="6">
        <f t="shared" si="16"/>
        <v>0</v>
      </c>
      <c r="Q99" s="6" t="str">
        <f>IF($B99="-","-",SUMIFS(JRooms!$P:$P,JRooms!$A:$A,$B99,JRooms!$M:$M,Q$2,JRooms!$R:$R,""))</f>
        <v>-</v>
      </c>
      <c r="R99" s="6" t="str">
        <f>IF($B99="-","-",SUMIFS(JRooms!$P:$P,JRooms!$A:$A,$B99,JRooms!$M:$M,R$2,JRooms!$R:$R,""))</f>
        <v>-</v>
      </c>
      <c r="S99" s="6" t="str">
        <f>IF($B99="-","-",SUMIFS(JRooms!$P:$P,JRooms!$A:$A,$B99,JRooms!$M:$M,S$2,JRooms!$R:$R,""))</f>
        <v>-</v>
      </c>
      <c r="T99" s="6" t="str">
        <f>IF($B99="-","-",SUMIFS(JRooms!$P:$P,JRooms!$A:$A,$B99,JRooms!$M:$M,T$2,JRooms!$R:$R,""))</f>
        <v>-</v>
      </c>
      <c r="U99" s="6" t="str">
        <f>IF($B99="-","-",SUMIFS(JRooms!$P:$P,JRooms!$A:$A,$B99,JRooms!$M:$M,U$2,JRooms!$R:$R,""))</f>
        <v>-</v>
      </c>
      <c r="V99" s="6" t="str">
        <f>IF($B99="-","-",SUMIFS(JRooms!$P:$P,JRooms!$A:$A,$B99,JRooms!$M:$M,V$2,JRooms!$R:$R,""))</f>
        <v>-</v>
      </c>
      <c r="W99" s="6" t="str">
        <f>IF($B99="-","-",SUMIFS(JRooms!$P:$P,JRooms!$A:$A,$B99,JRooms!$M:$M,W$2,JRooms!$R:$R,""))</f>
        <v>-</v>
      </c>
      <c r="X99" s="6" t="str">
        <f>IF($B99="-","-",SUMIFS(JRooms!$P:$P,JRooms!$A:$A,$B99,JRooms!$M:$M,X$2,JRooms!$R:$R,""))</f>
        <v>-</v>
      </c>
      <c r="Y99" s="6" t="str">
        <f>IF($B99="-","-",SUMIFS(JRooms!$P:$P,JRooms!$A:$A,$B99,JRooms!$M:$M,Y$2,JRooms!$R:$R,""))</f>
        <v>-</v>
      </c>
      <c r="Z99" s="6" t="str">
        <f>IF($B99="-","-",SUMIFS(JRooms!$P:$P,JRooms!$A:$A,$B99,JRooms!$M:$M,Z$2,JRooms!$R:$R,""))</f>
        <v>-</v>
      </c>
      <c r="AA99" s="6" t="str">
        <f>IF($B99="-","-",SUMIFS(JRooms!$P:$P,JRooms!$A:$A,$B99,JRooms!$M:$M,AA$2,JRooms!$R:$R,""))</f>
        <v>-</v>
      </c>
      <c r="AB99" s="6" t="str">
        <f>IF($B99="-","-",SUMIFS(JRooms!$P:$P,JRooms!$A:$A,$B99,JRooms!$M:$M,AB$2,JRooms!$R:$R,""))</f>
        <v>-</v>
      </c>
      <c r="AC99" s="6" t="str">
        <f>IF($B99="-","-",SUMIFS(JRooms!$P:$P,JRooms!$A:$A,$B99,JRooms!$M:$M,AC$2,JRooms!$R:$R,""))</f>
        <v>-</v>
      </c>
      <c r="AD99" s="6" t="str">
        <f>IF($B99="-","-",SUMIFS(JRooms!$P:$P,JRooms!$A:$A,$B99,JRooms!$M:$M,AD$2,JRooms!$R:$R,""))</f>
        <v>-</v>
      </c>
      <c r="AE99" s="6" t="str">
        <f>IF($B99="-","-",SUMIFS(JRooms!$P:$P,JRooms!$A:$A,$B99,JRooms!$M:$M,AE$2,JRooms!$R:$R,""))</f>
        <v>-</v>
      </c>
      <c r="AF99" s="6" t="str">
        <f>IF($B99="-","-",SUMIFS(JRooms!$P:$P,JRooms!$A:$A,$B99,JRooms!$M:$M,AF$2,JRooms!$R:$R,""))</f>
        <v>-</v>
      </c>
      <c r="AG99" s="6" t="str">
        <f>IF($B99="-","-",SUMIFS(JRooms!$P:$P,JRooms!$A:$A,$B99,JRooms!$M:$M,AG$2,JRooms!$R:$R,""))</f>
        <v>-</v>
      </c>
      <c r="AH99" s="6" t="str">
        <f>IF($B99="-","-",SUMIFS(JRooms!$P:$P,JRooms!$A:$A,$B99,JRooms!$M:$M,AH$2,JRooms!$R:$R,""))</f>
        <v>-</v>
      </c>
      <c r="AI99" s="6" t="str">
        <f>IF($B99="-","-",SUMIFS(JRooms!$P:$P,JRooms!$A:$A,$B99,JRooms!$M:$M,AI$2,JRooms!$R:$R,""))</f>
        <v>-</v>
      </c>
      <c r="AJ99" s="6" t="str">
        <f>IF($B99="-","-",SUMIFS(JRooms!$P:$P,JRooms!$A:$A,$B99,JRooms!$M:$M,AJ$2,JRooms!$R:$R,""))</f>
        <v>-</v>
      </c>
      <c r="AK99" s="6" t="str">
        <f>IF($B99="-","-",SUMIFS(JRooms!$P:$P,JRooms!$A:$A,$B99,JRooms!$M:$M,AK$2,JRooms!$R:$R,""))</f>
        <v>-</v>
      </c>
      <c r="AL99" s="6" t="str">
        <f>IF($B99="-","-",SUMIFS(JRooms!$P:$P,JRooms!$A:$A,$B99,JRooms!$M:$M,AL$2,JRooms!$R:$R,""))</f>
        <v>-</v>
      </c>
      <c r="AM99" s="6" t="str">
        <f>IF($B99="-","-",SUMIFS(JRooms!$P:$P,JRooms!$A:$A,$B99,JRooms!$M:$M,AM$2,JRooms!$R:$R,""))</f>
        <v>-</v>
      </c>
      <c r="AN99" s="6" t="str">
        <f>IF($B99="-","-",SUMIFS(JRooms!$P:$P,JRooms!$A:$A,$B99,JRooms!$M:$M,AN$2,JRooms!$R:$R,""))</f>
        <v>-</v>
      </c>
      <c r="AO99" s="6" t="str">
        <f>IF($B99="-","-",SUMIFS(JRooms!$P:$P,JRooms!$A:$A,$B99,JRooms!$M:$M,AO$2))</f>
        <v>-</v>
      </c>
      <c r="AP99" s="6" t="str">
        <f>IF($B99="-","-",SUMIFS(JRooms!$P:$P,JRooms!$A:$A,$B99,JRooms!$M:$M,AP$2))</f>
        <v>-</v>
      </c>
      <c r="AQ99" s="6" t="str">
        <f>IF($B99="-","-",SUMIFS(JRooms!$P:$P,JRooms!$A:$A,$B99,JRooms!$M:$M,AQ$2))</f>
        <v>-</v>
      </c>
      <c r="AR99" s="6" t="str">
        <f>IF($B99="-","-",SUMIFS(JRooms!$P:$P,JRooms!$A:$A,$B99,JRooms!$M:$M,AR$2))</f>
        <v>-</v>
      </c>
      <c r="AS99" s="6" t="str">
        <f>IF($B99="-","-",SUMIFS(JRooms!$P:$P,JRooms!$A:$A,$B99,JRooms!$M:$M,AS$2))</f>
        <v>-</v>
      </c>
      <c r="AT99" s="6" t="str">
        <f>IF($B99="-","-",SUMIFS(JRooms!$P:$P,JRooms!$A:$A,$B99,JRooms!$M:$M,AT$2))</f>
        <v>-</v>
      </c>
      <c r="AU99" s="6" t="str">
        <f>IF($B99="-","-",SUMIFS(JRooms!$P:$P,JRooms!$A:$A,$B99,JRooms!$M:$M,AU$2))</f>
        <v>-</v>
      </c>
      <c r="AV99" s="6" t="str">
        <f>IF($B99="-","-",SUMIFS(JRooms!$P:$P,JRooms!$A:$A,$B99,JRooms!$M:$M,AV$2))</f>
        <v>-</v>
      </c>
      <c r="AW99" s="6" t="str">
        <f>IF($B99="-","-",SUMIFS(JRooms!$P:$P,JRooms!$A:$A,$B99,JRooms!$M:$M,AW$2))</f>
        <v>-</v>
      </c>
      <c r="AX99" s="6" t="str">
        <f>IF($B99="-","-",SUMIFS(JRooms!$P:$P,JRooms!$A:$A,$B99,JRooms!$M:$M,AX$2))</f>
        <v>-</v>
      </c>
      <c r="AY99" s="6" t="str">
        <f>IF($B99="-","-",SUMIFS(JRooms!$P:$P,JRooms!$A:$A,$B99,JRooms!$M:$M,AY$2))</f>
        <v>-</v>
      </c>
      <c r="AZ99" s="6" t="str">
        <f>IF($B99="-","-",SUMIFS(JRooms!$P:$P,JRooms!$A:$A,$B99,JRooms!$M:$M,AZ$2))</f>
        <v>-</v>
      </c>
      <c r="BA99" s="6" t="str">
        <f>IF($B99="-","-",SUMIFS(JRooms!$P:$P,JRooms!$A:$A,$B99,JRooms!$M:$M,BA$2))</f>
        <v>-</v>
      </c>
      <c r="BB99" s="6" t="str">
        <f>IF($B99="-","-",SUMIFS(JRooms!$P:$P,JRooms!$A:$A,$B99,JRooms!$M:$M,BB$2))</f>
        <v>-</v>
      </c>
      <c r="BC99" s="6" t="str">
        <f>IF($B99="-","-",SUMIFS(JRooms!$P:$P,JRooms!$A:$A,$B99,JRooms!$M:$M,BC$2))</f>
        <v>-</v>
      </c>
      <c r="BD99" s="6" t="str">
        <f>IF($B99="-","-",SUMIFS(JRooms!$P:$P,JRooms!$A:$A,$B99,JRooms!$M:$M,BD$2))</f>
        <v>-</v>
      </c>
      <c r="BE99" s="6" t="str">
        <f>IF($B99="-","-",SUMIFS(JRooms!$P:$P,JRooms!$A:$A,$B99,JRooms!$M:$M,BE$2))</f>
        <v>-</v>
      </c>
      <c r="BF99" s="6" t="str">
        <f>IF($B99="-","-",SUMIFS(JRooms!$P:$P,JRooms!$A:$A,$B99,JRooms!$M:$M,BF$2))</f>
        <v>-</v>
      </c>
      <c r="BG99" s="6" t="str">
        <f>IF($B99="-","-",SUMIFS(JRooms!$P:$P,JRooms!$A:$A,$B99,JRooms!$M:$M,BG$2))</f>
        <v>-</v>
      </c>
      <c r="BH99" s="6" t="str">
        <f>IF($B99="-","-",SUMIFS(JRooms!$P:$P,JRooms!$A:$A,$B99,JRooms!$M:$M,BH$2))</f>
        <v>-</v>
      </c>
      <c r="BI99" s="6" t="str">
        <f>IF($B99="-","-",SUMIFS(JRooms!$P:$P,JRooms!$A:$A,$B99,JRooms!$M:$M,BI$2))</f>
        <v>-</v>
      </c>
      <c r="BJ99" s="6" t="str">
        <f>IF($B99="-","-",SUMIFS(JRooms!$P:$P,JRooms!$A:$A,$B99,JRooms!$M:$M,BJ$2))</f>
        <v>-</v>
      </c>
      <c r="BK99" s="6" t="str">
        <f>IF($B99="-","-",SUMIFS(JRooms!$P:$P,JRooms!$A:$A,$B99,JRooms!$M:$M,BK$2))</f>
        <v>-</v>
      </c>
      <c r="BL99" s="6" t="str">
        <f>IF($B99="-","-",SUMIFS(JRooms!$P:$P,JRooms!$A:$A,$B99,JRooms!$M:$M,BL$2))</f>
        <v>-</v>
      </c>
    </row>
    <row r="100" spans="1:64" x14ac:dyDescent="0.2">
      <c r="A100" s="7">
        <v>805</v>
      </c>
      <c r="B100" s="7" t="s">
        <v>274</v>
      </c>
      <c r="C100" s="6" t="s">
        <v>100</v>
      </c>
      <c r="D100" s="6">
        <f>SUMIFS(SchoolList!H:H,SchoolList!F:F,A100)</f>
        <v>0</v>
      </c>
      <c r="E100" s="6">
        <f t="shared" si="17"/>
        <v>0</v>
      </c>
      <c r="F100" s="6">
        <f t="shared" si="18"/>
        <v>0</v>
      </c>
      <c r="G100" s="6">
        <f t="shared" si="19"/>
        <v>0</v>
      </c>
      <c r="H100" s="6">
        <f t="shared" si="20"/>
        <v>0</v>
      </c>
      <c r="I100" s="73" t="str">
        <f t="shared" si="21"/>
        <v>-</v>
      </c>
      <c r="J100" s="73" t="str">
        <f t="shared" si="22"/>
        <v>-</v>
      </c>
      <c r="K100" s="73" t="str">
        <f t="shared" si="23"/>
        <v>-</v>
      </c>
      <c r="L100" s="73" t="str">
        <f t="shared" si="24"/>
        <v>-</v>
      </c>
      <c r="M100" s="6">
        <f t="shared" si="13"/>
        <v>0</v>
      </c>
      <c r="N100" s="6">
        <f t="shared" si="14"/>
        <v>0</v>
      </c>
      <c r="O100" s="6">
        <f t="shared" si="15"/>
        <v>0</v>
      </c>
      <c r="P100" s="6">
        <f t="shared" si="16"/>
        <v>0</v>
      </c>
      <c r="Q100" s="6" t="str">
        <f>IF($B100="-","-",SUMIFS(JRooms!$P:$P,JRooms!$A:$A,$B100,JRooms!$M:$M,Q$2,JRooms!$R:$R,""))</f>
        <v>-</v>
      </c>
      <c r="R100" s="6" t="str">
        <f>IF($B100="-","-",SUMIFS(JRooms!$P:$P,JRooms!$A:$A,$B100,JRooms!$M:$M,R$2,JRooms!$R:$R,""))</f>
        <v>-</v>
      </c>
      <c r="S100" s="6" t="str">
        <f>IF($B100="-","-",SUMIFS(JRooms!$P:$P,JRooms!$A:$A,$B100,JRooms!$M:$M,S$2,JRooms!$R:$R,""))</f>
        <v>-</v>
      </c>
      <c r="T100" s="6" t="str">
        <f>IF($B100="-","-",SUMIFS(JRooms!$P:$P,JRooms!$A:$A,$B100,JRooms!$M:$M,T$2,JRooms!$R:$R,""))</f>
        <v>-</v>
      </c>
      <c r="U100" s="6" t="str">
        <f>IF($B100="-","-",SUMIFS(JRooms!$P:$P,JRooms!$A:$A,$B100,JRooms!$M:$M,U$2,JRooms!$R:$R,""))</f>
        <v>-</v>
      </c>
      <c r="V100" s="6" t="str">
        <f>IF($B100="-","-",SUMIFS(JRooms!$P:$P,JRooms!$A:$A,$B100,JRooms!$M:$M,V$2,JRooms!$R:$R,""))</f>
        <v>-</v>
      </c>
      <c r="W100" s="6" t="str">
        <f>IF($B100="-","-",SUMIFS(JRooms!$P:$P,JRooms!$A:$A,$B100,JRooms!$M:$M,W$2,JRooms!$R:$R,""))</f>
        <v>-</v>
      </c>
      <c r="X100" s="6" t="str">
        <f>IF($B100="-","-",SUMIFS(JRooms!$P:$P,JRooms!$A:$A,$B100,JRooms!$M:$M,X$2,JRooms!$R:$R,""))</f>
        <v>-</v>
      </c>
      <c r="Y100" s="6" t="str">
        <f>IF($B100="-","-",SUMIFS(JRooms!$P:$P,JRooms!$A:$A,$B100,JRooms!$M:$M,Y$2,JRooms!$R:$R,""))</f>
        <v>-</v>
      </c>
      <c r="Z100" s="6" t="str">
        <f>IF($B100="-","-",SUMIFS(JRooms!$P:$P,JRooms!$A:$A,$B100,JRooms!$M:$M,Z$2,JRooms!$R:$R,""))</f>
        <v>-</v>
      </c>
      <c r="AA100" s="6" t="str">
        <f>IF($B100="-","-",SUMIFS(JRooms!$P:$P,JRooms!$A:$A,$B100,JRooms!$M:$M,AA$2,JRooms!$R:$R,""))</f>
        <v>-</v>
      </c>
      <c r="AB100" s="6" t="str">
        <f>IF($B100="-","-",SUMIFS(JRooms!$P:$P,JRooms!$A:$A,$B100,JRooms!$M:$M,AB$2,JRooms!$R:$R,""))</f>
        <v>-</v>
      </c>
      <c r="AC100" s="6" t="str">
        <f>IF($B100="-","-",SUMIFS(JRooms!$P:$P,JRooms!$A:$A,$B100,JRooms!$M:$M,AC$2,JRooms!$R:$R,""))</f>
        <v>-</v>
      </c>
      <c r="AD100" s="6" t="str">
        <f>IF($B100="-","-",SUMIFS(JRooms!$P:$P,JRooms!$A:$A,$B100,JRooms!$M:$M,AD$2,JRooms!$R:$R,""))</f>
        <v>-</v>
      </c>
      <c r="AE100" s="6" t="str">
        <f>IF($B100="-","-",SUMIFS(JRooms!$P:$P,JRooms!$A:$A,$B100,JRooms!$M:$M,AE$2,JRooms!$R:$R,""))</f>
        <v>-</v>
      </c>
      <c r="AF100" s="6" t="str">
        <f>IF($B100="-","-",SUMIFS(JRooms!$P:$P,JRooms!$A:$A,$B100,JRooms!$M:$M,AF$2,JRooms!$R:$R,""))</f>
        <v>-</v>
      </c>
      <c r="AG100" s="6" t="str">
        <f>IF($B100="-","-",SUMIFS(JRooms!$P:$P,JRooms!$A:$A,$B100,JRooms!$M:$M,AG$2,JRooms!$R:$R,""))</f>
        <v>-</v>
      </c>
      <c r="AH100" s="6" t="str">
        <f>IF($B100="-","-",SUMIFS(JRooms!$P:$P,JRooms!$A:$A,$B100,JRooms!$M:$M,AH$2,JRooms!$R:$R,""))</f>
        <v>-</v>
      </c>
      <c r="AI100" s="6" t="str">
        <f>IF($B100="-","-",SUMIFS(JRooms!$P:$P,JRooms!$A:$A,$B100,JRooms!$M:$M,AI$2,JRooms!$R:$R,""))</f>
        <v>-</v>
      </c>
      <c r="AJ100" s="6" t="str">
        <f>IF($B100="-","-",SUMIFS(JRooms!$P:$P,JRooms!$A:$A,$B100,JRooms!$M:$M,AJ$2,JRooms!$R:$R,""))</f>
        <v>-</v>
      </c>
      <c r="AK100" s="6" t="str">
        <f>IF($B100="-","-",SUMIFS(JRooms!$P:$P,JRooms!$A:$A,$B100,JRooms!$M:$M,AK$2,JRooms!$R:$R,""))</f>
        <v>-</v>
      </c>
      <c r="AL100" s="6" t="str">
        <f>IF($B100="-","-",SUMIFS(JRooms!$P:$P,JRooms!$A:$A,$B100,JRooms!$M:$M,AL$2,JRooms!$R:$R,""))</f>
        <v>-</v>
      </c>
      <c r="AM100" s="6" t="str">
        <f>IF($B100="-","-",SUMIFS(JRooms!$P:$P,JRooms!$A:$A,$B100,JRooms!$M:$M,AM$2,JRooms!$R:$R,""))</f>
        <v>-</v>
      </c>
      <c r="AN100" s="6" t="str">
        <f>IF($B100="-","-",SUMIFS(JRooms!$P:$P,JRooms!$A:$A,$B100,JRooms!$M:$M,AN$2,JRooms!$R:$R,""))</f>
        <v>-</v>
      </c>
      <c r="AO100" s="6" t="str">
        <f>IF($B100="-","-",SUMIFS(JRooms!$P:$P,JRooms!$A:$A,$B100,JRooms!$M:$M,AO$2))</f>
        <v>-</v>
      </c>
      <c r="AP100" s="6" t="str">
        <f>IF($B100="-","-",SUMIFS(JRooms!$P:$P,JRooms!$A:$A,$B100,JRooms!$M:$M,AP$2))</f>
        <v>-</v>
      </c>
      <c r="AQ100" s="6" t="str">
        <f>IF($B100="-","-",SUMIFS(JRooms!$P:$P,JRooms!$A:$A,$B100,JRooms!$M:$M,AQ$2))</f>
        <v>-</v>
      </c>
      <c r="AR100" s="6" t="str">
        <f>IF($B100="-","-",SUMIFS(JRooms!$P:$P,JRooms!$A:$A,$B100,JRooms!$M:$M,AR$2))</f>
        <v>-</v>
      </c>
      <c r="AS100" s="6" t="str">
        <f>IF($B100="-","-",SUMIFS(JRooms!$P:$P,JRooms!$A:$A,$B100,JRooms!$M:$M,AS$2))</f>
        <v>-</v>
      </c>
      <c r="AT100" s="6" t="str">
        <f>IF($B100="-","-",SUMIFS(JRooms!$P:$P,JRooms!$A:$A,$B100,JRooms!$M:$M,AT$2))</f>
        <v>-</v>
      </c>
      <c r="AU100" s="6" t="str">
        <f>IF($B100="-","-",SUMIFS(JRooms!$P:$P,JRooms!$A:$A,$B100,JRooms!$M:$M,AU$2))</f>
        <v>-</v>
      </c>
      <c r="AV100" s="6" t="str">
        <f>IF($B100="-","-",SUMIFS(JRooms!$P:$P,JRooms!$A:$A,$B100,JRooms!$M:$M,AV$2))</f>
        <v>-</v>
      </c>
      <c r="AW100" s="6" t="str">
        <f>IF($B100="-","-",SUMIFS(JRooms!$P:$P,JRooms!$A:$A,$B100,JRooms!$M:$M,AW$2))</f>
        <v>-</v>
      </c>
      <c r="AX100" s="6" t="str">
        <f>IF($B100="-","-",SUMIFS(JRooms!$P:$P,JRooms!$A:$A,$B100,JRooms!$M:$M,AX$2))</f>
        <v>-</v>
      </c>
      <c r="AY100" s="6" t="str">
        <f>IF($B100="-","-",SUMIFS(JRooms!$P:$P,JRooms!$A:$A,$B100,JRooms!$M:$M,AY$2))</f>
        <v>-</v>
      </c>
      <c r="AZ100" s="6" t="str">
        <f>IF($B100="-","-",SUMIFS(JRooms!$P:$P,JRooms!$A:$A,$B100,JRooms!$M:$M,AZ$2))</f>
        <v>-</v>
      </c>
      <c r="BA100" s="6" t="str">
        <f>IF($B100="-","-",SUMIFS(JRooms!$P:$P,JRooms!$A:$A,$B100,JRooms!$M:$M,BA$2))</f>
        <v>-</v>
      </c>
      <c r="BB100" s="6" t="str">
        <f>IF($B100="-","-",SUMIFS(JRooms!$P:$P,JRooms!$A:$A,$B100,JRooms!$M:$M,BB$2))</f>
        <v>-</v>
      </c>
      <c r="BC100" s="6" t="str">
        <f>IF($B100="-","-",SUMIFS(JRooms!$P:$P,JRooms!$A:$A,$B100,JRooms!$M:$M,BC$2))</f>
        <v>-</v>
      </c>
      <c r="BD100" s="6" t="str">
        <f>IF($B100="-","-",SUMIFS(JRooms!$P:$P,JRooms!$A:$A,$B100,JRooms!$M:$M,BD$2))</f>
        <v>-</v>
      </c>
      <c r="BE100" s="6" t="str">
        <f>IF($B100="-","-",SUMIFS(JRooms!$P:$P,JRooms!$A:$A,$B100,JRooms!$M:$M,BE$2))</f>
        <v>-</v>
      </c>
      <c r="BF100" s="6" t="str">
        <f>IF($B100="-","-",SUMIFS(JRooms!$P:$P,JRooms!$A:$A,$B100,JRooms!$M:$M,BF$2))</f>
        <v>-</v>
      </c>
      <c r="BG100" s="6" t="str">
        <f>IF($B100="-","-",SUMIFS(JRooms!$P:$P,JRooms!$A:$A,$B100,JRooms!$M:$M,BG$2))</f>
        <v>-</v>
      </c>
      <c r="BH100" s="6" t="str">
        <f>IF($B100="-","-",SUMIFS(JRooms!$P:$P,JRooms!$A:$A,$B100,JRooms!$M:$M,BH$2))</f>
        <v>-</v>
      </c>
      <c r="BI100" s="6" t="str">
        <f>IF($B100="-","-",SUMIFS(JRooms!$P:$P,JRooms!$A:$A,$B100,JRooms!$M:$M,BI$2))</f>
        <v>-</v>
      </c>
      <c r="BJ100" s="6" t="str">
        <f>IF($B100="-","-",SUMIFS(JRooms!$P:$P,JRooms!$A:$A,$B100,JRooms!$M:$M,BJ$2))</f>
        <v>-</v>
      </c>
      <c r="BK100" s="6" t="str">
        <f>IF($B100="-","-",SUMIFS(JRooms!$P:$P,JRooms!$A:$A,$B100,JRooms!$M:$M,BK$2))</f>
        <v>-</v>
      </c>
      <c r="BL100" s="6" t="str">
        <f>IF($B100="-","-",SUMIFS(JRooms!$P:$P,JRooms!$A:$A,$B100,JRooms!$M:$M,BL$2))</f>
        <v>-</v>
      </c>
    </row>
    <row r="101" spans="1:64" x14ac:dyDescent="0.2">
      <c r="A101" s="7">
        <v>806</v>
      </c>
      <c r="B101" s="7" t="s">
        <v>274</v>
      </c>
      <c r="C101" s="6" t="s">
        <v>101</v>
      </c>
      <c r="D101" s="6">
        <f>SUMIFS(SchoolList!H:H,SchoolList!F:F,A101)</f>
        <v>0</v>
      </c>
      <c r="E101" s="6">
        <f t="shared" si="17"/>
        <v>0</v>
      </c>
      <c r="F101" s="6">
        <f t="shared" si="18"/>
        <v>0</v>
      </c>
      <c r="G101" s="6">
        <f t="shared" si="19"/>
        <v>0</v>
      </c>
      <c r="H101" s="6">
        <f t="shared" si="20"/>
        <v>0</v>
      </c>
      <c r="I101" s="73" t="str">
        <f t="shared" si="21"/>
        <v>-</v>
      </c>
      <c r="J101" s="73" t="str">
        <f t="shared" si="22"/>
        <v>-</v>
      </c>
      <c r="K101" s="73" t="str">
        <f t="shared" si="23"/>
        <v>-</v>
      </c>
      <c r="L101" s="73" t="str">
        <f t="shared" si="24"/>
        <v>-</v>
      </c>
      <c r="M101" s="6">
        <f t="shared" si="13"/>
        <v>0</v>
      </c>
      <c r="N101" s="6">
        <f t="shared" si="14"/>
        <v>0</v>
      </c>
      <c r="O101" s="6">
        <f t="shared" si="15"/>
        <v>0</v>
      </c>
      <c r="P101" s="6">
        <f t="shared" si="16"/>
        <v>0</v>
      </c>
      <c r="Q101" s="6" t="str">
        <f>IF($B101="-","-",SUMIFS(JRooms!$P:$P,JRooms!$A:$A,$B101,JRooms!$M:$M,Q$2,JRooms!$R:$R,""))</f>
        <v>-</v>
      </c>
      <c r="R101" s="6" t="str">
        <f>IF($B101="-","-",SUMIFS(JRooms!$P:$P,JRooms!$A:$A,$B101,JRooms!$M:$M,R$2,JRooms!$R:$R,""))</f>
        <v>-</v>
      </c>
      <c r="S101" s="6" t="str">
        <f>IF($B101="-","-",SUMIFS(JRooms!$P:$P,JRooms!$A:$A,$B101,JRooms!$M:$M,S$2,JRooms!$R:$R,""))</f>
        <v>-</v>
      </c>
      <c r="T101" s="6" t="str">
        <f>IF($B101="-","-",SUMIFS(JRooms!$P:$P,JRooms!$A:$A,$B101,JRooms!$M:$M,T$2,JRooms!$R:$R,""))</f>
        <v>-</v>
      </c>
      <c r="U101" s="6" t="str">
        <f>IF($B101="-","-",SUMIFS(JRooms!$P:$P,JRooms!$A:$A,$B101,JRooms!$M:$M,U$2,JRooms!$R:$R,""))</f>
        <v>-</v>
      </c>
      <c r="V101" s="6" t="str">
        <f>IF($B101="-","-",SUMIFS(JRooms!$P:$P,JRooms!$A:$A,$B101,JRooms!$M:$M,V$2,JRooms!$R:$R,""))</f>
        <v>-</v>
      </c>
      <c r="W101" s="6" t="str">
        <f>IF($B101="-","-",SUMIFS(JRooms!$P:$P,JRooms!$A:$A,$B101,JRooms!$M:$M,W$2,JRooms!$R:$R,""))</f>
        <v>-</v>
      </c>
      <c r="X101" s="6" t="str">
        <f>IF($B101="-","-",SUMIFS(JRooms!$P:$P,JRooms!$A:$A,$B101,JRooms!$M:$M,X$2,JRooms!$R:$R,""))</f>
        <v>-</v>
      </c>
      <c r="Y101" s="6" t="str">
        <f>IF($B101="-","-",SUMIFS(JRooms!$P:$P,JRooms!$A:$A,$B101,JRooms!$M:$M,Y$2,JRooms!$R:$R,""))</f>
        <v>-</v>
      </c>
      <c r="Z101" s="6" t="str">
        <f>IF($B101="-","-",SUMIFS(JRooms!$P:$P,JRooms!$A:$A,$B101,JRooms!$M:$M,Z$2,JRooms!$R:$R,""))</f>
        <v>-</v>
      </c>
      <c r="AA101" s="6" t="str">
        <f>IF($B101="-","-",SUMIFS(JRooms!$P:$P,JRooms!$A:$A,$B101,JRooms!$M:$M,AA$2,JRooms!$R:$R,""))</f>
        <v>-</v>
      </c>
      <c r="AB101" s="6" t="str">
        <f>IF($B101="-","-",SUMIFS(JRooms!$P:$P,JRooms!$A:$A,$B101,JRooms!$M:$M,AB$2,JRooms!$R:$R,""))</f>
        <v>-</v>
      </c>
      <c r="AC101" s="6" t="str">
        <f>IF($B101="-","-",SUMIFS(JRooms!$P:$P,JRooms!$A:$A,$B101,JRooms!$M:$M,AC$2,JRooms!$R:$R,""))</f>
        <v>-</v>
      </c>
      <c r="AD101" s="6" t="str">
        <f>IF($B101="-","-",SUMIFS(JRooms!$P:$P,JRooms!$A:$A,$B101,JRooms!$M:$M,AD$2,JRooms!$R:$R,""))</f>
        <v>-</v>
      </c>
      <c r="AE101" s="6" t="str">
        <f>IF($B101="-","-",SUMIFS(JRooms!$P:$P,JRooms!$A:$A,$B101,JRooms!$M:$M,AE$2,JRooms!$R:$R,""))</f>
        <v>-</v>
      </c>
      <c r="AF101" s="6" t="str">
        <f>IF($B101="-","-",SUMIFS(JRooms!$P:$P,JRooms!$A:$A,$B101,JRooms!$M:$M,AF$2,JRooms!$R:$R,""))</f>
        <v>-</v>
      </c>
      <c r="AG101" s="6" t="str">
        <f>IF($B101="-","-",SUMIFS(JRooms!$P:$P,JRooms!$A:$A,$B101,JRooms!$M:$M,AG$2,JRooms!$R:$R,""))</f>
        <v>-</v>
      </c>
      <c r="AH101" s="6" t="str">
        <f>IF($B101="-","-",SUMIFS(JRooms!$P:$P,JRooms!$A:$A,$B101,JRooms!$M:$M,AH$2,JRooms!$R:$R,""))</f>
        <v>-</v>
      </c>
      <c r="AI101" s="6" t="str">
        <f>IF($B101="-","-",SUMIFS(JRooms!$P:$P,JRooms!$A:$A,$B101,JRooms!$M:$M,AI$2,JRooms!$R:$R,""))</f>
        <v>-</v>
      </c>
      <c r="AJ101" s="6" t="str">
        <f>IF($B101="-","-",SUMIFS(JRooms!$P:$P,JRooms!$A:$A,$B101,JRooms!$M:$M,AJ$2,JRooms!$R:$R,""))</f>
        <v>-</v>
      </c>
      <c r="AK101" s="6" t="str">
        <f>IF($B101="-","-",SUMIFS(JRooms!$P:$P,JRooms!$A:$A,$B101,JRooms!$M:$M,AK$2,JRooms!$R:$R,""))</f>
        <v>-</v>
      </c>
      <c r="AL101" s="6" t="str">
        <f>IF($B101="-","-",SUMIFS(JRooms!$P:$P,JRooms!$A:$A,$B101,JRooms!$M:$M,AL$2,JRooms!$R:$R,""))</f>
        <v>-</v>
      </c>
      <c r="AM101" s="6" t="str">
        <f>IF($B101="-","-",SUMIFS(JRooms!$P:$P,JRooms!$A:$A,$B101,JRooms!$M:$M,AM$2,JRooms!$R:$R,""))</f>
        <v>-</v>
      </c>
      <c r="AN101" s="6" t="str">
        <f>IF($B101="-","-",SUMIFS(JRooms!$P:$P,JRooms!$A:$A,$B101,JRooms!$M:$M,AN$2,JRooms!$R:$R,""))</f>
        <v>-</v>
      </c>
      <c r="AO101" s="6" t="str">
        <f>IF($B101="-","-",SUMIFS(JRooms!$P:$P,JRooms!$A:$A,$B101,JRooms!$M:$M,AO$2))</f>
        <v>-</v>
      </c>
      <c r="AP101" s="6" t="str">
        <f>IF($B101="-","-",SUMIFS(JRooms!$P:$P,JRooms!$A:$A,$B101,JRooms!$M:$M,AP$2))</f>
        <v>-</v>
      </c>
      <c r="AQ101" s="6" t="str">
        <f>IF($B101="-","-",SUMIFS(JRooms!$P:$P,JRooms!$A:$A,$B101,JRooms!$M:$M,AQ$2))</f>
        <v>-</v>
      </c>
      <c r="AR101" s="6" t="str">
        <f>IF($B101="-","-",SUMIFS(JRooms!$P:$P,JRooms!$A:$A,$B101,JRooms!$M:$M,AR$2))</f>
        <v>-</v>
      </c>
      <c r="AS101" s="6" t="str">
        <f>IF($B101="-","-",SUMIFS(JRooms!$P:$P,JRooms!$A:$A,$B101,JRooms!$M:$M,AS$2))</f>
        <v>-</v>
      </c>
      <c r="AT101" s="6" t="str">
        <f>IF($B101="-","-",SUMIFS(JRooms!$P:$P,JRooms!$A:$A,$B101,JRooms!$M:$M,AT$2))</f>
        <v>-</v>
      </c>
      <c r="AU101" s="6" t="str">
        <f>IF($B101="-","-",SUMIFS(JRooms!$P:$P,JRooms!$A:$A,$B101,JRooms!$M:$M,AU$2))</f>
        <v>-</v>
      </c>
      <c r="AV101" s="6" t="str">
        <f>IF($B101="-","-",SUMIFS(JRooms!$P:$P,JRooms!$A:$A,$B101,JRooms!$M:$M,AV$2))</f>
        <v>-</v>
      </c>
      <c r="AW101" s="6" t="str">
        <f>IF($B101="-","-",SUMIFS(JRooms!$P:$P,JRooms!$A:$A,$B101,JRooms!$M:$M,AW$2))</f>
        <v>-</v>
      </c>
      <c r="AX101" s="6" t="str">
        <f>IF($B101="-","-",SUMIFS(JRooms!$P:$P,JRooms!$A:$A,$B101,JRooms!$M:$M,AX$2))</f>
        <v>-</v>
      </c>
      <c r="AY101" s="6" t="str">
        <f>IF($B101="-","-",SUMIFS(JRooms!$P:$P,JRooms!$A:$A,$B101,JRooms!$M:$M,AY$2))</f>
        <v>-</v>
      </c>
      <c r="AZ101" s="6" t="str">
        <f>IF($B101="-","-",SUMIFS(JRooms!$P:$P,JRooms!$A:$A,$B101,JRooms!$M:$M,AZ$2))</f>
        <v>-</v>
      </c>
      <c r="BA101" s="6" t="str">
        <f>IF($B101="-","-",SUMIFS(JRooms!$P:$P,JRooms!$A:$A,$B101,JRooms!$M:$M,BA$2))</f>
        <v>-</v>
      </c>
      <c r="BB101" s="6" t="str">
        <f>IF($B101="-","-",SUMIFS(JRooms!$P:$P,JRooms!$A:$A,$B101,JRooms!$M:$M,BB$2))</f>
        <v>-</v>
      </c>
      <c r="BC101" s="6" t="str">
        <f>IF($B101="-","-",SUMIFS(JRooms!$P:$P,JRooms!$A:$A,$B101,JRooms!$M:$M,BC$2))</f>
        <v>-</v>
      </c>
      <c r="BD101" s="6" t="str">
        <f>IF($B101="-","-",SUMIFS(JRooms!$P:$P,JRooms!$A:$A,$B101,JRooms!$M:$M,BD$2))</f>
        <v>-</v>
      </c>
      <c r="BE101" s="6" t="str">
        <f>IF($B101="-","-",SUMIFS(JRooms!$P:$P,JRooms!$A:$A,$B101,JRooms!$M:$M,BE$2))</f>
        <v>-</v>
      </c>
      <c r="BF101" s="6" t="str">
        <f>IF($B101="-","-",SUMIFS(JRooms!$P:$P,JRooms!$A:$A,$B101,JRooms!$M:$M,BF$2))</f>
        <v>-</v>
      </c>
      <c r="BG101" s="6" t="str">
        <f>IF($B101="-","-",SUMIFS(JRooms!$P:$P,JRooms!$A:$A,$B101,JRooms!$M:$M,BG$2))</f>
        <v>-</v>
      </c>
      <c r="BH101" s="6" t="str">
        <f>IF($B101="-","-",SUMIFS(JRooms!$P:$P,JRooms!$A:$A,$B101,JRooms!$M:$M,BH$2))</f>
        <v>-</v>
      </c>
      <c r="BI101" s="6" t="str">
        <f>IF($B101="-","-",SUMIFS(JRooms!$P:$P,JRooms!$A:$A,$B101,JRooms!$M:$M,BI$2))</f>
        <v>-</v>
      </c>
      <c r="BJ101" s="6" t="str">
        <f>IF($B101="-","-",SUMIFS(JRooms!$P:$P,JRooms!$A:$A,$B101,JRooms!$M:$M,BJ$2))</f>
        <v>-</v>
      </c>
      <c r="BK101" s="6" t="str">
        <f>IF($B101="-","-",SUMIFS(JRooms!$P:$P,JRooms!$A:$A,$B101,JRooms!$M:$M,BK$2))</f>
        <v>-</v>
      </c>
      <c r="BL101" s="6" t="str">
        <f>IF($B101="-","-",SUMIFS(JRooms!$P:$P,JRooms!$A:$A,$B101,JRooms!$M:$M,BL$2))</f>
        <v>-</v>
      </c>
    </row>
    <row r="102" spans="1:64" x14ac:dyDescent="0.2">
      <c r="A102" s="7">
        <v>807</v>
      </c>
      <c r="B102" s="7" t="s">
        <v>274</v>
      </c>
      <c r="C102" s="6" t="s">
        <v>102</v>
      </c>
      <c r="D102" s="6">
        <f>SUMIFS(SchoolList!H:H,SchoolList!F:F,A102)</f>
        <v>0</v>
      </c>
      <c r="E102" s="6">
        <f t="shared" si="17"/>
        <v>0</v>
      </c>
      <c r="F102" s="6">
        <f t="shared" si="18"/>
        <v>0</v>
      </c>
      <c r="G102" s="6">
        <f t="shared" si="19"/>
        <v>0</v>
      </c>
      <c r="H102" s="6">
        <f t="shared" si="20"/>
        <v>0</v>
      </c>
      <c r="I102" s="73" t="str">
        <f t="shared" si="21"/>
        <v>-</v>
      </c>
      <c r="J102" s="73" t="str">
        <f t="shared" si="22"/>
        <v>-</v>
      </c>
      <c r="K102" s="73" t="str">
        <f t="shared" si="23"/>
        <v>-</v>
      </c>
      <c r="L102" s="73" t="str">
        <f t="shared" si="24"/>
        <v>-</v>
      </c>
      <c r="M102" s="6">
        <f t="shared" si="13"/>
        <v>0</v>
      </c>
      <c r="N102" s="6">
        <f t="shared" si="14"/>
        <v>0</v>
      </c>
      <c r="O102" s="6">
        <f t="shared" si="15"/>
        <v>0</v>
      </c>
      <c r="P102" s="6">
        <f t="shared" si="16"/>
        <v>0</v>
      </c>
      <c r="Q102" s="6" t="str">
        <f>IF($B102="-","-",SUMIFS(JRooms!$P:$P,JRooms!$A:$A,$B102,JRooms!$M:$M,Q$2,JRooms!$R:$R,""))</f>
        <v>-</v>
      </c>
      <c r="R102" s="6" t="str">
        <f>IF($B102="-","-",SUMIFS(JRooms!$P:$P,JRooms!$A:$A,$B102,JRooms!$M:$M,R$2,JRooms!$R:$R,""))</f>
        <v>-</v>
      </c>
      <c r="S102" s="6" t="str">
        <f>IF($B102="-","-",SUMIFS(JRooms!$P:$P,JRooms!$A:$A,$B102,JRooms!$M:$M,S$2,JRooms!$R:$R,""))</f>
        <v>-</v>
      </c>
      <c r="T102" s="6" t="str">
        <f>IF($B102="-","-",SUMIFS(JRooms!$P:$P,JRooms!$A:$A,$B102,JRooms!$M:$M,T$2,JRooms!$R:$R,""))</f>
        <v>-</v>
      </c>
      <c r="U102" s="6" t="str">
        <f>IF($B102="-","-",SUMIFS(JRooms!$P:$P,JRooms!$A:$A,$B102,JRooms!$M:$M,U$2,JRooms!$R:$R,""))</f>
        <v>-</v>
      </c>
      <c r="V102" s="6" t="str">
        <f>IF($B102="-","-",SUMIFS(JRooms!$P:$P,JRooms!$A:$A,$B102,JRooms!$M:$M,V$2,JRooms!$R:$R,""))</f>
        <v>-</v>
      </c>
      <c r="W102" s="6" t="str">
        <f>IF($B102="-","-",SUMIFS(JRooms!$P:$P,JRooms!$A:$A,$B102,JRooms!$M:$M,W$2,JRooms!$R:$R,""))</f>
        <v>-</v>
      </c>
      <c r="X102" s="6" t="str">
        <f>IF($B102="-","-",SUMIFS(JRooms!$P:$P,JRooms!$A:$A,$B102,JRooms!$M:$M,X$2,JRooms!$R:$R,""))</f>
        <v>-</v>
      </c>
      <c r="Y102" s="6" t="str">
        <f>IF($B102="-","-",SUMIFS(JRooms!$P:$P,JRooms!$A:$A,$B102,JRooms!$M:$M,Y$2,JRooms!$R:$R,""))</f>
        <v>-</v>
      </c>
      <c r="Z102" s="6" t="str">
        <f>IF($B102="-","-",SUMIFS(JRooms!$P:$P,JRooms!$A:$A,$B102,JRooms!$M:$M,Z$2,JRooms!$R:$R,""))</f>
        <v>-</v>
      </c>
      <c r="AA102" s="6" t="str">
        <f>IF($B102="-","-",SUMIFS(JRooms!$P:$P,JRooms!$A:$A,$B102,JRooms!$M:$M,AA$2,JRooms!$R:$R,""))</f>
        <v>-</v>
      </c>
      <c r="AB102" s="6" t="str">
        <f>IF($B102="-","-",SUMIFS(JRooms!$P:$P,JRooms!$A:$A,$B102,JRooms!$M:$M,AB$2,JRooms!$R:$R,""))</f>
        <v>-</v>
      </c>
      <c r="AC102" s="6" t="str">
        <f>IF($B102="-","-",SUMIFS(JRooms!$P:$P,JRooms!$A:$A,$B102,JRooms!$M:$M,AC$2,JRooms!$R:$R,""))</f>
        <v>-</v>
      </c>
      <c r="AD102" s="6" t="str">
        <f>IF($B102="-","-",SUMIFS(JRooms!$P:$P,JRooms!$A:$A,$B102,JRooms!$M:$M,AD$2,JRooms!$R:$R,""))</f>
        <v>-</v>
      </c>
      <c r="AE102" s="6" t="str">
        <f>IF($B102="-","-",SUMIFS(JRooms!$P:$P,JRooms!$A:$A,$B102,JRooms!$M:$M,AE$2,JRooms!$R:$R,""))</f>
        <v>-</v>
      </c>
      <c r="AF102" s="6" t="str">
        <f>IF($B102="-","-",SUMIFS(JRooms!$P:$P,JRooms!$A:$A,$B102,JRooms!$M:$M,AF$2,JRooms!$R:$R,""))</f>
        <v>-</v>
      </c>
      <c r="AG102" s="6" t="str">
        <f>IF($B102="-","-",SUMIFS(JRooms!$P:$P,JRooms!$A:$A,$B102,JRooms!$M:$M,AG$2,JRooms!$R:$R,""))</f>
        <v>-</v>
      </c>
      <c r="AH102" s="6" t="str">
        <f>IF($B102="-","-",SUMIFS(JRooms!$P:$P,JRooms!$A:$A,$B102,JRooms!$M:$M,AH$2,JRooms!$R:$R,""))</f>
        <v>-</v>
      </c>
      <c r="AI102" s="6" t="str">
        <f>IF($B102="-","-",SUMIFS(JRooms!$P:$P,JRooms!$A:$A,$B102,JRooms!$M:$M,AI$2,JRooms!$R:$R,""))</f>
        <v>-</v>
      </c>
      <c r="AJ102" s="6" t="str">
        <f>IF($B102="-","-",SUMIFS(JRooms!$P:$P,JRooms!$A:$A,$B102,JRooms!$M:$M,AJ$2,JRooms!$R:$R,""))</f>
        <v>-</v>
      </c>
      <c r="AK102" s="6" t="str">
        <f>IF($B102="-","-",SUMIFS(JRooms!$P:$P,JRooms!$A:$A,$B102,JRooms!$M:$M,AK$2,JRooms!$R:$R,""))</f>
        <v>-</v>
      </c>
      <c r="AL102" s="6" t="str">
        <f>IF($B102="-","-",SUMIFS(JRooms!$P:$P,JRooms!$A:$A,$B102,JRooms!$M:$M,AL$2,JRooms!$R:$R,""))</f>
        <v>-</v>
      </c>
      <c r="AM102" s="6" t="str">
        <f>IF($B102="-","-",SUMIFS(JRooms!$P:$P,JRooms!$A:$A,$B102,JRooms!$M:$M,AM$2,JRooms!$R:$R,""))</f>
        <v>-</v>
      </c>
      <c r="AN102" s="6" t="str">
        <f>IF($B102="-","-",SUMIFS(JRooms!$P:$P,JRooms!$A:$A,$B102,JRooms!$M:$M,AN$2,JRooms!$R:$R,""))</f>
        <v>-</v>
      </c>
      <c r="AO102" s="6" t="str">
        <f>IF($B102="-","-",SUMIFS(JRooms!$P:$P,JRooms!$A:$A,$B102,JRooms!$M:$M,AO$2))</f>
        <v>-</v>
      </c>
      <c r="AP102" s="6" t="str">
        <f>IF($B102="-","-",SUMIFS(JRooms!$P:$P,JRooms!$A:$A,$B102,JRooms!$M:$M,AP$2))</f>
        <v>-</v>
      </c>
      <c r="AQ102" s="6" t="str">
        <f>IF($B102="-","-",SUMIFS(JRooms!$P:$P,JRooms!$A:$A,$B102,JRooms!$M:$M,AQ$2))</f>
        <v>-</v>
      </c>
      <c r="AR102" s="6" t="str">
        <f>IF($B102="-","-",SUMIFS(JRooms!$P:$P,JRooms!$A:$A,$B102,JRooms!$M:$M,AR$2))</f>
        <v>-</v>
      </c>
      <c r="AS102" s="6" t="str">
        <f>IF($B102="-","-",SUMIFS(JRooms!$P:$P,JRooms!$A:$A,$B102,JRooms!$M:$M,AS$2))</f>
        <v>-</v>
      </c>
      <c r="AT102" s="6" t="str">
        <f>IF($B102="-","-",SUMIFS(JRooms!$P:$P,JRooms!$A:$A,$B102,JRooms!$M:$M,AT$2))</f>
        <v>-</v>
      </c>
      <c r="AU102" s="6" t="str">
        <f>IF($B102="-","-",SUMIFS(JRooms!$P:$P,JRooms!$A:$A,$B102,JRooms!$M:$M,AU$2))</f>
        <v>-</v>
      </c>
      <c r="AV102" s="6" t="str">
        <f>IF($B102="-","-",SUMIFS(JRooms!$P:$P,JRooms!$A:$A,$B102,JRooms!$M:$M,AV$2))</f>
        <v>-</v>
      </c>
      <c r="AW102" s="6" t="str">
        <f>IF($B102="-","-",SUMIFS(JRooms!$P:$P,JRooms!$A:$A,$B102,JRooms!$M:$M,AW$2))</f>
        <v>-</v>
      </c>
      <c r="AX102" s="6" t="str">
        <f>IF($B102="-","-",SUMIFS(JRooms!$P:$P,JRooms!$A:$A,$B102,JRooms!$M:$M,AX$2))</f>
        <v>-</v>
      </c>
      <c r="AY102" s="6" t="str">
        <f>IF($B102="-","-",SUMIFS(JRooms!$P:$P,JRooms!$A:$A,$B102,JRooms!$M:$M,AY$2))</f>
        <v>-</v>
      </c>
      <c r="AZ102" s="6" t="str">
        <f>IF($B102="-","-",SUMIFS(JRooms!$P:$P,JRooms!$A:$A,$B102,JRooms!$M:$M,AZ$2))</f>
        <v>-</v>
      </c>
      <c r="BA102" s="6" t="str">
        <f>IF($B102="-","-",SUMIFS(JRooms!$P:$P,JRooms!$A:$A,$B102,JRooms!$M:$M,BA$2))</f>
        <v>-</v>
      </c>
      <c r="BB102" s="6" t="str">
        <f>IF($B102="-","-",SUMIFS(JRooms!$P:$P,JRooms!$A:$A,$B102,JRooms!$M:$M,BB$2))</f>
        <v>-</v>
      </c>
      <c r="BC102" s="6" t="str">
        <f>IF($B102="-","-",SUMIFS(JRooms!$P:$P,JRooms!$A:$A,$B102,JRooms!$M:$M,BC$2))</f>
        <v>-</v>
      </c>
      <c r="BD102" s="6" t="str">
        <f>IF($B102="-","-",SUMIFS(JRooms!$P:$P,JRooms!$A:$A,$B102,JRooms!$M:$M,BD$2))</f>
        <v>-</v>
      </c>
      <c r="BE102" s="6" t="str">
        <f>IF($B102="-","-",SUMIFS(JRooms!$P:$P,JRooms!$A:$A,$B102,JRooms!$M:$M,BE$2))</f>
        <v>-</v>
      </c>
      <c r="BF102" s="6" t="str">
        <f>IF($B102="-","-",SUMIFS(JRooms!$P:$P,JRooms!$A:$A,$B102,JRooms!$M:$M,BF$2))</f>
        <v>-</v>
      </c>
      <c r="BG102" s="6" t="str">
        <f>IF($B102="-","-",SUMIFS(JRooms!$P:$P,JRooms!$A:$A,$B102,JRooms!$M:$M,BG$2))</f>
        <v>-</v>
      </c>
      <c r="BH102" s="6" t="str">
        <f>IF($B102="-","-",SUMIFS(JRooms!$P:$P,JRooms!$A:$A,$B102,JRooms!$M:$M,BH$2))</f>
        <v>-</v>
      </c>
      <c r="BI102" s="6" t="str">
        <f>IF($B102="-","-",SUMIFS(JRooms!$P:$P,JRooms!$A:$A,$B102,JRooms!$M:$M,BI$2))</f>
        <v>-</v>
      </c>
      <c r="BJ102" s="6" t="str">
        <f>IF($B102="-","-",SUMIFS(JRooms!$P:$P,JRooms!$A:$A,$B102,JRooms!$M:$M,BJ$2))</f>
        <v>-</v>
      </c>
      <c r="BK102" s="6" t="str">
        <f>IF($B102="-","-",SUMIFS(JRooms!$P:$P,JRooms!$A:$A,$B102,JRooms!$M:$M,BK$2))</f>
        <v>-</v>
      </c>
      <c r="BL102" s="6" t="str">
        <f>IF($B102="-","-",SUMIFS(JRooms!$P:$P,JRooms!$A:$A,$B102,JRooms!$M:$M,BL$2))</f>
        <v>-</v>
      </c>
    </row>
    <row r="103" spans="1:64" x14ac:dyDescent="0.2">
      <c r="A103" s="7">
        <v>808</v>
      </c>
      <c r="B103" s="7" t="s">
        <v>274</v>
      </c>
      <c r="C103" s="6" t="s">
        <v>103</v>
      </c>
      <c r="D103" s="6">
        <f>SUMIFS(SchoolList!H:H,SchoolList!F:F,A103)</f>
        <v>0</v>
      </c>
      <c r="E103" s="6">
        <f t="shared" si="17"/>
        <v>0</v>
      </c>
      <c r="F103" s="6">
        <f t="shared" si="18"/>
        <v>0</v>
      </c>
      <c r="G103" s="6">
        <f t="shared" si="19"/>
        <v>0</v>
      </c>
      <c r="H103" s="6">
        <f t="shared" si="20"/>
        <v>0</v>
      </c>
      <c r="I103" s="73" t="str">
        <f t="shared" si="21"/>
        <v>-</v>
      </c>
      <c r="J103" s="73" t="str">
        <f t="shared" si="22"/>
        <v>-</v>
      </c>
      <c r="K103" s="73" t="str">
        <f t="shared" si="23"/>
        <v>-</v>
      </c>
      <c r="L103" s="73" t="str">
        <f t="shared" si="24"/>
        <v>-</v>
      </c>
      <c r="M103" s="6">
        <f t="shared" si="13"/>
        <v>0</v>
      </c>
      <c r="N103" s="6">
        <f t="shared" si="14"/>
        <v>0</v>
      </c>
      <c r="O103" s="6">
        <f t="shared" si="15"/>
        <v>0</v>
      </c>
      <c r="P103" s="6">
        <f t="shared" si="16"/>
        <v>0</v>
      </c>
      <c r="Q103" s="6" t="str">
        <f>IF($B103="-","-",SUMIFS(JRooms!$P:$P,JRooms!$A:$A,$B103,JRooms!$M:$M,Q$2,JRooms!$R:$R,""))</f>
        <v>-</v>
      </c>
      <c r="R103" s="6" t="str">
        <f>IF($B103="-","-",SUMIFS(JRooms!$P:$P,JRooms!$A:$A,$B103,JRooms!$M:$M,R$2,JRooms!$R:$R,""))</f>
        <v>-</v>
      </c>
      <c r="S103" s="6" t="str">
        <f>IF($B103="-","-",SUMIFS(JRooms!$P:$P,JRooms!$A:$A,$B103,JRooms!$M:$M,S$2,JRooms!$R:$R,""))</f>
        <v>-</v>
      </c>
      <c r="T103" s="6" t="str">
        <f>IF($B103="-","-",SUMIFS(JRooms!$P:$P,JRooms!$A:$A,$B103,JRooms!$M:$M,T$2,JRooms!$R:$R,""))</f>
        <v>-</v>
      </c>
      <c r="U103" s="6" t="str">
        <f>IF($B103="-","-",SUMIFS(JRooms!$P:$P,JRooms!$A:$A,$B103,JRooms!$M:$M,U$2,JRooms!$R:$R,""))</f>
        <v>-</v>
      </c>
      <c r="V103" s="6" t="str">
        <f>IF($B103="-","-",SUMIFS(JRooms!$P:$P,JRooms!$A:$A,$B103,JRooms!$M:$M,V$2,JRooms!$R:$R,""))</f>
        <v>-</v>
      </c>
      <c r="W103" s="6" t="str">
        <f>IF($B103="-","-",SUMIFS(JRooms!$P:$P,JRooms!$A:$A,$B103,JRooms!$M:$M,W$2,JRooms!$R:$R,""))</f>
        <v>-</v>
      </c>
      <c r="X103" s="6" t="str">
        <f>IF($B103="-","-",SUMIFS(JRooms!$P:$P,JRooms!$A:$A,$B103,JRooms!$M:$M,X$2,JRooms!$R:$R,""))</f>
        <v>-</v>
      </c>
      <c r="Y103" s="6" t="str">
        <f>IF($B103="-","-",SUMIFS(JRooms!$P:$P,JRooms!$A:$A,$B103,JRooms!$M:$M,Y$2,JRooms!$R:$R,""))</f>
        <v>-</v>
      </c>
      <c r="Z103" s="6" t="str">
        <f>IF($B103="-","-",SUMIFS(JRooms!$P:$P,JRooms!$A:$A,$B103,JRooms!$M:$M,Z$2,JRooms!$R:$R,""))</f>
        <v>-</v>
      </c>
      <c r="AA103" s="6" t="str">
        <f>IF($B103="-","-",SUMIFS(JRooms!$P:$P,JRooms!$A:$A,$B103,JRooms!$M:$M,AA$2,JRooms!$R:$R,""))</f>
        <v>-</v>
      </c>
      <c r="AB103" s="6" t="str">
        <f>IF($B103="-","-",SUMIFS(JRooms!$P:$P,JRooms!$A:$A,$B103,JRooms!$M:$M,AB$2,JRooms!$R:$R,""))</f>
        <v>-</v>
      </c>
      <c r="AC103" s="6" t="str">
        <f>IF($B103="-","-",SUMIFS(JRooms!$P:$P,JRooms!$A:$A,$B103,JRooms!$M:$M,AC$2,JRooms!$R:$R,""))</f>
        <v>-</v>
      </c>
      <c r="AD103" s="6" t="str">
        <f>IF($B103="-","-",SUMIFS(JRooms!$P:$P,JRooms!$A:$A,$B103,JRooms!$M:$M,AD$2,JRooms!$R:$R,""))</f>
        <v>-</v>
      </c>
      <c r="AE103" s="6" t="str">
        <f>IF($B103="-","-",SUMIFS(JRooms!$P:$P,JRooms!$A:$A,$B103,JRooms!$M:$M,AE$2,JRooms!$R:$R,""))</f>
        <v>-</v>
      </c>
      <c r="AF103" s="6" t="str">
        <f>IF($B103="-","-",SUMIFS(JRooms!$P:$P,JRooms!$A:$A,$B103,JRooms!$M:$M,AF$2,JRooms!$R:$R,""))</f>
        <v>-</v>
      </c>
      <c r="AG103" s="6" t="str">
        <f>IF($B103="-","-",SUMIFS(JRooms!$P:$P,JRooms!$A:$A,$B103,JRooms!$M:$M,AG$2,JRooms!$R:$R,""))</f>
        <v>-</v>
      </c>
      <c r="AH103" s="6" t="str">
        <f>IF($B103="-","-",SUMIFS(JRooms!$P:$P,JRooms!$A:$A,$B103,JRooms!$M:$M,AH$2,JRooms!$R:$R,""))</f>
        <v>-</v>
      </c>
      <c r="AI103" s="6" t="str">
        <f>IF($B103="-","-",SUMIFS(JRooms!$P:$P,JRooms!$A:$A,$B103,JRooms!$M:$M,AI$2,JRooms!$R:$R,""))</f>
        <v>-</v>
      </c>
      <c r="AJ103" s="6" t="str">
        <f>IF($B103="-","-",SUMIFS(JRooms!$P:$P,JRooms!$A:$A,$B103,JRooms!$M:$M,AJ$2,JRooms!$R:$R,""))</f>
        <v>-</v>
      </c>
      <c r="AK103" s="6" t="str">
        <f>IF($B103="-","-",SUMIFS(JRooms!$P:$P,JRooms!$A:$A,$B103,JRooms!$M:$M,AK$2,JRooms!$R:$R,""))</f>
        <v>-</v>
      </c>
      <c r="AL103" s="6" t="str">
        <f>IF($B103="-","-",SUMIFS(JRooms!$P:$P,JRooms!$A:$A,$B103,JRooms!$M:$M,AL$2,JRooms!$R:$R,""))</f>
        <v>-</v>
      </c>
      <c r="AM103" s="6" t="str">
        <f>IF($B103="-","-",SUMIFS(JRooms!$P:$P,JRooms!$A:$A,$B103,JRooms!$M:$M,AM$2,JRooms!$R:$R,""))</f>
        <v>-</v>
      </c>
      <c r="AN103" s="6" t="str">
        <f>IF($B103="-","-",SUMIFS(JRooms!$P:$P,JRooms!$A:$A,$B103,JRooms!$M:$M,AN$2,JRooms!$R:$R,""))</f>
        <v>-</v>
      </c>
      <c r="AO103" s="6" t="str">
        <f>IF($B103="-","-",SUMIFS(JRooms!$P:$P,JRooms!$A:$A,$B103,JRooms!$M:$M,AO$2))</f>
        <v>-</v>
      </c>
      <c r="AP103" s="6" t="str">
        <f>IF($B103="-","-",SUMIFS(JRooms!$P:$P,JRooms!$A:$A,$B103,JRooms!$M:$M,AP$2))</f>
        <v>-</v>
      </c>
      <c r="AQ103" s="6" t="str">
        <f>IF($B103="-","-",SUMIFS(JRooms!$P:$P,JRooms!$A:$A,$B103,JRooms!$M:$M,AQ$2))</f>
        <v>-</v>
      </c>
      <c r="AR103" s="6" t="str">
        <f>IF($B103="-","-",SUMIFS(JRooms!$P:$P,JRooms!$A:$A,$B103,JRooms!$M:$M,AR$2))</f>
        <v>-</v>
      </c>
      <c r="AS103" s="6" t="str">
        <f>IF($B103="-","-",SUMIFS(JRooms!$P:$P,JRooms!$A:$A,$B103,JRooms!$M:$M,AS$2))</f>
        <v>-</v>
      </c>
      <c r="AT103" s="6" t="str">
        <f>IF($B103="-","-",SUMIFS(JRooms!$P:$P,JRooms!$A:$A,$B103,JRooms!$M:$M,AT$2))</f>
        <v>-</v>
      </c>
      <c r="AU103" s="6" t="str">
        <f>IF($B103="-","-",SUMIFS(JRooms!$P:$P,JRooms!$A:$A,$B103,JRooms!$M:$M,AU$2))</f>
        <v>-</v>
      </c>
      <c r="AV103" s="6" t="str">
        <f>IF($B103="-","-",SUMIFS(JRooms!$P:$P,JRooms!$A:$A,$B103,JRooms!$M:$M,AV$2))</f>
        <v>-</v>
      </c>
      <c r="AW103" s="6" t="str">
        <f>IF($B103="-","-",SUMIFS(JRooms!$P:$P,JRooms!$A:$A,$B103,JRooms!$M:$M,AW$2))</f>
        <v>-</v>
      </c>
      <c r="AX103" s="6" t="str">
        <f>IF($B103="-","-",SUMIFS(JRooms!$P:$P,JRooms!$A:$A,$B103,JRooms!$M:$M,AX$2))</f>
        <v>-</v>
      </c>
      <c r="AY103" s="6" t="str">
        <f>IF($B103="-","-",SUMIFS(JRooms!$P:$P,JRooms!$A:$A,$B103,JRooms!$M:$M,AY$2))</f>
        <v>-</v>
      </c>
      <c r="AZ103" s="6" t="str">
        <f>IF($B103="-","-",SUMIFS(JRooms!$P:$P,JRooms!$A:$A,$B103,JRooms!$M:$M,AZ$2))</f>
        <v>-</v>
      </c>
      <c r="BA103" s="6" t="str">
        <f>IF($B103="-","-",SUMIFS(JRooms!$P:$P,JRooms!$A:$A,$B103,JRooms!$M:$M,BA$2))</f>
        <v>-</v>
      </c>
      <c r="BB103" s="6" t="str">
        <f>IF($B103="-","-",SUMIFS(JRooms!$P:$P,JRooms!$A:$A,$B103,JRooms!$M:$M,BB$2))</f>
        <v>-</v>
      </c>
      <c r="BC103" s="6" t="str">
        <f>IF($B103="-","-",SUMIFS(JRooms!$P:$P,JRooms!$A:$A,$B103,JRooms!$M:$M,BC$2))</f>
        <v>-</v>
      </c>
      <c r="BD103" s="6" t="str">
        <f>IF($B103="-","-",SUMIFS(JRooms!$P:$P,JRooms!$A:$A,$B103,JRooms!$M:$M,BD$2))</f>
        <v>-</v>
      </c>
      <c r="BE103" s="6" t="str">
        <f>IF($B103="-","-",SUMIFS(JRooms!$P:$P,JRooms!$A:$A,$B103,JRooms!$M:$M,BE$2))</f>
        <v>-</v>
      </c>
      <c r="BF103" s="6" t="str">
        <f>IF($B103="-","-",SUMIFS(JRooms!$P:$P,JRooms!$A:$A,$B103,JRooms!$M:$M,BF$2))</f>
        <v>-</v>
      </c>
      <c r="BG103" s="6" t="str">
        <f>IF($B103="-","-",SUMIFS(JRooms!$P:$P,JRooms!$A:$A,$B103,JRooms!$M:$M,BG$2))</f>
        <v>-</v>
      </c>
      <c r="BH103" s="6" t="str">
        <f>IF($B103="-","-",SUMIFS(JRooms!$P:$P,JRooms!$A:$A,$B103,JRooms!$M:$M,BH$2))</f>
        <v>-</v>
      </c>
      <c r="BI103" s="6" t="str">
        <f>IF($B103="-","-",SUMIFS(JRooms!$P:$P,JRooms!$A:$A,$B103,JRooms!$M:$M,BI$2))</f>
        <v>-</v>
      </c>
      <c r="BJ103" s="6" t="str">
        <f>IF($B103="-","-",SUMIFS(JRooms!$P:$P,JRooms!$A:$A,$B103,JRooms!$M:$M,BJ$2))</f>
        <v>-</v>
      </c>
      <c r="BK103" s="6" t="str">
        <f>IF($B103="-","-",SUMIFS(JRooms!$P:$P,JRooms!$A:$A,$B103,JRooms!$M:$M,BK$2))</f>
        <v>-</v>
      </c>
      <c r="BL103" s="6" t="str">
        <f>IF($B103="-","-",SUMIFS(JRooms!$P:$P,JRooms!$A:$A,$B103,JRooms!$M:$M,BL$2))</f>
        <v>-</v>
      </c>
    </row>
    <row r="104" spans="1:64" x14ac:dyDescent="0.2">
      <c r="A104" s="7">
        <v>809</v>
      </c>
      <c r="B104" s="7" t="s">
        <v>274</v>
      </c>
      <c r="C104" s="6" t="s">
        <v>104</v>
      </c>
      <c r="D104" s="6">
        <f>SUMIFS(SchoolList!H:H,SchoolList!F:F,A104)</f>
        <v>0</v>
      </c>
      <c r="E104" s="6">
        <f t="shared" si="17"/>
        <v>0</v>
      </c>
      <c r="F104" s="6">
        <f t="shared" si="18"/>
        <v>0</v>
      </c>
      <c r="G104" s="6">
        <f t="shared" si="19"/>
        <v>0</v>
      </c>
      <c r="H104" s="6">
        <f t="shared" si="20"/>
        <v>0</v>
      </c>
      <c r="I104" s="73" t="str">
        <f t="shared" si="21"/>
        <v>-</v>
      </c>
      <c r="J104" s="73" t="str">
        <f t="shared" si="22"/>
        <v>-</v>
      </c>
      <c r="K104" s="73" t="str">
        <f t="shared" si="23"/>
        <v>-</v>
      </c>
      <c r="L104" s="73" t="str">
        <f t="shared" si="24"/>
        <v>-</v>
      </c>
      <c r="M104" s="6">
        <f t="shared" si="13"/>
        <v>0</v>
      </c>
      <c r="N104" s="6">
        <f t="shared" si="14"/>
        <v>0</v>
      </c>
      <c r="O104" s="6">
        <f t="shared" si="15"/>
        <v>0</v>
      </c>
      <c r="P104" s="6">
        <f t="shared" si="16"/>
        <v>0</v>
      </c>
      <c r="Q104" s="6" t="str">
        <f>IF($B104="-","-",SUMIFS(JRooms!$P:$P,JRooms!$A:$A,$B104,JRooms!$M:$M,Q$2,JRooms!$R:$R,""))</f>
        <v>-</v>
      </c>
      <c r="R104" s="6" t="str">
        <f>IF($B104="-","-",SUMIFS(JRooms!$P:$P,JRooms!$A:$A,$B104,JRooms!$M:$M,R$2,JRooms!$R:$R,""))</f>
        <v>-</v>
      </c>
      <c r="S104" s="6" t="str">
        <f>IF($B104="-","-",SUMIFS(JRooms!$P:$P,JRooms!$A:$A,$B104,JRooms!$M:$M,S$2,JRooms!$R:$R,""))</f>
        <v>-</v>
      </c>
      <c r="T104" s="6" t="str">
        <f>IF($B104="-","-",SUMIFS(JRooms!$P:$P,JRooms!$A:$A,$B104,JRooms!$M:$M,T$2,JRooms!$R:$R,""))</f>
        <v>-</v>
      </c>
      <c r="U104" s="6" t="str">
        <f>IF($B104="-","-",SUMIFS(JRooms!$P:$P,JRooms!$A:$A,$B104,JRooms!$M:$M,U$2,JRooms!$R:$R,""))</f>
        <v>-</v>
      </c>
      <c r="V104" s="6" t="str">
        <f>IF($B104="-","-",SUMIFS(JRooms!$P:$P,JRooms!$A:$A,$B104,JRooms!$M:$M,V$2,JRooms!$R:$R,""))</f>
        <v>-</v>
      </c>
      <c r="W104" s="6" t="str">
        <f>IF($B104="-","-",SUMIFS(JRooms!$P:$P,JRooms!$A:$A,$B104,JRooms!$M:$M,W$2,JRooms!$R:$R,""))</f>
        <v>-</v>
      </c>
      <c r="X104" s="6" t="str">
        <f>IF($B104="-","-",SUMIFS(JRooms!$P:$P,JRooms!$A:$A,$B104,JRooms!$M:$M,X$2,JRooms!$R:$R,""))</f>
        <v>-</v>
      </c>
      <c r="Y104" s="6" t="str">
        <f>IF($B104="-","-",SUMIFS(JRooms!$P:$P,JRooms!$A:$A,$B104,JRooms!$M:$M,Y$2,JRooms!$R:$R,""))</f>
        <v>-</v>
      </c>
      <c r="Z104" s="6" t="str">
        <f>IF($B104="-","-",SUMIFS(JRooms!$P:$P,JRooms!$A:$A,$B104,JRooms!$M:$M,Z$2,JRooms!$R:$R,""))</f>
        <v>-</v>
      </c>
      <c r="AA104" s="6" t="str">
        <f>IF($B104="-","-",SUMIFS(JRooms!$P:$P,JRooms!$A:$A,$B104,JRooms!$M:$M,AA$2,JRooms!$R:$R,""))</f>
        <v>-</v>
      </c>
      <c r="AB104" s="6" t="str">
        <f>IF($B104="-","-",SUMIFS(JRooms!$P:$P,JRooms!$A:$A,$B104,JRooms!$M:$M,AB$2,JRooms!$R:$R,""))</f>
        <v>-</v>
      </c>
      <c r="AC104" s="6" t="str">
        <f>IF($B104="-","-",SUMIFS(JRooms!$P:$P,JRooms!$A:$A,$B104,JRooms!$M:$M,AC$2,JRooms!$R:$R,""))</f>
        <v>-</v>
      </c>
      <c r="AD104" s="6" t="str">
        <f>IF($B104="-","-",SUMIFS(JRooms!$P:$P,JRooms!$A:$A,$B104,JRooms!$M:$M,AD$2,JRooms!$R:$R,""))</f>
        <v>-</v>
      </c>
      <c r="AE104" s="6" t="str">
        <f>IF($B104="-","-",SUMIFS(JRooms!$P:$P,JRooms!$A:$A,$B104,JRooms!$M:$M,AE$2,JRooms!$R:$R,""))</f>
        <v>-</v>
      </c>
      <c r="AF104" s="6" t="str">
        <f>IF($B104="-","-",SUMIFS(JRooms!$P:$P,JRooms!$A:$A,$B104,JRooms!$M:$M,AF$2,JRooms!$R:$R,""))</f>
        <v>-</v>
      </c>
      <c r="AG104" s="6" t="str">
        <f>IF($B104="-","-",SUMIFS(JRooms!$P:$P,JRooms!$A:$A,$B104,JRooms!$M:$M,AG$2,JRooms!$R:$R,""))</f>
        <v>-</v>
      </c>
      <c r="AH104" s="6" t="str">
        <f>IF($B104="-","-",SUMIFS(JRooms!$P:$P,JRooms!$A:$A,$B104,JRooms!$M:$M,AH$2,JRooms!$R:$R,""))</f>
        <v>-</v>
      </c>
      <c r="AI104" s="6" t="str">
        <f>IF($B104="-","-",SUMIFS(JRooms!$P:$P,JRooms!$A:$A,$B104,JRooms!$M:$M,AI$2,JRooms!$R:$R,""))</f>
        <v>-</v>
      </c>
      <c r="AJ104" s="6" t="str">
        <f>IF($B104="-","-",SUMIFS(JRooms!$P:$P,JRooms!$A:$A,$B104,JRooms!$M:$M,AJ$2,JRooms!$R:$R,""))</f>
        <v>-</v>
      </c>
      <c r="AK104" s="6" t="str">
        <f>IF($B104="-","-",SUMIFS(JRooms!$P:$P,JRooms!$A:$A,$B104,JRooms!$M:$M,AK$2,JRooms!$R:$R,""))</f>
        <v>-</v>
      </c>
      <c r="AL104" s="6" t="str">
        <f>IF($B104="-","-",SUMIFS(JRooms!$P:$P,JRooms!$A:$A,$B104,JRooms!$M:$M,AL$2,JRooms!$R:$R,""))</f>
        <v>-</v>
      </c>
      <c r="AM104" s="6" t="str">
        <f>IF($B104="-","-",SUMIFS(JRooms!$P:$P,JRooms!$A:$A,$B104,JRooms!$M:$M,AM$2,JRooms!$R:$R,""))</f>
        <v>-</v>
      </c>
      <c r="AN104" s="6" t="str">
        <f>IF($B104="-","-",SUMIFS(JRooms!$P:$P,JRooms!$A:$A,$B104,JRooms!$M:$M,AN$2,JRooms!$R:$R,""))</f>
        <v>-</v>
      </c>
      <c r="AO104" s="6" t="str">
        <f>IF($B104="-","-",SUMIFS(JRooms!$P:$P,JRooms!$A:$A,$B104,JRooms!$M:$M,AO$2))</f>
        <v>-</v>
      </c>
      <c r="AP104" s="6" t="str">
        <f>IF($B104="-","-",SUMIFS(JRooms!$P:$P,JRooms!$A:$A,$B104,JRooms!$M:$M,AP$2))</f>
        <v>-</v>
      </c>
      <c r="AQ104" s="6" t="str">
        <f>IF($B104="-","-",SUMIFS(JRooms!$P:$P,JRooms!$A:$A,$B104,JRooms!$M:$M,AQ$2))</f>
        <v>-</v>
      </c>
      <c r="AR104" s="6" t="str">
        <f>IF($B104="-","-",SUMIFS(JRooms!$P:$P,JRooms!$A:$A,$B104,JRooms!$M:$M,AR$2))</f>
        <v>-</v>
      </c>
      <c r="AS104" s="6" t="str">
        <f>IF($B104="-","-",SUMIFS(JRooms!$P:$P,JRooms!$A:$A,$B104,JRooms!$M:$M,AS$2))</f>
        <v>-</v>
      </c>
      <c r="AT104" s="6" t="str">
        <f>IF($B104="-","-",SUMIFS(JRooms!$P:$P,JRooms!$A:$A,$B104,JRooms!$M:$M,AT$2))</f>
        <v>-</v>
      </c>
      <c r="AU104" s="6" t="str">
        <f>IF($B104="-","-",SUMIFS(JRooms!$P:$P,JRooms!$A:$A,$B104,JRooms!$M:$M,AU$2))</f>
        <v>-</v>
      </c>
      <c r="AV104" s="6" t="str">
        <f>IF($B104="-","-",SUMIFS(JRooms!$P:$P,JRooms!$A:$A,$B104,JRooms!$M:$M,AV$2))</f>
        <v>-</v>
      </c>
      <c r="AW104" s="6" t="str">
        <f>IF($B104="-","-",SUMIFS(JRooms!$P:$P,JRooms!$A:$A,$B104,JRooms!$M:$M,AW$2))</f>
        <v>-</v>
      </c>
      <c r="AX104" s="6" t="str">
        <f>IF($B104="-","-",SUMIFS(JRooms!$P:$P,JRooms!$A:$A,$B104,JRooms!$M:$M,AX$2))</f>
        <v>-</v>
      </c>
      <c r="AY104" s="6" t="str">
        <f>IF($B104="-","-",SUMIFS(JRooms!$P:$P,JRooms!$A:$A,$B104,JRooms!$M:$M,AY$2))</f>
        <v>-</v>
      </c>
      <c r="AZ104" s="6" t="str">
        <f>IF($B104="-","-",SUMIFS(JRooms!$P:$P,JRooms!$A:$A,$B104,JRooms!$M:$M,AZ$2))</f>
        <v>-</v>
      </c>
      <c r="BA104" s="6" t="str">
        <f>IF($B104="-","-",SUMIFS(JRooms!$P:$P,JRooms!$A:$A,$B104,JRooms!$M:$M,BA$2))</f>
        <v>-</v>
      </c>
      <c r="BB104" s="6" t="str">
        <f>IF($B104="-","-",SUMIFS(JRooms!$P:$P,JRooms!$A:$A,$B104,JRooms!$M:$M,BB$2))</f>
        <v>-</v>
      </c>
      <c r="BC104" s="6" t="str">
        <f>IF($B104="-","-",SUMIFS(JRooms!$P:$P,JRooms!$A:$A,$B104,JRooms!$M:$M,BC$2))</f>
        <v>-</v>
      </c>
      <c r="BD104" s="6" t="str">
        <f>IF($B104="-","-",SUMIFS(JRooms!$P:$P,JRooms!$A:$A,$B104,JRooms!$M:$M,BD$2))</f>
        <v>-</v>
      </c>
      <c r="BE104" s="6" t="str">
        <f>IF($B104="-","-",SUMIFS(JRooms!$P:$P,JRooms!$A:$A,$B104,JRooms!$M:$M,BE$2))</f>
        <v>-</v>
      </c>
      <c r="BF104" s="6" t="str">
        <f>IF($B104="-","-",SUMIFS(JRooms!$P:$P,JRooms!$A:$A,$B104,JRooms!$M:$M,BF$2))</f>
        <v>-</v>
      </c>
      <c r="BG104" s="6" t="str">
        <f>IF($B104="-","-",SUMIFS(JRooms!$P:$P,JRooms!$A:$A,$B104,JRooms!$M:$M,BG$2))</f>
        <v>-</v>
      </c>
      <c r="BH104" s="6" t="str">
        <f>IF($B104="-","-",SUMIFS(JRooms!$P:$P,JRooms!$A:$A,$B104,JRooms!$M:$M,BH$2))</f>
        <v>-</v>
      </c>
      <c r="BI104" s="6" t="str">
        <f>IF($B104="-","-",SUMIFS(JRooms!$P:$P,JRooms!$A:$A,$B104,JRooms!$M:$M,BI$2))</f>
        <v>-</v>
      </c>
      <c r="BJ104" s="6" t="str">
        <f>IF($B104="-","-",SUMIFS(JRooms!$P:$P,JRooms!$A:$A,$B104,JRooms!$M:$M,BJ$2))</f>
        <v>-</v>
      </c>
      <c r="BK104" s="6" t="str">
        <f>IF($B104="-","-",SUMIFS(JRooms!$P:$P,JRooms!$A:$A,$B104,JRooms!$M:$M,BK$2))</f>
        <v>-</v>
      </c>
      <c r="BL104" s="6" t="str">
        <f>IF($B104="-","-",SUMIFS(JRooms!$P:$P,JRooms!$A:$A,$B104,JRooms!$M:$M,BL$2))</f>
        <v>-</v>
      </c>
    </row>
    <row r="105" spans="1:64" x14ac:dyDescent="0.2">
      <c r="A105" s="7">
        <v>810</v>
      </c>
      <c r="B105" s="7" t="s">
        <v>274</v>
      </c>
      <c r="C105" s="6" t="s">
        <v>105</v>
      </c>
      <c r="D105" s="6">
        <f>SUMIFS(SchoolList!H:H,SchoolList!F:F,A105)</f>
        <v>0</v>
      </c>
      <c r="E105" s="6">
        <f t="shared" si="17"/>
        <v>0</v>
      </c>
      <c r="F105" s="6">
        <f t="shared" si="18"/>
        <v>0</v>
      </c>
      <c r="G105" s="6">
        <f t="shared" si="19"/>
        <v>0</v>
      </c>
      <c r="H105" s="6">
        <f t="shared" si="20"/>
        <v>0</v>
      </c>
      <c r="I105" s="73" t="str">
        <f t="shared" si="21"/>
        <v>-</v>
      </c>
      <c r="J105" s="73" t="str">
        <f t="shared" si="22"/>
        <v>-</v>
      </c>
      <c r="K105" s="73" t="str">
        <f t="shared" si="23"/>
        <v>-</v>
      </c>
      <c r="L105" s="73" t="str">
        <f t="shared" si="24"/>
        <v>-</v>
      </c>
      <c r="M105" s="6">
        <f t="shared" si="13"/>
        <v>0</v>
      </c>
      <c r="N105" s="6">
        <f t="shared" si="14"/>
        <v>0</v>
      </c>
      <c r="O105" s="6">
        <f t="shared" si="15"/>
        <v>0</v>
      </c>
      <c r="P105" s="6">
        <f t="shared" si="16"/>
        <v>0</v>
      </c>
      <c r="Q105" s="6" t="str">
        <f>IF($B105="-","-",SUMIFS(JRooms!$P:$P,JRooms!$A:$A,$B105,JRooms!$M:$M,Q$2,JRooms!$R:$R,""))</f>
        <v>-</v>
      </c>
      <c r="R105" s="6" t="str">
        <f>IF($B105="-","-",SUMIFS(JRooms!$P:$P,JRooms!$A:$A,$B105,JRooms!$M:$M,R$2,JRooms!$R:$R,""))</f>
        <v>-</v>
      </c>
      <c r="S105" s="6" t="str">
        <f>IF($B105="-","-",SUMIFS(JRooms!$P:$P,JRooms!$A:$A,$B105,JRooms!$M:$M,S$2,JRooms!$R:$R,""))</f>
        <v>-</v>
      </c>
      <c r="T105" s="6" t="str">
        <f>IF($B105="-","-",SUMIFS(JRooms!$P:$P,JRooms!$A:$A,$B105,JRooms!$M:$M,T$2,JRooms!$R:$R,""))</f>
        <v>-</v>
      </c>
      <c r="U105" s="6" t="str">
        <f>IF($B105="-","-",SUMIFS(JRooms!$P:$P,JRooms!$A:$A,$B105,JRooms!$M:$M,U$2,JRooms!$R:$R,""))</f>
        <v>-</v>
      </c>
      <c r="V105" s="6" t="str">
        <f>IF($B105="-","-",SUMIFS(JRooms!$P:$P,JRooms!$A:$A,$B105,JRooms!$M:$M,V$2,JRooms!$R:$R,""))</f>
        <v>-</v>
      </c>
      <c r="W105" s="6" t="str">
        <f>IF($B105="-","-",SUMIFS(JRooms!$P:$P,JRooms!$A:$A,$B105,JRooms!$M:$M,W$2,JRooms!$R:$R,""))</f>
        <v>-</v>
      </c>
      <c r="X105" s="6" t="str">
        <f>IF($B105="-","-",SUMIFS(JRooms!$P:$P,JRooms!$A:$A,$B105,JRooms!$M:$M,X$2,JRooms!$R:$R,""))</f>
        <v>-</v>
      </c>
      <c r="Y105" s="6" t="str">
        <f>IF($B105="-","-",SUMIFS(JRooms!$P:$P,JRooms!$A:$A,$B105,JRooms!$M:$M,Y$2,JRooms!$R:$R,""))</f>
        <v>-</v>
      </c>
      <c r="Z105" s="6" t="str">
        <f>IF($B105="-","-",SUMIFS(JRooms!$P:$P,JRooms!$A:$A,$B105,JRooms!$M:$M,Z$2,JRooms!$R:$R,""))</f>
        <v>-</v>
      </c>
      <c r="AA105" s="6" t="str">
        <f>IF($B105="-","-",SUMIFS(JRooms!$P:$P,JRooms!$A:$A,$B105,JRooms!$M:$M,AA$2,JRooms!$R:$R,""))</f>
        <v>-</v>
      </c>
      <c r="AB105" s="6" t="str">
        <f>IF($B105="-","-",SUMIFS(JRooms!$P:$P,JRooms!$A:$A,$B105,JRooms!$M:$M,AB$2,JRooms!$R:$R,""))</f>
        <v>-</v>
      </c>
      <c r="AC105" s="6" t="str">
        <f>IF($B105="-","-",SUMIFS(JRooms!$P:$P,JRooms!$A:$A,$B105,JRooms!$M:$M,AC$2,JRooms!$R:$R,""))</f>
        <v>-</v>
      </c>
      <c r="AD105" s="6" t="str">
        <f>IF($B105="-","-",SUMIFS(JRooms!$P:$P,JRooms!$A:$A,$B105,JRooms!$M:$M,AD$2,JRooms!$R:$R,""))</f>
        <v>-</v>
      </c>
      <c r="AE105" s="6" t="str">
        <f>IF($B105="-","-",SUMIFS(JRooms!$P:$P,JRooms!$A:$A,$B105,JRooms!$M:$M,AE$2,JRooms!$R:$R,""))</f>
        <v>-</v>
      </c>
      <c r="AF105" s="6" t="str">
        <f>IF($B105="-","-",SUMIFS(JRooms!$P:$P,JRooms!$A:$A,$B105,JRooms!$M:$M,AF$2,JRooms!$R:$R,""))</f>
        <v>-</v>
      </c>
      <c r="AG105" s="6" t="str">
        <f>IF($B105="-","-",SUMIFS(JRooms!$P:$P,JRooms!$A:$A,$B105,JRooms!$M:$M,AG$2,JRooms!$R:$R,""))</f>
        <v>-</v>
      </c>
      <c r="AH105" s="6" t="str">
        <f>IF($B105="-","-",SUMIFS(JRooms!$P:$P,JRooms!$A:$A,$B105,JRooms!$M:$M,AH$2,JRooms!$R:$R,""))</f>
        <v>-</v>
      </c>
      <c r="AI105" s="6" t="str">
        <f>IF($B105="-","-",SUMIFS(JRooms!$P:$P,JRooms!$A:$A,$B105,JRooms!$M:$M,AI$2,JRooms!$R:$R,""))</f>
        <v>-</v>
      </c>
      <c r="AJ105" s="6" t="str">
        <f>IF($B105="-","-",SUMIFS(JRooms!$P:$P,JRooms!$A:$A,$B105,JRooms!$M:$M,AJ$2,JRooms!$R:$R,""))</f>
        <v>-</v>
      </c>
      <c r="AK105" s="6" t="str">
        <f>IF($B105="-","-",SUMIFS(JRooms!$P:$P,JRooms!$A:$A,$B105,JRooms!$M:$M,AK$2,JRooms!$R:$R,""))</f>
        <v>-</v>
      </c>
      <c r="AL105" s="6" t="str">
        <f>IF($B105="-","-",SUMIFS(JRooms!$P:$P,JRooms!$A:$A,$B105,JRooms!$M:$M,AL$2,JRooms!$R:$R,""))</f>
        <v>-</v>
      </c>
      <c r="AM105" s="6" t="str">
        <f>IF($B105="-","-",SUMIFS(JRooms!$P:$P,JRooms!$A:$A,$B105,JRooms!$M:$M,AM$2,JRooms!$R:$R,""))</f>
        <v>-</v>
      </c>
      <c r="AN105" s="6" t="str">
        <f>IF($B105="-","-",SUMIFS(JRooms!$P:$P,JRooms!$A:$A,$B105,JRooms!$M:$M,AN$2,JRooms!$R:$R,""))</f>
        <v>-</v>
      </c>
      <c r="AO105" s="6" t="str">
        <f>IF($B105="-","-",SUMIFS(JRooms!$P:$P,JRooms!$A:$A,$B105,JRooms!$M:$M,AO$2))</f>
        <v>-</v>
      </c>
      <c r="AP105" s="6" t="str">
        <f>IF($B105="-","-",SUMIFS(JRooms!$P:$P,JRooms!$A:$A,$B105,JRooms!$M:$M,AP$2))</f>
        <v>-</v>
      </c>
      <c r="AQ105" s="6" t="str">
        <f>IF($B105="-","-",SUMIFS(JRooms!$P:$P,JRooms!$A:$A,$B105,JRooms!$M:$M,AQ$2))</f>
        <v>-</v>
      </c>
      <c r="AR105" s="6" t="str">
        <f>IF($B105="-","-",SUMIFS(JRooms!$P:$P,JRooms!$A:$A,$B105,JRooms!$M:$M,AR$2))</f>
        <v>-</v>
      </c>
      <c r="AS105" s="6" t="str">
        <f>IF($B105="-","-",SUMIFS(JRooms!$P:$P,JRooms!$A:$A,$B105,JRooms!$M:$M,AS$2))</f>
        <v>-</v>
      </c>
      <c r="AT105" s="6" t="str">
        <f>IF($B105="-","-",SUMIFS(JRooms!$P:$P,JRooms!$A:$A,$B105,JRooms!$M:$M,AT$2))</f>
        <v>-</v>
      </c>
      <c r="AU105" s="6" t="str">
        <f>IF($B105="-","-",SUMIFS(JRooms!$P:$P,JRooms!$A:$A,$B105,JRooms!$M:$M,AU$2))</f>
        <v>-</v>
      </c>
      <c r="AV105" s="6" t="str">
        <f>IF($B105="-","-",SUMIFS(JRooms!$P:$P,JRooms!$A:$A,$B105,JRooms!$M:$M,AV$2))</f>
        <v>-</v>
      </c>
      <c r="AW105" s="6" t="str">
        <f>IF($B105="-","-",SUMIFS(JRooms!$P:$P,JRooms!$A:$A,$B105,JRooms!$M:$M,AW$2))</f>
        <v>-</v>
      </c>
      <c r="AX105" s="6" t="str">
        <f>IF($B105="-","-",SUMIFS(JRooms!$P:$P,JRooms!$A:$A,$B105,JRooms!$M:$M,AX$2))</f>
        <v>-</v>
      </c>
      <c r="AY105" s="6" t="str">
        <f>IF($B105="-","-",SUMIFS(JRooms!$P:$P,JRooms!$A:$A,$B105,JRooms!$M:$M,AY$2))</f>
        <v>-</v>
      </c>
      <c r="AZ105" s="6" t="str">
        <f>IF($B105="-","-",SUMIFS(JRooms!$P:$P,JRooms!$A:$A,$B105,JRooms!$M:$M,AZ$2))</f>
        <v>-</v>
      </c>
      <c r="BA105" s="6" t="str">
        <f>IF($B105="-","-",SUMIFS(JRooms!$P:$P,JRooms!$A:$A,$B105,JRooms!$M:$M,BA$2))</f>
        <v>-</v>
      </c>
      <c r="BB105" s="6" t="str">
        <f>IF($B105="-","-",SUMIFS(JRooms!$P:$P,JRooms!$A:$A,$B105,JRooms!$M:$M,BB$2))</f>
        <v>-</v>
      </c>
      <c r="BC105" s="6" t="str">
        <f>IF($B105="-","-",SUMIFS(JRooms!$P:$P,JRooms!$A:$A,$B105,JRooms!$M:$M,BC$2))</f>
        <v>-</v>
      </c>
      <c r="BD105" s="6" t="str">
        <f>IF($B105="-","-",SUMIFS(JRooms!$P:$P,JRooms!$A:$A,$B105,JRooms!$M:$M,BD$2))</f>
        <v>-</v>
      </c>
      <c r="BE105" s="6" t="str">
        <f>IF($B105="-","-",SUMIFS(JRooms!$P:$P,JRooms!$A:$A,$B105,JRooms!$M:$M,BE$2))</f>
        <v>-</v>
      </c>
      <c r="BF105" s="6" t="str">
        <f>IF($B105="-","-",SUMIFS(JRooms!$P:$P,JRooms!$A:$A,$B105,JRooms!$M:$M,BF$2))</f>
        <v>-</v>
      </c>
      <c r="BG105" s="6" t="str">
        <f>IF($B105="-","-",SUMIFS(JRooms!$P:$P,JRooms!$A:$A,$B105,JRooms!$M:$M,BG$2))</f>
        <v>-</v>
      </c>
      <c r="BH105" s="6" t="str">
        <f>IF($B105="-","-",SUMIFS(JRooms!$P:$P,JRooms!$A:$A,$B105,JRooms!$M:$M,BH$2))</f>
        <v>-</v>
      </c>
      <c r="BI105" s="6" t="str">
        <f>IF($B105="-","-",SUMIFS(JRooms!$P:$P,JRooms!$A:$A,$B105,JRooms!$M:$M,BI$2))</f>
        <v>-</v>
      </c>
      <c r="BJ105" s="6" t="str">
        <f>IF($B105="-","-",SUMIFS(JRooms!$P:$P,JRooms!$A:$A,$B105,JRooms!$M:$M,BJ$2))</f>
        <v>-</v>
      </c>
      <c r="BK105" s="6" t="str">
        <f>IF($B105="-","-",SUMIFS(JRooms!$P:$P,JRooms!$A:$A,$B105,JRooms!$M:$M,BK$2))</f>
        <v>-</v>
      </c>
      <c r="BL105" s="6" t="str">
        <f>IF($B105="-","-",SUMIFS(JRooms!$P:$P,JRooms!$A:$A,$B105,JRooms!$M:$M,BL$2))</f>
        <v>-</v>
      </c>
    </row>
    <row r="106" spans="1:64" x14ac:dyDescent="0.2">
      <c r="A106" s="7">
        <v>811</v>
      </c>
      <c r="B106" s="7" t="s">
        <v>274</v>
      </c>
      <c r="C106" s="6" t="s">
        <v>106</v>
      </c>
      <c r="D106" s="6">
        <f>SUMIFS(SchoolList!H:H,SchoolList!F:F,A106)</f>
        <v>0</v>
      </c>
      <c r="E106" s="6">
        <f t="shared" si="17"/>
        <v>0</v>
      </c>
      <c r="F106" s="6">
        <f t="shared" si="18"/>
        <v>0</v>
      </c>
      <c r="G106" s="6">
        <f t="shared" si="19"/>
        <v>0</v>
      </c>
      <c r="H106" s="6">
        <f t="shared" si="20"/>
        <v>0</v>
      </c>
      <c r="I106" s="73" t="str">
        <f t="shared" si="21"/>
        <v>-</v>
      </c>
      <c r="J106" s="73" t="str">
        <f t="shared" si="22"/>
        <v>-</v>
      </c>
      <c r="K106" s="73" t="str">
        <f t="shared" si="23"/>
        <v>-</v>
      </c>
      <c r="L106" s="73" t="str">
        <f t="shared" si="24"/>
        <v>-</v>
      </c>
      <c r="M106" s="6">
        <f t="shared" si="13"/>
        <v>0</v>
      </c>
      <c r="N106" s="6">
        <f t="shared" si="14"/>
        <v>0</v>
      </c>
      <c r="O106" s="6">
        <f t="shared" si="15"/>
        <v>0</v>
      </c>
      <c r="P106" s="6">
        <f t="shared" si="16"/>
        <v>0</v>
      </c>
      <c r="Q106" s="6" t="str">
        <f>IF($B106="-","-",SUMIFS(JRooms!$P:$P,JRooms!$A:$A,$B106,JRooms!$M:$M,Q$2,JRooms!$R:$R,""))</f>
        <v>-</v>
      </c>
      <c r="R106" s="6" t="str">
        <f>IF($B106="-","-",SUMIFS(JRooms!$P:$P,JRooms!$A:$A,$B106,JRooms!$M:$M,R$2,JRooms!$R:$R,""))</f>
        <v>-</v>
      </c>
      <c r="S106" s="6" t="str">
        <f>IF($B106="-","-",SUMIFS(JRooms!$P:$P,JRooms!$A:$A,$B106,JRooms!$M:$M,S$2,JRooms!$R:$R,""))</f>
        <v>-</v>
      </c>
      <c r="T106" s="6" t="str">
        <f>IF($B106="-","-",SUMIFS(JRooms!$P:$P,JRooms!$A:$A,$B106,JRooms!$M:$M,T$2,JRooms!$R:$R,""))</f>
        <v>-</v>
      </c>
      <c r="U106" s="6" t="str">
        <f>IF($B106="-","-",SUMIFS(JRooms!$P:$P,JRooms!$A:$A,$B106,JRooms!$M:$M,U$2,JRooms!$R:$R,""))</f>
        <v>-</v>
      </c>
      <c r="V106" s="6" t="str">
        <f>IF($B106="-","-",SUMIFS(JRooms!$P:$P,JRooms!$A:$A,$B106,JRooms!$M:$M,V$2,JRooms!$R:$R,""))</f>
        <v>-</v>
      </c>
      <c r="W106" s="6" t="str">
        <f>IF($B106="-","-",SUMIFS(JRooms!$P:$P,JRooms!$A:$A,$B106,JRooms!$M:$M,W$2,JRooms!$R:$R,""))</f>
        <v>-</v>
      </c>
      <c r="X106" s="6" t="str">
        <f>IF($B106="-","-",SUMIFS(JRooms!$P:$P,JRooms!$A:$A,$B106,JRooms!$M:$M,X$2,JRooms!$R:$R,""))</f>
        <v>-</v>
      </c>
      <c r="Y106" s="6" t="str">
        <f>IF($B106="-","-",SUMIFS(JRooms!$P:$P,JRooms!$A:$A,$B106,JRooms!$M:$M,Y$2,JRooms!$R:$R,""))</f>
        <v>-</v>
      </c>
      <c r="Z106" s="6" t="str">
        <f>IF($B106="-","-",SUMIFS(JRooms!$P:$P,JRooms!$A:$A,$B106,JRooms!$M:$M,Z$2,JRooms!$R:$R,""))</f>
        <v>-</v>
      </c>
      <c r="AA106" s="6" t="str">
        <f>IF($B106="-","-",SUMIFS(JRooms!$P:$P,JRooms!$A:$A,$B106,JRooms!$M:$M,AA$2,JRooms!$R:$R,""))</f>
        <v>-</v>
      </c>
      <c r="AB106" s="6" t="str">
        <f>IF($B106="-","-",SUMIFS(JRooms!$P:$P,JRooms!$A:$A,$B106,JRooms!$M:$M,AB$2,JRooms!$R:$R,""))</f>
        <v>-</v>
      </c>
      <c r="AC106" s="6" t="str">
        <f>IF($B106="-","-",SUMIFS(JRooms!$P:$P,JRooms!$A:$A,$B106,JRooms!$M:$M,AC$2,JRooms!$R:$R,""))</f>
        <v>-</v>
      </c>
      <c r="AD106" s="6" t="str">
        <f>IF($B106="-","-",SUMIFS(JRooms!$P:$P,JRooms!$A:$A,$B106,JRooms!$M:$M,AD$2,JRooms!$R:$R,""))</f>
        <v>-</v>
      </c>
      <c r="AE106" s="6" t="str">
        <f>IF($B106="-","-",SUMIFS(JRooms!$P:$P,JRooms!$A:$A,$B106,JRooms!$M:$M,AE$2,JRooms!$R:$R,""))</f>
        <v>-</v>
      </c>
      <c r="AF106" s="6" t="str">
        <f>IF($B106="-","-",SUMIFS(JRooms!$P:$P,JRooms!$A:$A,$B106,JRooms!$M:$M,AF$2,JRooms!$R:$R,""))</f>
        <v>-</v>
      </c>
      <c r="AG106" s="6" t="str">
        <f>IF($B106="-","-",SUMIFS(JRooms!$P:$P,JRooms!$A:$A,$B106,JRooms!$M:$M,AG$2,JRooms!$R:$R,""))</f>
        <v>-</v>
      </c>
      <c r="AH106" s="6" t="str">
        <f>IF($B106="-","-",SUMIFS(JRooms!$P:$P,JRooms!$A:$A,$B106,JRooms!$M:$M,AH$2,JRooms!$R:$R,""))</f>
        <v>-</v>
      </c>
      <c r="AI106" s="6" t="str">
        <f>IF($B106="-","-",SUMIFS(JRooms!$P:$P,JRooms!$A:$A,$B106,JRooms!$M:$M,AI$2,JRooms!$R:$R,""))</f>
        <v>-</v>
      </c>
      <c r="AJ106" s="6" t="str">
        <f>IF($B106="-","-",SUMIFS(JRooms!$P:$P,JRooms!$A:$A,$B106,JRooms!$M:$M,AJ$2,JRooms!$R:$R,""))</f>
        <v>-</v>
      </c>
      <c r="AK106" s="6" t="str">
        <f>IF($B106="-","-",SUMIFS(JRooms!$P:$P,JRooms!$A:$A,$B106,JRooms!$M:$M,AK$2,JRooms!$R:$R,""))</f>
        <v>-</v>
      </c>
      <c r="AL106" s="6" t="str">
        <f>IF($B106="-","-",SUMIFS(JRooms!$P:$P,JRooms!$A:$A,$B106,JRooms!$M:$M,AL$2,JRooms!$R:$R,""))</f>
        <v>-</v>
      </c>
      <c r="AM106" s="6" t="str">
        <f>IF($B106="-","-",SUMIFS(JRooms!$P:$P,JRooms!$A:$A,$B106,JRooms!$M:$M,AM$2,JRooms!$R:$R,""))</f>
        <v>-</v>
      </c>
      <c r="AN106" s="6" t="str">
        <f>IF($B106="-","-",SUMIFS(JRooms!$P:$P,JRooms!$A:$A,$B106,JRooms!$M:$M,AN$2,JRooms!$R:$R,""))</f>
        <v>-</v>
      </c>
      <c r="AO106" s="6" t="str">
        <f>IF($B106="-","-",SUMIFS(JRooms!$P:$P,JRooms!$A:$A,$B106,JRooms!$M:$M,AO$2))</f>
        <v>-</v>
      </c>
      <c r="AP106" s="6" t="str">
        <f>IF($B106="-","-",SUMIFS(JRooms!$P:$P,JRooms!$A:$A,$B106,JRooms!$M:$M,AP$2))</f>
        <v>-</v>
      </c>
      <c r="AQ106" s="6" t="str">
        <f>IF($B106="-","-",SUMIFS(JRooms!$P:$P,JRooms!$A:$A,$B106,JRooms!$M:$M,AQ$2))</f>
        <v>-</v>
      </c>
      <c r="AR106" s="6" t="str">
        <f>IF($B106="-","-",SUMIFS(JRooms!$P:$P,JRooms!$A:$A,$B106,JRooms!$M:$M,AR$2))</f>
        <v>-</v>
      </c>
      <c r="AS106" s="6" t="str">
        <f>IF($B106="-","-",SUMIFS(JRooms!$P:$P,JRooms!$A:$A,$B106,JRooms!$M:$M,AS$2))</f>
        <v>-</v>
      </c>
      <c r="AT106" s="6" t="str">
        <f>IF($B106="-","-",SUMIFS(JRooms!$P:$P,JRooms!$A:$A,$B106,JRooms!$M:$M,AT$2))</f>
        <v>-</v>
      </c>
      <c r="AU106" s="6" t="str">
        <f>IF($B106="-","-",SUMIFS(JRooms!$P:$P,JRooms!$A:$A,$B106,JRooms!$M:$M,AU$2))</f>
        <v>-</v>
      </c>
      <c r="AV106" s="6" t="str">
        <f>IF($B106="-","-",SUMIFS(JRooms!$P:$P,JRooms!$A:$A,$B106,JRooms!$M:$M,AV$2))</f>
        <v>-</v>
      </c>
      <c r="AW106" s="6" t="str">
        <f>IF($B106="-","-",SUMIFS(JRooms!$P:$P,JRooms!$A:$A,$B106,JRooms!$M:$M,AW$2))</f>
        <v>-</v>
      </c>
      <c r="AX106" s="6" t="str">
        <f>IF($B106="-","-",SUMIFS(JRooms!$P:$P,JRooms!$A:$A,$B106,JRooms!$M:$M,AX$2))</f>
        <v>-</v>
      </c>
      <c r="AY106" s="6" t="str">
        <f>IF($B106="-","-",SUMIFS(JRooms!$P:$P,JRooms!$A:$A,$B106,JRooms!$M:$M,AY$2))</f>
        <v>-</v>
      </c>
      <c r="AZ106" s="6" t="str">
        <f>IF($B106="-","-",SUMIFS(JRooms!$P:$P,JRooms!$A:$A,$B106,JRooms!$M:$M,AZ$2))</f>
        <v>-</v>
      </c>
      <c r="BA106" s="6" t="str">
        <f>IF($B106="-","-",SUMIFS(JRooms!$P:$P,JRooms!$A:$A,$B106,JRooms!$M:$M,BA$2))</f>
        <v>-</v>
      </c>
      <c r="BB106" s="6" t="str">
        <f>IF($B106="-","-",SUMIFS(JRooms!$P:$P,JRooms!$A:$A,$B106,JRooms!$M:$M,BB$2))</f>
        <v>-</v>
      </c>
      <c r="BC106" s="6" t="str">
        <f>IF($B106="-","-",SUMIFS(JRooms!$P:$P,JRooms!$A:$A,$B106,JRooms!$M:$M,BC$2))</f>
        <v>-</v>
      </c>
      <c r="BD106" s="6" t="str">
        <f>IF($B106="-","-",SUMIFS(JRooms!$P:$P,JRooms!$A:$A,$B106,JRooms!$M:$M,BD$2))</f>
        <v>-</v>
      </c>
      <c r="BE106" s="6" t="str">
        <f>IF($B106="-","-",SUMIFS(JRooms!$P:$P,JRooms!$A:$A,$B106,JRooms!$M:$M,BE$2))</f>
        <v>-</v>
      </c>
      <c r="BF106" s="6" t="str">
        <f>IF($B106="-","-",SUMIFS(JRooms!$P:$P,JRooms!$A:$A,$B106,JRooms!$M:$M,BF$2))</f>
        <v>-</v>
      </c>
      <c r="BG106" s="6" t="str">
        <f>IF($B106="-","-",SUMIFS(JRooms!$P:$P,JRooms!$A:$A,$B106,JRooms!$M:$M,BG$2))</f>
        <v>-</v>
      </c>
      <c r="BH106" s="6" t="str">
        <f>IF($B106="-","-",SUMIFS(JRooms!$P:$P,JRooms!$A:$A,$B106,JRooms!$M:$M,BH$2))</f>
        <v>-</v>
      </c>
      <c r="BI106" s="6" t="str">
        <f>IF($B106="-","-",SUMIFS(JRooms!$P:$P,JRooms!$A:$A,$B106,JRooms!$M:$M,BI$2))</f>
        <v>-</v>
      </c>
      <c r="BJ106" s="6" t="str">
        <f>IF($B106="-","-",SUMIFS(JRooms!$P:$P,JRooms!$A:$A,$B106,JRooms!$M:$M,BJ$2))</f>
        <v>-</v>
      </c>
      <c r="BK106" s="6" t="str">
        <f>IF($B106="-","-",SUMIFS(JRooms!$P:$P,JRooms!$A:$A,$B106,JRooms!$M:$M,BK$2))</f>
        <v>-</v>
      </c>
      <c r="BL106" s="6" t="str">
        <f>IF($B106="-","-",SUMIFS(JRooms!$P:$P,JRooms!$A:$A,$B106,JRooms!$M:$M,BL$2))</f>
        <v>-</v>
      </c>
    </row>
    <row r="107" spans="1:64" x14ac:dyDescent="0.2">
      <c r="A107" s="7">
        <v>812</v>
      </c>
      <c r="B107" s="7" t="s">
        <v>274</v>
      </c>
      <c r="C107" s="6" t="s">
        <v>107</v>
      </c>
      <c r="D107" s="6">
        <f>SUMIFS(SchoolList!H:H,SchoolList!F:F,A107)</f>
        <v>0</v>
      </c>
      <c r="E107" s="6">
        <f t="shared" si="17"/>
        <v>0</v>
      </c>
      <c r="F107" s="6">
        <f t="shared" si="18"/>
        <v>0</v>
      </c>
      <c r="G107" s="6">
        <f t="shared" si="19"/>
        <v>0</v>
      </c>
      <c r="H107" s="6">
        <f t="shared" si="20"/>
        <v>0</v>
      </c>
      <c r="I107" s="73" t="str">
        <f t="shared" si="21"/>
        <v>-</v>
      </c>
      <c r="J107" s="73" t="str">
        <f t="shared" si="22"/>
        <v>-</v>
      </c>
      <c r="K107" s="73" t="str">
        <f t="shared" si="23"/>
        <v>-</v>
      </c>
      <c r="L107" s="73" t="str">
        <f t="shared" si="24"/>
        <v>-</v>
      </c>
      <c r="M107" s="6">
        <f t="shared" si="13"/>
        <v>0</v>
      </c>
      <c r="N107" s="6">
        <f t="shared" si="14"/>
        <v>0</v>
      </c>
      <c r="O107" s="6">
        <f t="shared" si="15"/>
        <v>0</v>
      </c>
      <c r="P107" s="6">
        <f t="shared" si="16"/>
        <v>0</v>
      </c>
      <c r="Q107" s="6" t="str">
        <f>IF($B107="-","-",SUMIFS(JRooms!$P:$P,JRooms!$A:$A,$B107,JRooms!$M:$M,Q$2,JRooms!$R:$R,""))</f>
        <v>-</v>
      </c>
      <c r="R107" s="6" t="str">
        <f>IF($B107="-","-",SUMIFS(JRooms!$P:$P,JRooms!$A:$A,$B107,JRooms!$M:$M,R$2,JRooms!$R:$R,""))</f>
        <v>-</v>
      </c>
      <c r="S107" s="6" t="str">
        <f>IF($B107="-","-",SUMIFS(JRooms!$P:$P,JRooms!$A:$A,$B107,JRooms!$M:$M,S$2,JRooms!$R:$R,""))</f>
        <v>-</v>
      </c>
      <c r="T107" s="6" t="str">
        <f>IF($B107="-","-",SUMIFS(JRooms!$P:$P,JRooms!$A:$A,$B107,JRooms!$M:$M,T$2,JRooms!$R:$R,""))</f>
        <v>-</v>
      </c>
      <c r="U107" s="6" t="str">
        <f>IF($B107="-","-",SUMIFS(JRooms!$P:$P,JRooms!$A:$A,$B107,JRooms!$M:$M,U$2,JRooms!$R:$R,""))</f>
        <v>-</v>
      </c>
      <c r="V107" s="6" t="str">
        <f>IF($B107="-","-",SUMIFS(JRooms!$P:$P,JRooms!$A:$A,$B107,JRooms!$M:$M,V$2,JRooms!$R:$R,""))</f>
        <v>-</v>
      </c>
      <c r="W107" s="6" t="str">
        <f>IF($B107="-","-",SUMIFS(JRooms!$P:$P,JRooms!$A:$A,$B107,JRooms!$M:$M,W$2,JRooms!$R:$R,""))</f>
        <v>-</v>
      </c>
      <c r="X107" s="6" t="str">
        <f>IF($B107="-","-",SUMIFS(JRooms!$P:$P,JRooms!$A:$A,$B107,JRooms!$M:$M,X$2,JRooms!$R:$R,""))</f>
        <v>-</v>
      </c>
      <c r="Y107" s="6" t="str">
        <f>IF($B107="-","-",SUMIFS(JRooms!$P:$P,JRooms!$A:$A,$B107,JRooms!$M:$M,Y$2,JRooms!$R:$R,""))</f>
        <v>-</v>
      </c>
      <c r="Z107" s="6" t="str">
        <f>IF($B107="-","-",SUMIFS(JRooms!$P:$P,JRooms!$A:$A,$B107,JRooms!$M:$M,Z$2,JRooms!$R:$R,""))</f>
        <v>-</v>
      </c>
      <c r="AA107" s="6" t="str">
        <f>IF($B107="-","-",SUMIFS(JRooms!$P:$P,JRooms!$A:$A,$B107,JRooms!$M:$M,AA$2,JRooms!$R:$R,""))</f>
        <v>-</v>
      </c>
      <c r="AB107" s="6" t="str">
        <f>IF($B107="-","-",SUMIFS(JRooms!$P:$P,JRooms!$A:$A,$B107,JRooms!$M:$M,AB$2,JRooms!$R:$R,""))</f>
        <v>-</v>
      </c>
      <c r="AC107" s="6" t="str">
        <f>IF($B107="-","-",SUMIFS(JRooms!$P:$P,JRooms!$A:$A,$B107,JRooms!$M:$M,AC$2,JRooms!$R:$R,""))</f>
        <v>-</v>
      </c>
      <c r="AD107" s="6" t="str">
        <f>IF($B107="-","-",SUMIFS(JRooms!$P:$P,JRooms!$A:$A,$B107,JRooms!$M:$M,AD$2,JRooms!$R:$R,""))</f>
        <v>-</v>
      </c>
      <c r="AE107" s="6" t="str">
        <f>IF($B107="-","-",SUMIFS(JRooms!$P:$P,JRooms!$A:$A,$B107,JRooms!$M:$M,AE$2,JRooms!$R:$R,""))</f>
        <v>-</v>
      </c>
      <c r="AF107" s="6" t="str">
        <f>IF($B107="-","-",SUMIFS(JRooms!$P:$P,JRooms!$A:$A,$B107,JRooms!$M:$M,AF$2,JRooms!$R:$R,""))</f>
        <v>-</v>
      </c>
      <c r="AG107" s="6" t="str">
        <f>IF($B107="-","-",SUMIFS(JRooms!$P:$P,JRooms!$A:$A,$B107,JRooms!$M:$M,AG$2,JRooms!$R:$R,""))</f>
        <v>-</v>
      </c>
      <c r="AH107" s="6" t="str">
        <f>IF($B107="-","-",SUMIFS(JRooms!$P:$P,JRooms!$A:$A,$B107,JRooms!$M:$M,AH$2,JRooms!$R:$R,""))</f>
        <v>-</v>
      </c>
      <c r="AI107" s="6" t="str">
        <f>IF($B107="-","-",SUMIFS(JRooms!$P:$P,JRooms!$A:$A,$B107,JRooms!$M:$M,AI$2,JRooms!$R:$R,""))</f>
        <v>-</v>
      </c>
      <c r="AJ107" s="6" t="str">
        <f>IF($B107="-","-",SUMIFS(JRooms!$P:$P,JRooms!$A:$A,$B107,JRooms!$M:$M,AJ$2,JRooms!$R:$R,""))</f>
        <v>-</v>
      </c>
      <c r="AK107" s="6" t="str">
        <f>IF($B107="-","-",SUMIFS(JRooms!$P:$P,JRooms!$A:$A,$B107,JRooms!$M:$M,AK$2,JRooms!$R:$R,""))</f>
        <v>-</v>
      </c>
      <c r="AL107" s="6" t="str">
        <f>IF($B107="-","-",SUMIFS(JRooms!$P:$P,JRooms!$A:$A,$B107,JRooms!$M:$M,AL$2,JRooms!$R:$R,""))</f>
        <v>-</v>
      </c>
      <c r="AM107" s="6" t="str">
        <f>IF($B107="-","-",SUMIFS(JRooms!$P:$P,JRooms!$A:$A,$B107,JRooms!$M:$M,AM$2,JRooms!$R:$R,""))</f>
        <v>-</v>
      </c>
      <c r="AN107" s="6" t="str">
        <f>IF($B107="-","-",SUMIFS(JRooms!$P:$P,JRooms!$A:$A,$B107,JRooms!$M:$M,AN$2,JRooms!$R:$R,""))</f>
        <v>-</v>
      </c>
      <c r="AO107" s="6" t="str">
        <f>IF($B107="-","-",SUMIFS(JRooms!$P:$P,JRooms!$A:$A,$B107,JRooms!$M:$M,AO$2))</f>
        <v>-</v>
      </c>
      <c r="AP107" s="6" t="str">
        <f>IF($B107="-","-",SUMIFS(JRooms!$P:$P,JRooms!$A:$A,$B107,JRooms!$M:$M,AP$2))</f>
        <v>-</v>
      </c>
      <c r="AQ107" s="6" t="str">
        <f>IF($B107="-","-",SUMIFS(JRooms!$P:$P,JRooms!$A:$A,$B107,JRooms!$M:$M,AQ$2))</f>
        <v>-</v>
      </c>
      <c r="AR107" s="6" t="str">
        <f>IF($B107="-","-",SUMIFS(JRooms!$P:$P,JRooms!$A:$A,$B107,JRooms!$M:$M,AR$2))</f>
        <v>-</v>
      </c>
      <c r="AS107" s="6" t="str">
        <f>IF($B107="-","-",SUMIFS(JRooms!$P:$P,JRooms!$A:$A,$B107,JRooms!$M:$M,AS$2))</f>
        <v>-</v>
      </c>
      <c r="AT107" s="6" t="str">
        <f>IF($B107="-","-",SUMIFS(JRooms!$P:$P,JRooms!$A:$A,$B107,JRooms!$M:$M,AT$2))</f>
        <v>-</v>
      </c>
      <c r="AU107" s="6" t="str">
        <f>IF($B107="-","-",SUMIFS(JRooms!$P:$P,JRooms!$A:$A,$B107,JRooms!$M:$M,AU$2))</f>
        <v>-</v>
      </c>
      <c r="AV107" s="6" t="str">
        <f>IF($B107="-","-",SUMIFS(JRooms!$P:$P,JRooms!$A:$A,$B107,JRooms!$M:$M,AV$2))</f>
        <v>-</v>
      </c>
      <c r="AW107" s="6" t="str">
        <f>IF($B107="-","-",SUMIFS(JRooms!$P:$P,JRooms!$A:$A,$B107,JRooms!$M:$M,AW$2))</f>
        <v>-</v>
      </c>
      <c r="AX107" s="6" t="str">
        <f>IF($B107="-","-",SUMIFS(JRooms!$P:$P,JRooms!$A:$A,$B107,JRooms!$M:$M,AX$2))</f>
        <v>-</v>
      </c>
      <c r="AY107" s="6" t="str">
        <f>IF($B107="-","-",SUMIFS(JRooms!$P:$P,JRooms!$A:$A,$B107,JRooms!$M:$M,AY$2))</f>
        <v>-</v>
      </c>
      <c r="AZ107" s="6" t="str">
        <f>IF($B107="-","-",SUMIFS(JRooms!$P:$P,JRooms!$A:$A,$B107,JRooms!$M:$M,AZ$2))</f>
        <v>-</v>
      </c>
      <c r="BA107" s="6" t="str">
        <f>IF($B107="-","-",SUMIFS(JRooms!$P:$P,JRooms!$A:$A,$B107,JRooms!$M:$M,BA$2))</f>
        <v>-</v>
      </c>
      <c r="BB107" s="6" t="str">
        <f>IF($B107="-","-",SUMIFS(JRooms!$P:$P,JRooms!$A:$A,$B107,JRooms!$M:$M,BB$2))</f>
        <v>-</v>
      </c>
      <c r="BC107" s="6" t="str">
        <f>IF($B107="-","-",SUMIFS(JRooms!$P:$P,JRooms!$A:$A,$B107,JRooms!$M:$M,BC$2))</f>
        <v>-</v>
      </c>
      <c r="BD107" s="6" t="str">
        <f>IF($B107="-","-",SUMIFS(JRooms!$P:$P,JRooms!$A:$A,$B107,JRooms!$M:$M,BD$2))</f>
        <v>-</v>
      </c>
      <c r="BE107" s="6" t="str">
        <f>IF($B107="-","-",SUMIFS(JRooms!$P:$P,JRooms!$A:$A,$B107,JRooms!$M:$M,BE$2))</f>
        <v>-</v>
      </c>
      <c r="BF107" s="6" t="str">
        <f>IF($B107="-","-",SUMIFS(JRooms!$P:$P,JRooms!$A:$A,$B107,JRooms!$M:$M,BF$2))</f>
        <v>-</v>
      </c>
      <c r="BG107" s="6" t="str">
        <f>IF($B107="-","-",SUMIFS(JRooms!$P:$P,JRooms!$A:$A,$B107,JRooms!$M:$M,BG$2))</f>
        <v>-</v>
      </c>
      <c r="BH107" s="6" t="str">
        <f>IF($B107="-","-",SUMIFS(JRooms!$P:$P,JRooms!$A:$A,$B107,JRooms!$M:$M,BH$2))</f>
        <v>-</v>
      </c>
      <c r="BI107" s="6" t="str">
        <f>IF($B107="-","-",SUMIFS(JRooms!$P:$P,JRooms!$A:$A,$B107,JRooms!$M:$M,BI$2))</f>
        <v>-</v>
      </c>
      <c r="BJ107" s="6" t="str">
        <f>IF($B107="-","-",SUMIFS(JRooms!$P:$P,JRooms!$A:$A,$B107,JRooms!$M:$M,BJ$2))</f>
        <v>-</v>
      </c>
      <c r="BK107" s="6" t="str">
        <f>IF($B107="-","-",SUMIFS(JRooms!$P:$P,JRooms!$A:$A,$B107,JRooms!$M:$M,BK$2))</f>
        <v>-</v>
      </c>
      <c r="BL107" s="6" t="str">
        <f>IF($B107="-","-",SUMIFS(JRooms!$P:$P,JRooms!$A:$A,$B107,JRooms!$M:$M,BL$2))</f>
        <v>-</v>
      </c>
    </row>
    <row r="108" spans="1:64" x14ac:dyDescent="0.2">
      <c r="A108" s="7">
        <v>813</v>
      </c>
      <c r="B108" s="7" t="s">
        <v>274</v>
      </c>
      <c r="C108" s="6" t="s">
        <v>108</v>
      </c>
      <c r="D108" s="6">
        <f>SUMIFS(SchoolList!H:H,SchoolList!F:F,A108)</f>
        <v>0</v>
      </c>
      <c r="E108" s="6">
        <f t="shared" si="17"/>
        <v>0</v>
      </c>
      <c r="F108" s="6">
        <f t="shared" si="18"/>
        <v>0</v>
      </c>
      <c r="G108" s="6">
        <f t="shared" si="19"/>
        <v>0</v>
      </c>
      <c r="H108" s="6">
        <f t="shared" si="20"/>
        <v>0</v>
      </c>
      <c r="I108" s="73" t="str">
        <f t="shared" si="21"/>
        <v>-</v>
      </c>
      <c r="J108" s="73" t="str">
        <f t="shared" si="22"/>
        <v>-</v>
      </c>
      <c r="K108" s="73" t="str">
        <f t="shared" si="23"/>
        <v>-</v>
      </c>
      <c r="L108" s="73" t="str">
        <f t="shared" si="24"/>
        <v>-</v>
      </c>
      <c r="M108" s="6">
        <f t="shared" si="13"/>
        <v>0</v>
      </c>
      <c r="N108" s="6">
        <f t="shared" si="14"/>
        <v>0</v>
      </c>
      <c r="O108" s="6">
        <f t="shared" si="15"/>
        <v>0</v>
      </c>
      <c r="P108" s="6">
        <f t="shared" si="16"/>
        <v>0</v>
      </c>
      <c r="Q108" s="6" t="str">
        <f>IF($B108="-","-",SUMIFS(JRooms!$P:$P,JRooms!$A:$A,$B108,JRooms!$M:$M,Q$2,JRooms!$R:$R,""))</f>
        <v>-</v>
      </c>
      <c r="R108" s="6" t="str">
        <f>IF($B108="-","-",SUMIFS(JRooms!$P:$P,JRooms!$A:$A,$B108,JRooms!$M:$M,R$2,JRooms!$R:$R,""))</f>
        <v>-</v>
      </c>
      <c r="S108" s="6" t="str">
        <f>IF($B108="-","-",SUMIFS(JRooms!$P:$P,JRooms!$A:$A,$B108,JRooms!$M:$M,S$2,JRooms!$R:$R,""))</f>
        <v>-</v>
      </c>
      <c r="T108" s="6" t="str">
        <f>IF($B108="-","-",SUMIFS(JRooms!$P:$P,JRooms!$A:$A,$B108,JRooms!$M:$M,T$2,JRooms!$R:$R,""))</f>
        <v>-</v>
      </c>
      <c r="U108" s="6" t="str">
        <f>IF($B108="-","-",SUMIFS(JRooms!$P:$P,JRooms!$A:$A,$B108,JRooms!$M:$M,U$2,JRooms!$R:$R,""))</f>
        <v>-</v>
      </c>
      <c r="V108" s="6" t="str">
        <f>IF($B108="-","-",SUMIFS(JRooms!$P:$P,JRooms!$A:$A,$B108,JRooms!$M:$M,V$2,JRooms!$R:$R,""))</f>
        <v>-</v>
      </c>
      <c r="W108" s="6" t="str">
        <f>IF($B108="-","-",SUMIFS(JRooms!$P:$P,JRooms!$A:$A,$B108,JRooms!$M:$M,W$2,JRooms!$R:$R,""))</f>
        <v>-</v>
      </c>
      <c r="X108" s="6" t="str">
        <f>IF($B108="-","-",SUMIFS(JRooms!$P:$P,JRooms!$A:$A,$B108,JRooms!$M:$M,X$2,JRooms!$R:$R,""))</f>
        <v>-</v>
      </c>
      <c r="Y108" s="6" t="str">
        <f>IF($B108="-","-",SUMIFS(JRooms!$P:$P,JRooms!$A:$A,$B108,JRooms!$M:$M,Y$2,JRooms!$R:$R,""))</f>
        <v>-</v>
      </c>
      <c r="Z108" s="6" t="str">
        <f>IF($B108="-","-",SUMIFS(JRooms!$P:$P,JRooms!$A:$A,$B108,JRooms!$M:$M,Z$2,JRooms!$R:$R,""))</f>
        <v>-</v>
      </c>
      <c r="AA108" s="6" t="str">
        <f>IF($B108="-","-",SUMIFS(JRooms!$P:$P,JRooms!$A:$A,$B108,JRooms!$M:$M,AA$2,JRooms!$R:$R,""))</f>
        <v>-</v>
      </c>
      <c r="AB108" s="6" t="str">
        <f>IF($B108="-","-",SUMIFS(JRooms!$P:$P,JRooms!$A:$A,$B108,JRooms!$M:$M,AB$2,JRooms!$R:$R,""))</f>
        <v>-</v>
      </c>
      <c r="AC108" s="6" t="str">
        <f>IF($B108="-","-",SUMIFS(JRooms!$P:$P,JRooms!$A:$A,$B108,JRooms!$M:$M,AC$2,JRooms!$R:$R,""))</f>
        <v>-</v>
      </c>
      <c r="AD108" s="6" t="str">
        <f>IF($B108="-","-",SUMIFS(JRooms!$P:$P,JRooms!$A:$A,$B108,JRooms!$M:$M,AD$2,JRooms!$R:$R,""))</f>
        <v>-</v>
      </c>
      <c r="AE108" s="6" t="str">
        <f>IF($B108="-","-",SUMIFS(JRooms!$P:$P,JRooms!$A:$A,$B108,JRooms!$M:$M,AE$2,JRooms!$R:$R,""))</f>
        <v>-</v>
      </c>
      <c r="AF108" s="6" t="str">
        <f>IF($B108="-","-",SUMIFS(JRooms!$P:$P,JRooms!$A:$A,$B108,JRooms!$M:$M,AF$2,JRooms!$R:$R,""))</f>
        <v>-</v>
      </c>
      <c r="AG108" s="6" t="str">
        <f>IF($B108="-","-",SUMIFS(JRooms!$P:$P,JRooms!$A:$A,$B108,JRooms!$M:$M,AG$2,JRooms!$R:$R,""))</f>
        <v>-</v>
      </c>
      <c r="AH108" s="6" t="str">
        <f>IF($B108="-","-",SUMIFS(JRooms!$P:$P,JRooms!$A:$A,$B108,JRooms!$M:$M,AH$2,JRooms!$R:$R,""))</f>
        <v>-</v>
      </c>
      <c r="AI108" s="6" t="str">
        <f>IF($B108="-","-",SUMIFS(JRooms!$P:$P,JRooms!$A:$A,$B108,JRooms!$M:$M,AI$2,JRooms!$R:$R,""))</f>
        <v>-</v>
      </c>
      <c r="AJ108" s="6" t="str">
        <f>IF($B108="-","-",SUMIFS(JRooms!$P:$P,JRooms!$A:$A,$B108,JRooms!$M:$M,AJ$2,JRooms!$R:$R,""))</f>
        <v>-</v>
      </c>
      <c r="AK108" s="6" t="str">
        <f>IF($B108="-","-",SUMIFS(JRooms!$P:$P,JRooms!$A:$A,$B108,JRooms!$M:$M,AK$2,JRooms!$R:$R,""))</f>
        <v>-</v>
      </c>
      <c r="AL108" s="6" t="str">
        <f>IF($B108="-","-",SUMIFS(JRooms!$P:$P,JRooms!$A:$A,$B108,JRooms!$M:$M,AL$2,JRooms!$R:$R,""))</f>
        <v>-</v>
      </c>
      <c r="AM108" s="6" t="str">
        <f>IF($B108="-","-",SUMIFS(JRooms!$P:$P,JRooms!$A:$A,$B108,JRooms!$M:$M,AM$2,JRooms!$R:$R,""))</f>
        <v>-</v>
      </c>
      <c r="AN108" s="6" t="str">
        <f>IF($B108="-","-",SUMIFS(JRooms!$P:$P,JRooms!$A:$A,$B108,JRooms!$M:$M,AN$2,JRooms!$R:$R,""))</f>
        <v>-</v>
      </c>
      <c r="AO108" s="6" t="str">
        <f>IF($B108="-","-",SUMIFS(JRooms!$P:$P,JRooms!$A:$A,$B108,JRooms!$M:$M,AO$2))</f>
        <v>-</v>
      </c>
      <c r="AP108" s="6" t="str">
        <f>IF($B108="-","-",SUMIFS(JRooms!$P:$P,JRooms!$A:$A,$B108,JRooms!$M:$M,AP$2))</f>
        <v>-</v>
      </c>
      <c r="AQ108" s="6" t="str">
        <f>IF($B108="-","-",SUMIFS(JRooms!$P:$P,JRooms!$A:$A,$B108,JRooms!$M:$M,AQ$2))</f>
        <v>-</v>
      </c>
      <c r="AR108" s="6" t="str">
        <f>IF($B108="-","-",SUMIFS(JRooms!$P:$P,JRooms!$A:$A,$B108,JRooms!$M:$M,AR$2))</f>
        <v>-</v>
      </c>
      <c r="AS108" s="6" t="str">
        <f>IF($B108="-","-",SUMIFS(JRooms!$P:$P,JRooms!$A:$A,$B108,JRooms!$M:$M,AS$2))</f>
        <v>-</v>
      </c>
      <c r="AT108" s="6" t="str">
        <f>IF($B108="-","-",SUMIFS(JRooms!$P:$P,JRooms!$A:$A,$B108,JRooms!$M:$M,AT$2))</f>
        <v>-</v>
      </c>
      <c r="AU108" s="6" t="str">
        <f>IF($B108="-","-",SUMIFS(JRooms!$P:$P,JRooms!$A:$A,$B108,JRooms!$M:$M,AU$2))</f>
        <v>-</v>
      </c>
      <c r="AV108" s="6" t="str">
        <f>IF($B108="-","-",SUMIFS(JRooms!$P:$P,JRooms!$A:$A,$B108,JRooms!$M:$M,AV$2))</f>
        <v>-</v>
      </c>
      <c r="AW108" s="6" t="str">
        <f>IF($B108="-","-",SUMIFS(JRooms!$P:$P,JRooms!$A:$A,$B108,JRooms!$M:$M,AW$2))</f>
        <v>-</v>
      </c>
      <c r="AX108" s="6" t="str">
        <f>IF($B108="-","-",SUMIFS(JRooms!$P:$P,JRooms!$A:$A,$B108,JRooms!$M:$M,AX$2))</f>
        <v>-</v>
      </c>
      <c r="AY108" s="6" t="str">
        <f>IF($B108="-","-",SUMIFS(JRooms!$P:$P,JRooms!$A:$A,$B108,JRooms!$M:$M,AY$2))</f>
        <v>-</v>
      </c>
      <c r="AZ108" s="6" t="str">
        <f>IF($B108="-","-",SUMIFS(JRooms!$P:$P,JRooms!$A:$A,$B108,JRooms!$M:$M,AZ$2))</f>
        <v>-</v>
      </c>
      <c r="BA108" s="6" t="str">
        <f>IF($B108="-","-",SUMIFS(JRooms!$P:$P,JRooms!$A:$A,$B108,JRooms!$M:$M,BA$2))</f>
        <v>-</v>
      </c>
      <c r="BB108" s="6" t="str">
        <f>IF($B108="-","-",SUMIFS(JRooms!$P:$P,JRooms!$A:$A,$B108,JRooms!$M:$M,BB$2))</f>
        <v>-</v>
      </c>
      <c r="BC108" s="6" t="str">
        <f>IF($B108="-","-",SUMIFS(JRooms!$P:$P,JRooms!$A:$A,$B108,JRooms!$M:$M,BC$2))</f>
        <v>-</v>
      </c>
      <c r="BD108" s="6" t="str">
        <f>IF($B108="-","-",SUMIFS(JRooms!$P:$P,JRooms!$A:$A,$B108,JRooms!$M:$M,BD$2))</f>
        <v>-</v>
      </c>
      <c r="BE108" s="6" t="str">
        <f>IF($B108="-","-",SUMIFS(JRooms!$P:$P,JRooms!$A:$A,$B108,JRooms!$M:$M,BE$2))</f>
        <v>-</v>
      </c>
      <c r="BF108" s="6" t="str">
        <f>IF($B108="-","-",SUMIFS(JRooms!$P:$P,JRooms!$A:$A,$B108,JRooms!$M:$M,BF$2))</f>
        <v>-</v>
      </c>
      <c r="BG108" s="6" t="str">
        <f>IF($B108="-","-",SUMIFS(JRooms!$P:$P,JRooms!$A:$A,$B108,JRooms!$M:$M,BG$2))</f>
        <v>-</v>
      </c>
      <c r="BH108" s="6" t="str">
        <f>IF($B108="-","-",SUMIFS(JRooms!$P:$P,JRooms!$A:$A,$B108,JRooms!$M:$M,BH$2))</f>
        <v>-</v>
      </c>
      <c r="BI108" s="6" t="str">
        <f>IF($B108="-","-",SUMIFS(JRooms!$P:$P,JRooms!$A:$A,$B108,JRooms!$M:$M,BI$2))</f>
        <v>-</v>
      </c>
      <c r="BJ108" s="6" t="str">
        <f>IF($B108="-","-",SUMIFS(JRooms!$P:$P,JRooms!$A:$A,$B108,JRooms!$M:$M,BJ$2))</f>
        <v>-</v>
      </c>
      <c r="BK108" s="6" t="str">
        <f>IF($B108="-","-",SUMIFS(JRooms!$P:$P,JRooms!$A:$A,$B108,JRooms!$M:$M,BK$2))</f>
        <v>-</v>
      </c>
      <c r="BL108" s="6" t="str">
        <f>IF($B108="-","-",SUMIFS(JRooms!$P:$P,JRooms!$A:$A,$B108,JRooms!$M:$M,BL$2))</f>
        <v>-</v>
      </c>
    </row>
    <row r="109" spans="1:64" x14ac:dyDescent="0.2">
      <c r="A109" s="7">
        <v>814</v>
      </c>
      <c r="B109" s="7" t="s">
        <v>274</v>
      </c>
      <c r="C109" s="6" t="s">
        <v>109</v>
      </c>
      <c r="D109" s="6">
        <f>SUMIFS(SchoolList!H:H,SchoolList!F:F,A109)</f>
        <v>0</v>
      </c>
      <c r="E109" s="6">
        <f t="shared" si="17"/>
        <v>0</v>
      </c>
      <c r="F109" s="6">
        <f t="shared" si="18"/>
        <v>0</v>
      </c>
      <c r="G109" s="6">
        <f t="shared" si="19"/>
        <v>0</v>
      </c>
      <c r="H109" s="6">
        <f t="shared" si="20"/>
        <v>0</v>
      </c>
      <c r="I109" s="73" t="str">
        <f t="shared" si="21"/>
        <v>-</v>
      </c>
      <c r="J109" s="73" t="str">
        <f t="shared" si="22"/>
        <v>-</v>
      </c>
      <c r="K109" s="73" t="str">
        <f t="shared" si="23"/>
        <v>-</v>
      </c>
      <c r="L109" s="73" t="str">
        <f t="shared" si="24"/>
        <v>-</v>
      </c>
      <c r="M109" s="6">
        <f t="shared" si="13"/>
        <v>0</v>
      </c>
      <c r="N109" s="6">
        <f t="shared" si="14"/>
        <v>0</v>
      </c>
      <c r="O109" s="6">
        <f t="shared" si="15"/>
        <v>0</v>
      </c>
      <c r="P109" s="6">
        <f t="shared" si="16"/>
        <v>0</v>
      </c>
      <c r="Q109" s="6" t="str">
        <f>IF($B109="-","-",SUMIFS(JRooms!$P:$P,JRooms!$A:$A,$B109,JRooms!$M:$M,Q$2,JRooms!$R:$R,""))</f>
        <v>-</v>
      </c>
      <c r="R109" s="6" t="str">
        <f>IF($B109="-","-",SUMIFS(JRooms!$P:$P,JRooms!$A:$A,$B109,JRooms!$M:$M,R$2,JRooms!$R:$R,""))</f>
        <v>-</v>
      </c>
      <c r="S109" s="6" t="str">
        <f>IF($B109="-","-",SUMIFS(JRooms!$P:$P,JRooms!$A:$A,$B109,JRooms!$M:$M,S$2,JRooms!$R:$R,""))</f>
        <v>-</v>
      </c>
      <c r="T109" s="6" t="str">
        <f>IF($B109="-","-",SUMIFS(JRooms!$P:$P,JRooms!$A:$A,$B109,JRooms!$M:$M,T$2,JRooms!$R:$R,""))</f>
        <v>-</v>
      </c>
      <c r="U109" s="6" t="str">
        <f>IF($B109="-","-",SUMIFS(JRooms!$P:$P,JRooms!$A:$A,$B109,JRooms!$M:$M,U$2,JRooms!$R:$R,""))</f>
        <v>-</v>
      </c>
      <c r="V109" s="6" t="str">
        <f>IF($B109="-","-",SUMIFS(JRooms!$P:$P,JRooms!$A:$A,$B109,JRooms!$M:$M,V$2,JRooms!$R:$R,""))</f>
        <v>-</v>
      </c>
      <c r="W109" s="6" t="str">
        <f>IF($B109="-","-",SUMIFS(JRooms!$P:$P,JRooms!$A:$A,$B109,JRooms!$M:$M,W$2,JRooms!$R:$R,""))</f>
        <v>-</v>
      </c>
      <c r="X109" s="6" t="str">
        <f>IF($B109="-","-",SUMIFS(JRooms!$P:$P,JRooms!$A:$A,$B109,JRooms!$M:$M,X$2,JRooms!$R:$R,""))</f>
        <v>-</v>
      </c>
      <c r="Y109" s="6" t="str">
        <f>IF($B109="-","-",SUMIFS(JRooms!$P:$P,JRooms!$A:$A,$B109,JRooms!$M:$M,Y$2,JRooms!$R:$R,""))</f>
        <v>-</v>
      </c>
      <c r="Z109" s="6" t="str">
        <f>IF($B109="-","-",SUMIFS(JRooms!$P:$P,JRooms!$A:$A,$B109,JRooms!$M:$M,Z$2,JRooms!$R:$R,""))</f>
        <v>-</v>
      </c>
      <c r="AA109" s="6" t="str">
        <f>IF($B109="-","-",SUMIFS(JRooms!$P:$P,JRooms!$A:$A,$B109,JRooms!$M:$M,AA$2,JRooms!$R:$R,""))</f>
        <v>-</v>
      </c>
      <c r="AB109" s="6" t="str">
        <f>IF($B109="-","-",SUMIFS(JRooms!$P:$P,JRooms!$A:$A,$B109,JRooms!$M:$M,AB$2,JRooms!$R:$R,""))</f>
        <v>-</v>
      </c>
      <c r="AC109" s="6" t="str">
        <f>IF($B109="-","-",SUMIFS(JRooms!$P:$P,JRooms!$A:$A,$B109,JRooms!$M:$M,AC$2,JRooms!$R:$R,""))</f>
        <v>-</v>
      </c>
      <c r="AD109" s="6" t="str">
        <f>IF($B109="-","-",SUMIFS(JRooms!$P:$P,JRooms!$A:$A,$B109,JRooms!$M:$M,AD$2,JRooms!$R:$R,""))</f>
        <v>-</v>
      </c>
      <c r="AE109" s="6" t="str">
        <f>IF($B109="-","-",SUMIFS(JRooms!$P:$P,JRooms!$A:$A,$B109,JRooms!$M:$M,AE$2,JRooms!$R:$R,""))</f>
        <v>-</v>
      </c>
      <c r="AF109" s="6" t="str">
        <f>IF($B109="-","-",SUMIFS(JRooms!$P:$P,JRooms!$A:$A,$B109,JRooms!$M:$M,AF$2,JRooms!$R:$R,""))</f>
        <v>-</v>
      </c>
      <c r="AG109" s="6" t="str">
        <f>IF($B109="-","-",SUMIFS(JRooms!$P:$P,JRooms!$A:$A,$B109,JRooms!$M:$M,AG$2,JRooms!$R:$R,""))</f>
        <v>-</v>
      </c>
      <c r="AH109" s="6" t="str">
        <f>IF($B109="-","-",SUMIFS(JRooms!$P:$P,JRooms!$A:$A,$B109,JRooms!$M:$M,AH$2,JRooms!$R:$R,""))</f>
        <v>-</v>
      </c>
      <c r="AI109" s="6" t="str">
        <f>IF($B109="-","-",SUMIFS(JRooms!$P:$P,JRooms!$A:$A,$B109,JRooms!$M:$M,AI$2,JRooms!$R:$R,""))</f>
        <v>-</v>
      </c>
      <c r="AJ109" s="6" t="str">
        <f>IF($B109="-","-",SUMIFS(JRooms!$P:$P,JRooms!$A:$A,$B109,JRooms!$M:$M,AJ$2,JRooms!$R:$R,""))</f>
        <v>-</v>
      </c>
      <c r="AK109" s="6" t="str">
        <f>IF($B109="-","-",SUMIFS(JRooms!$P:$P,JRooms!$A:$A,$B109,JRooms!$M:$M,AK$2,JRooms!$R:$R,""))</f>
        <v>-</v>
      </c>
      <c r="AL109" s="6" t="str">
        <f>IF($B109="-","-",SUMIFS(JRooms!$P:$P,JRooms!$A:$A,$B109,JRooms!$M:$M,AL$2,JRooms!$R:$R,""))</f>
        <v>-</v>
      </c>
      <c r="AM109" s="6" t="str">
        <f>IF($B109="-","-",SUMIFS(JRooms!$P:$P,JRooms!$A:$A,$B109,JRooms!$M:$M,AM$2,JRooms!$R:$R,""))</f>
        <v>-</v>
      </c>
      <c r="AN109" s="6" t="str">
        <f>IF($B109="-","-",SUMIFS(JRooms!$P:$P,JRooms!$A:$A,$B109,JRooms!$M:$M,AN$2,JRooms!$R:$R,""))</f>
        <v>-</v>
      </c>
      <c r="AO109" s="6" t="str">
        <f>IF($B109="-","-",SUMIFS(JRooms!$P:$P,JRooms!$A:$A,$B109,JRooms!$M:$M,AO$2))</f>
        <v>-</v>
      </c>
      <c r="AP109" s="6" t="str">
        <f>IF($B109="-","-",SUMIFS(JRooms!$P:$P,JRooms!$A:$A,$B109,JRooms!$M:$M,AP$2))</f>
        <v>-</v>
      </c>
      <c r="AQ109" s="6" t="str">
        <f>IF($B109="-","-",SUMIFS(JRooms!$P:$P,JRooms!$A:$A,$B109,JRooms!$M:$M,AQ$2))</f>
        <v>-</v>
      </c>
      <c r="AR109" s="6" t="str">
        <f>IF($B109="-","-",SUMIFS(JRooms!$P:$P,JRooms!$A:$A,$B109,JRooms!$M:$M,AR$2))</f>
        <v>-</v>
      </c>
      <c r="AS109" s="6" t="str">
        <f>IF($B109="-","-",SUMIFS(JRooms!$P:$P,JRooms!$A:$A,$B109,JRooms!$M:$M,AS$2))</f>
        <v>-</v>
      </c>
      <c r="AT109" s="6" t="str">
        <f>IF($B109="-","-",SUMIFS(JRooms!$P:$P,JRooms!$A:$A,$B109,JRooms!$M:$M,AT$2))</f>
        <v>-</v>
      </c>
      <c r="AU109" s="6" t="str">
        <f>IF($B109="-","-",SUMIFS(JRooms!$P:$P,JRooms!$A:$A,$B109,JRooms!$M:$M,AU$2))</f>
        <v>-</v>
      </c>
      <c r="AV109" s="6" t="str">
        <f>IF($B109="-","-",SUMIFS(JRooms!$P:$P,JRooms!$A:$A,$B109,JRooms!$M:$M,AV$2))</f>
        <v>-</v>
      </c>
      <c r="AW109" s="6" t="str">
        <f>IF($B109="-","-",SUMIFS(JRooms!$P:$P,JRooms!$A:$A,$B109,JRooms!$M:$M,AW$2))</f>
        <v>-</v>
      </c>
      <c r="AX109" s="6" t="str">
        <f>IF($B109="-","-",SUMIFS(JRooms!$P:$P,JRooms!$A:$A,$B109,JRooms!$M:$M,AX$2))</f>
        <v>-</v>
      </c>
      <c r="AY109" s="6" t="str">
        <f>IF($B109="-","-",SUMIFS(JRooms!$P:$P,JRooms!$A:$A,$B109,JRooms!$M:$M,AY$2))</f>
        <v>-</v>
      </c>
      <c r="AZ109" s="6" t="str">
        <f>IF($B109="-","-",SUMIFS(JRooms!$P:$P,JRooms!$A:$A,$B109,JRooms!$M:$M,AZ$2))</f>
        <v>-</v>
      </c>
      <c r="BA109" s="6" t="str">
        <f>IF($B109="-","-",SUMIFS(JRooms!$P:$P,JRooms!$A:$A,$B109,JRooms!$M:$M,BA$2))</f>
        <v>-</v>
      </c>
      <c r="BB109" s="6" t="str">
        <f>IF($B109="-","-",SUMIFS(JRooms!$P:$P,JRooms!$A:$A,$B109,JRooms!$M:$M,BB$2))</f>
        <v>-</v>
      </c>
      <c r="BC109" s="6" t="str">
        <f>IF($B109="-","-",SUMIFS(JRooms!$P:$P,JRooms!$A:$A,$B109,JRooms!$M:$M,BC$2))</f>
        <v>-</v>
      </c>
      <c r="BD109" s="6" t="str">
        <f>IF($B109="-","-",SUMIFS(JRooms!$P:$P,JRooms!$A:$A,$B109,JRooms!$M:$M,BD$2))</f>
        <v>-</v>
      </c>
      <c r="BE109" s="6" t="str">
        <f>IF($B109="-","-",SUMIFS(JRooms!$P:$P,JRooms!$A:$A,$B109,JRooms!$M:$M,BE$2))</f>
        <v>-</v>
      </c>
      <c r="BF109" s="6" t="str">
        <f>IF($B109="-","-",SUMIFS(JRooms!$P:$P,JRooms!$A:$A,$B109,JRooms!$M:$M,BF$2))</f>
        <v>-</v>
      </c>
      <c r="BG109" s="6" t="str">
        <f>IF($B109="-","-",SUMIFS(JRooms!$P:$P,JRooms!$A:$A,$B109,JRooms!$M:$M,BG$2))</f>
        <v>-</v>
      </c>
      <c r="BH109" s="6" t="str">
        <f>IF($B109="-","-",SUMIFS(JRooms!$P:$P,JRooms!$A:$A,$B109,JRooms!$M:$M,BH$2))</f>
        <v>-</v>
      </c>
      <c r="BI109" s="6" t="str">
        <f>IF($B109="-","-",SUMIFS(JRooms!$P:$P,JRooms!$A:$A,$B109,JRooms!$M:$M,BI$2))</f>
        <v>-</v>
      </c>
      <c r="BJ109" s="6" t="str">
        <f>IF($B109="-","-",SUMIFS(JRooms!$P:$P,JRooms!$A:$A,$B109,JRooms!$M:$M,BJ$2))</f>
        <v>-</v>
      </c>
      <c r="BK109" s="6" t="str">
        <f>IF($B109="-","-",SUMIFS(JRooms!$P:$P,JRooms!$A:$A,$B109,JRooms!$M:$M,BK$2))</f>
        <v>-</v>
      </c>
      <c r="BL109" s="6" t="str">
        <f>IF($B109="-","-",SUMIFS(JRooms!$P:$P,JRooms!$A:$A,$B109,JRooms!$M:$M,BL$2))</f>
        <v>-</v>
      </c>
    </row>
    <row r="110" spans="1:64" x14ac:dyDescent="0.2">
      <c r="A110" s="7">
        <v>817</v>
      </c>
      <c r="B110" s="7" t="s">
        <v>274</v>
      </c>
      <c r="C110" s="6" t="s">
        <v>110</v>
      </c>
      <c r="D110" s="6">
        <f>SUMIFS(SchoolList!H:H,SchoolList!F:F,A110)</f>
        <v>0</v>
      </c>
      <c r="E110" s="6">
        <f t="shared" si="17"/>
        <v>0</v>
      </c>
      <c r="F110" s="6">
        <f t="shared" si="18"/>
        <v>0</v>
      </c>
      <c r="G110" s="6">
        <f t="shared" si="19"/>
        <v>0</v>
      </c>
      <c r="H110" s="6">
        <f t="shared" si="20"/>
        <v>0</v>
      </c>
      <c r="I110" s="73" t="str">
        <f t="shared" si="21"/>
        <v>-</v>
      </c>
      <c r="J110" s="73" t="str">
        <f t="shared" si="22"/>
        <v>-</v>
      </c>
      <c r="K110" s="73" t="str">
        <f t="shared" si="23"/>
        <v>-</v>
      </c>
      <c r="L110" s="73" t="str">
        <f t="shared" si="24"/>
        <v>-</v>
      </c>
      <c r="M110" s="6">
        <f t="shared" si="13"/>
        <v>0</v>
      </c>
      <c r="N110" s="6">
        <f t="shared" si="14"/>
        <v>0</v>
      </c>
      <c r="O110" s="6">
        <f t="shared" si="15"/>
        <v>0</v>
      </c>
      <c r="P110" s="6">
        <f t="shared" si="16"/>
        <v>0</v>
      </c>
      <c r="Q110" s="6" t="str">
        <f>IF($B110="-","-",SUMIFS(JRooms!$P:$P,JRooms!$A:$A,$B110,JRooms!$M:$M,Q$2,JRooms!$R:$R,""))</f>
        <v>-</v>
      </c>
      <c r="R110" s="6" t="str">
        <f>IF($B110="-","-",SUMIFS(JRooms!$P:$P,JRooms!$A:$A,$B110,JRooms!$M:$M,R$2,JRooms!$R:$R,""))</f>
        <v>-</v>
      </c>
      <c r="S110" s="6" t="str">
        <f>IF($B110="-","-",SUMIFS(JRooms!$P:$P,JRooms!$A:$A,$B110,JRooms!$M:$M,S$2,JRooms!$R:$R,""))</f>
        <v>-</v>
      </c>
      <c r="T110" s="6" t="str">
        <f>IF($B110="-","-",SUMIFS(JRooms!$P:$P,JRooms!$A:$A,$B110,JRooms!$M:$M,T$2,JRooms!$R:$R,""))</f>
        <v>-</v>
      </c>
      <c r="U110" s="6" t="str">
        <f>IF($B110="-","-",SUMIFS(JRooms!$P:$P,JRooms!$A:$A,$B110,JRooms!$M:$M,U$2,JRooms!$R:$R,""))</f>
        <v>-</v>
      </c>
      <c r="V110" s="6" t="str">
        <f>IF($B110="-","-",SUMIFS(JRooms!$P:$P,JRooms!$A:$A,$B110,JRooms!$M:$M,V$2,JRooms!$R:$R,""))</f>
        <v>-</v>
      </c>
      <c r="W110" s="6" t="str">
        <f>IF($B110="-","-",SUMIFS(JRooms!$P:$P,JRooms!$A:$A,$B110,JRooms!$M:$M,W$2,JRooms!$R:$R,""))</f>
        <v>-</v>
      </c>
      <c r="X110" s="6" t="str">
        <f>IF($B110="-","-",SUMIFS(JRooms!$P:$P,JRooms!$A:$A,$B110,JRooms!$M:$M,X$2,JRooms!$R:$R,""))</f>
        <v>-</v>
      </c>
      <c r="Y110" s="6" t="str">
        <f>IF($B110="-","-",SUMIFS(JRooms!$P:$P,JRooms!$A:$A,$B110,JRooms!$M:$M,Y$2,JRooms!$R:$R,""))</f>
        <v>-</v>
      </c>
      <c r="Z110" s="6" t="str">
        <f>IF($B110="-","-",SUMIFS(JRooms!$P:$P,JRooms!$A:$A,$B110,JRooms!$M:$M,Z$2,JRooms!$R:$R,""))</f>
        <v>-</v>
      </c>
      <c r="AA110" s="6" t="str">
        <f>IF($B110="-","-",SUMIFS(JRooms!$P:$P,JRooms!$A:$A,$B110,JRooms!$M:$M,AA$2,JRooms!$R:$R,""))</f>
        <v>-</v>
      </c>
      <c r="AB110" s="6" t="str">
        <f>IF($B110="-","-",SUMIFS(JRooms!$P:$P,JRooms!$A:$A,$B110,JRooms!$M:$M,AB$2,JRooms!$R:$R,""))</f>
        <v>-</v>
      </c>
      <c r="AC110" s="6" t="str">
        <f>IF($B110="-","-",SUMIFS(JRooms!$P:$P,JRooms!$A:$A,$B110,JRooms!$M:$M,AC$2,JRooms!$R:$R,""))</f>
        <v>-</v>
      </c>
      <c r="AD110" s="6" t="str">
        <f>IF($B110="-","-",SUMIFS(JRooms!$P:$P,JRooms!$A:$A,$B110,JRooms!$M:$M,AD$2,JRooms!$R:$R,""))</f>
        <v>-</v>
      </c>
      <c r="AE110" s="6" t="str">
        <f>IF($B110="-","-",SUMIFS(JRooms!$P:$P,JRooms!$A:$A,$B110,JRooms!$M:$M,AE$2,JRooms!$R:$R,""))</f>
        <v>-</v>
      </c>
      <c r="AF110" s="6" t="str">
        <f>IF($B110="-","-",SUMIFS(JRooms!$P:$P,JRooms!$A:$A,$B110,JRooms!$M:$M,AF$2,JRooms!$R:$R,""))</f>
        <v>-</v>
      </c>
      <c r="AG110" s="6" t="str">
        <f>IF($B110="-","-",SUMIFS(JRooms!$P:$P,JRooms!$A:$A,$B110,JRooms!$M:$M,AG$2,JRooms!$R:$R,""))</f>
        <v>-</v>
      </c>
      <c r="AH110" s="6" t="str">
        <f>IF($B110="-","-",SUMIFS(JRooms!$P:$P,JRooms!$A:$A,$B110,JRooms!$M:$M,AH$2,JRooms!$R:$R,""))</f>
        <v>-</v>
      </c>
      <c r="AI110" s="6" t="str">
        <f>IF($B110="-","-",SUMIFS(JRooms!$P:$P,JRooms!$A:$A,$B110,JRooms!$M:$M,AI$2,JRooms!$R:$R,""))</f>
        <v>-</v>
      </c>
      <c r="AJ110" s="6" t="str">
        <f>IF($B110="-","-",SUMIFS(JRooms!$P:$P,JRooms!$A:$A,$B110,JRooms!$M:$M,AJ$2,JRooms!$R:$R,""))</f>
        <v>-</v>
      </c>
      <c r="AK110" s="6" t="str">
        <f>IF($B110="-","-",SUMIFS(JRooms!$P:$P,JRooms!$A:$A,$B110,JRooms!$M:$M,AK$2,JRooms!$R:$R,""))</f>
        <v>-</v>
      </c>
      <c r="AL110" s="6" t="str">
        <f>IF($B110="-","-",SUMIFS(JRooms!$P:$P,JRooms!$A:$A,$B110,JRooms!$M:$M,AL$2,JRooms!$R:$R,""))</f>
        <v>-</v>
      </c>
      <c r="AM110" s="6" t="str">
        <f>IF($B110="-","-",SUMIFS(JRooms!$P:$P,JRooms!$A:$A,$B110,JRooms!$M:$M,AM$2,JRooms!$R:$R,""))</f>
        <v>-</v>
      </c>
      <c r="AN110" s="6" t="str">
        <f>IF($B110="-","-",SUMIFS(JRooms!$P:$P,JRooms!$A:$A,$B110,JRooms!$M:$M,AN$2,JRooms!$R:$R,""))</f>
        <v>-</v>
      </c>
      <c r="AO110" s="6" t="str">
        <f>IF($B110="-","-",SUMIFS(JRooms!$P:$P,JRooms!$A:$A,$B110,JRooms!$M:$M,AO$2))</f>
        <v>-</v>
      </c>
      <c r="AP110" s="6" t="str">
        <f>IF($B110="-","-",SUMIFS(JRooms!$P:$P,JRooms!$A:$A,$B110,JRooms!$M:$M,AP$2))</f>
        <v>-</v>
      </c>
      <c r="AQ110" s="6" t="str">
        <f>IF($B110="-","-",SUMIFS(JRooms!$P:$P,JRooms!$A:$A,$B110,JRooms!$M:$M,AQ$2))</f>
        <v>-</v>
      </c>
      <c r="AR110" s="6" t="str">
        <f>IF($B110="-","-",SUMIFS(JRooms!$P:$P,JRooms!$A:$A,$B110,JRooms!$M:$M,AR$2))</f>
        <v>-</v>
      </c>
      <c r="AS110" s="6" t="str">
        <f>IF($B110="-","-",SUMIFS(JRooms!$P:$P,JRooms!$A:$A,$B110,JRooms!$M:$M,AS$2))</f>
        <v>-</v>
      </c>
      <c r="AT110" s="6" t="str">
        <f>IF($B110="-","-",SUMIFS(JRooms!$P:$P,JRooms!$A:$A,$B110,JRooms!$M:$M,AT$2))</f>
        <v>-</v>
      </c>
      <c r="AU110" s="6" t="str">
        <f>IF($B110="-","-",SUMIFS(JRooms!$P:$P,JRooms!$A:$A,$B110,JRooms!$M:$M,AU$2))</f>
        <v>-</v>
      </c>
      <c r="AV110" s="6" t="str">
        <f>IF($B110="-","-",SUMIFS(JRooms!$P:$P,JRooms!$A:$A,$B110,JRooms!$M:$M,AV$2))</f>
        <v>-</v>
      </c>
      <c r="AW110" s="6" t="str">
        <f>IF($B110="-","-",SUMIFS(JRooms!$P:$P,JRooms!$A:$A,$B110,JRooms!$M:$M,AW$2))</f>
        <v>-</v>
      </c>
      <c r="AX110" s="6" t="str">
        <f>IF($B110="-","-",SUMIFS(JRooms!$P:$P,JRooms!$A:$A,$B110,JRooms!$M:$M,AX$2))</f>
        <v>-</v>
      </c>
      <c r="AY110" s="6" t="str">
        <f>IF($B110="-","-",SUMIFS(JRooms!$P:$P,JRooms!$A:$A,$B110,JRooms!$M:$M,AY$2))</f>
        <v>-</v>
      </c>
      <c r="AZ110" s="6" t="str">
        <f>IF($B110="-","-",SUMIFS(JRooms!$P:$P,JRooms!$A:$A,$B110,JRooms!$M:$M,AZ$2))</f>
        <v>-</v>
      </c>
      <c r="BA110" s="6" t="str">
        <f>IF($B110="-","-",SUMIFS(JRooms!$P:$P,JRooms!$A:$A,$B110,JRooms!$M:$M,BA$2))</f>
        <v>-</v>
      </c>
      <c r="BB110" s="6" t="str">
        <f>IF($B110="-","-",SUMIFS(JRooms!$P:$P,JRooms!$A:$A,$B110,JRooms!$M:$M,BB$2))</f>
        <v>-</v>
      </c>
      <c r="BC110" s="6" t="str">
        <f>IF($B110="-","-",SUMIFS(JRooms!$P:$P,JRooms!$A:$A,$B110,JRooms!$M:$M,BC$2))</f>
        <v>-</v>
      </c>
      <c r="BD110" s="6" t="str">
        <f>IF($B110="-","-",SUMIFS(JRooms!$P:$P,JRooms!$A:$A,$B110,JRooms!$M:$M,BD$2))</f>
        <v>-</v>
      </c>
      <c r="BE110" s="6" t="str">
        <f>IF($B110="-","-",SUMIFS(JRooms!$P:$P,JRooms!$A:$A,$B110,JRooms!$M:$M,BE$2))</f>
        <v>-</v>
      </c>
      <c r="BF110" s="6" t="str">
        <f>IF($B110="-","-",SUMIFS(JRooms!$P:$P,JRooms!$A:$A,$B110,JRooms!$M:$M,BF$2))</f>
        <v>-</v>
      </c>
      <c r="BG110" s="6" t="str">
        <f>IF($B110="-","-",SUMIFS(JRooms!$P:$P,JRooms!$A:$A,$B110,JRooms!$M:$M,BG$2))</f>
        <v>-</v>
      </c>
      <c r="BH110" s="6" t="str">
        <f>IF($B110="-","-",SUMIFS(JRooms!$P:$P,JRooms!$A:$A,$B110,JRooms!$M:$M,BH$2))</f>
        <v>-</v>
      </c>
      <c r="BI110" s="6" t="str">
        <f>IF($B110="-","-",SUMIFS(JRooms!$P:$P,JRooms!$A:$A,$B110,JRooms!$M:$M,BI$2))</f>
        <v>-</v>
      </c>
      <c r="BJ110" s="6" t="str">
        <f>IF($B110="-","-",SUMIFS(JRooms!$P:$P,JRooms!$A:$A,$B110,JRooms!$M:$M,BJ$2))</f>
        <v>-</v>
      </c>
      <c r="BK110" s="6" t="str">
        <f>IF($B110="-","-",SUMIFS(JRooms!$P:$P,JRooms!$A:$A,$B110,JRooms!$M:$M,BK$2))</f>
        <v>-</v>
      </c>
      <c r="BL110" s="6" t="str">
        <f>IF($B110="-","-",SUMIFS(JRooms!$P:$P,JRooms!$A:$A,$B110,JRooms!$M:$M,BL$2))</f>
        <v>-</v>
      </c>
    </row>
    <row r="111" spans="1:64" x14ac:dyDescent="0.2">
      <c r="A111" s="7">
        <v>824</v>
      </c>
      <c r="B111" s="7" t="s">
        <v>274</v>
      </c>
      <c r="C111" s="6" t="s">
        <v>111</v>
      </c>
      <c r="D111" s="6">
        <f>SUMIFS(SchoolList!H:H,SchoolList!F:F,A111)</f>
        <v>0</v>
      </c>
      <c r="E111" s="6">
        <f t="shared" si="17"/>
        <v>0</v>
      </c>
      <c r="F111" s="6">
        <f t="shared" si="18"/>
        <v>0</v>
      </c>
      <c r="G111" s="6">
        <f t="shared" si="19"/>
        <v>0</v>
      </c>
      <c r="H111" s="6">
        <f t="shared" si="20"/>
        <v>0</v>
      </c>
      <c r="I111" s="73" t="str">
        <f t="shared" si="21"/>
        <v>-</v>
      </c>
      <c r="J111" s="73" t="str">
        <f t="shared" si="22"/>
        <v>-</v>
      </c>
      <c r="K111" s="73" t="str">
        <f t="shared" si="23"/>
        <v>-</v>
      </c>
      <c r="L111" s="73" t="str">
        <f t="shared" si="24"/>
        <v>-</v>
      </c>
      <c r="M111" s="6">
        <f t="shared" si="13"/>
        <v>0</v>
      </c>
      <c r="N111" s="6">
        <f t="shared" si="14"/>
        <v>0</v>
      </c>
      <c r="O111" s="6">
        <f t="shared" si="15"/>
        <v>0</v>
      </c>
      <c r="P111" s="6">
        <f t="shared" si="16"/>
        <v>0</v>
      </c>
      <c r="Q111" s="6" t="str">
        <f>IF($B111="-","-",SUMIFS(JRooms!$P:$P,JRooms!$A:$A,$B111,JRooms!$M:$M,Q$2,JRooms!$R:$R,""))</f>
        <v>-</v>
      </c>
      <c r="R111" s="6" t="str">
        <f>IF($B111="-","-",SUMIFS(JRooms!$P:$P,JRooms!$A:$A,$B111,JRooms!$M:$M,R$2,JRooms!$R:$R,""))</f>
        <v>-</v>
      </c>
      <c r="S111" s="6" t="str">
        <f>IF($B111="-","-",SUMIFS(JRooms!$P:$P,JRooms!$A:$A,$B111,JRooms!$M:$M,S$2,JRooms!$R:$R,""))</f>
        <v>-</v>
      </c>
      <c r="T111" s="6" t="str">
        <f>IF($B111="-","-",SUMIFS(JRooms!$P:$P,JRooms!$A:$A,$B111,JRooms!$M:$M,T$2,JRooms!$R:$R,""))</f>
        <v>-</v>
      </c>
      <c r="U111" s="6" t="str">
        <f>IF($B111="-","-",SUMIFS(JRooms!$P:$P,JRooms!$A:$A,$B111,JRooms!$M:$M,U$2,JRooms!$R:$R,""))</f>
        <v>-</v>
      </c>
      <c r="V111" s="6" t="str">
        <f>IF($B111="-","-",SUMIFS(JRooms!$P:$P,JRooms!$A:$A,$B111,JRooms!$M:$M,V$2,JRooms!$R:$R,""))</f>
        <v>-</v>
      </c>
      <c r="W111" s="6" t="str">
        <f>IF($B111="-","-",SUMIFS(JRooms!$P:$P,JRooms!$A:$A,$B111,JRooms!$M:$M,W$2,JRooms!$R:$R,""))</f>
        <v>-</v>
      </c>
      <c r="X111" s="6" t="str">
        <f>IF($B111="-","-",SUMIFS(JRooms!$P:$P,JRooms!$A:$A,$B111,JRooms!$M:$M,X$2,JRooms!$R:$R,""))</f>
        <v>-</v>
      </c>
      <c r="Y111" s="6" t="str">
        <f>IF($B111="-","-",SUMIFS(JRooms!$P:$P,JRooms!$A:$A,$B111,JRooms!$M:$M,Y$2,JRooms!$R:$R,""))</f>
        <v>-</v>
      </c>
      <c r="Z111" s="6" t="str">
        <f>IF($B111="-","-",SUMIFS(JRooms!$P:$P,JRooms!$A:$A,$B111,JRooms!$M:$M,Z$2,JRooms!$R:$R,""))</f>
        <v>-</v>
      </c>
      <c r="AA111" s="6" t="str">
        <f>IF($B111="-","-",SUMIFS(JRooms!$P:$P,JRooms!$A:$A,$B111,JRooms!$M:$M,AA$2,JRooms!$R:$R,""))</f>
        <v>-</v>
      </c>
      <c r="AB111" s="6" t="str">
        <f>IF($B111="-","-",SUMIFS(JRooms!$P:$P,JRooms!$A:$A,$B111,JRooms!$M:$M,AB$2,JRooms!$R:$R,""))</f>
        <v>-</v>
      </c>
      <c r="AC111" s="6" t="str">
        <f>IF($B111="-","-",SUMIFS(JRooms!$P:$P,JRooms!$A:$A,$B111,JRooms!$M:$M,AC$2,JRooms!$R:$R,""))</f>
        <v>-</v>
      </c>
      <c r="AD111" s="6" t="str">
        <f>IF($B111="-","-",SUMIFS(JRooms!$P:$P,JRooms!$A:$A,$B111,JRooms!$M:$M,AD$2,JRooms!$R:$R,""))</f>
        <v>-</v>
      </c>
      <c r="AE111" s="6" t="str">
        <f>IF($B111="-","-",SUMIFS(JRooms!$P:$P,JRooms!$A:$A,$B111,JRooms!$M:$M,AE$2,JRooms!$R:$R,""))</f>
        <v>-</v>
      </c>
      <c r="AF111" s="6" t="str">
        <f>IF($B111="-","-",SUMIFS(JRooms!$P:$P,JRooms!$A:$A,$B111,JRooms!$M:$M,AF$2,JRooms!$R:$R,""))</f>
        <v>-</v>
      </c>
      <c r="AG111" s="6" t="str">
        <f>IF($B111="-","-",SUMIFS(JRooms!$P:$P,JRooms!$A:$A,$B111,JRooms!$M:$M,AG$2,JRooms!$R:$R,""))</f>
        <v>-</v>
      </c>
      <c r="AH111" s="6" t="str">
        <f>IF($B111="-","-",SUMIFS(JRooms!$P:$P,JRooms!$A:$A,$B111,JRooms!$M:$M,AH$2,JRooms!$R:$R,""))</f>
        <v>-</v>
      </c>
      <c r="AI111" s="6" t="str">
        <f>IF($B111="-","-",SUMIFS(JRooms!$P:$P,JRooms!$A:$A,$B111,JRooms!$M:$M,AI$2,JRooms!$R:$R,""))</f>
        <v>-</v>
      </c>
      <c r="AJ111" s="6" t="str">
        <f>IF($B111="-","-",SUMIFS(JRooms!$P:$P,JRooms!$A:$A,$B111,JRooms!$M:$M,AJ$2,JRooms!$R:$R,""))</f>
        <v>-</v>
      </c>
      <c r="AK111" s="6" t="str">
        <f>IF($B111="-","-",SUMIFS(JRooms!$P:$P,JRooms!$A:$A,$B111,JRooms!$M:$M,AK$2,JRooms!$R:$R,""))</f>
        <v>-</v>
      </c>
      <c r="AL111" s="6" t="str">
        <f>IF($B111="-","-",SUMIFS(JRooms!$P:$P,JRooms!$A:$A,$B111,JRooms!$M:$M,AL$2,JRooms!$R:$R,""))</f>
        <v>-</v>
      </c>
      <c r="AM111" s="6" t="str">
        <f>IF($B111="-","-",SUMIFS(JRooms!$P:$P,JRooms!$A:$A,$B111,JRooms!$M:$M,AM$2,JRooms!$R:$R,""))</f>
        <v>-</v>
      </c>
      <c r="AN111" s="6" t="str">
        <f>IF($B111="-","-",SUMIFS(JRooms!$P:$P,JRooms!$A:$A,$B111,JRooms!$M:$M,AN$2,JRooms!$R:$R,""))</f>
        <v>-</v>
      </c>
      <c r="AO111" s="6" t="str">
        <f>IF($B111="-","-",SUMIFS(JRooms!$P:$P,JRooms!$A:$A,$B111,JRooms!$M:$M,AO$2))</f>
        <v>-</v>
      </c>
      <c r="AP111" s="6" t="str">
        <f>IF($B111="-","-",SUMIFS(JRooms!$P:$P,JRooms!$A:$A,$B111,JRooms!$M:$M,AP$2))</f>
        <v>-</v>
      </c>
      <c r="AQ111" s="6" t="str">
        <f>IF($B111="-","-",SUMIFS(JRooms!$P:$P,JRooms!$A:$A,$B111,JRooms!$M:$M,AQ$2))</f>
        <v>-</v>
      </c>
      <c r="AR111" s="6" t="str">
        <f>IF($B111="-","-",SUMIFS(JRooms!$P:$P,JRooms!$A:$A,$B111,JRooms!$M:$M,AR$2))</f>
        <v>-</v>
      </c>
      <c r="AS111" s="6" t="str">
        <f>IF($B111="-","-",SUMIFS(JRooms!$P:$P,JRooms!$A:$A,$B111,JRooms!$M:$M,AS$2))</f>
        <v>-</v>
      </c>
      <c r="AT111" s="6" t="str">
        <f>IF($B111="-","-",SUMIFS(JRooms!$P:$P,JRooms!$A:$A,$B111,JRooms!$M:$M,AT$2))</f>
        <v>-</v>
      </c>
      <c r="AU111" s="6" t="str">
        <f>IF($B111="-","-",SUMIFS(JRooms!$P:$P,JRooms!$A:$A,$B111,JRooms!$M:$M,AU$2))</f>
        <v>-</v>
      </c>
      <c r="AV111" s="6" t="str">
        <f>IF($B111="-","-",SUMIFS(JRooms!$P:$P,JRooms!$A:$A,$B111,JRooms!$M:$M,AV$2))</f>
        <v>-</v>
      </c>
      <c r="AW111" s="6" t="str">
        <f>IF($B111="-","-",SUMIFS(JRooms!$P:$P,JRooms!$A:$A,$B111,JRooms!$M:$M,AW$2))</f>
        <v>-</v>
      </c>
      <c r="AX111" s="6" t="str">
        <f>IF($B111="-","-",SUMIFS(JRooms!$P:$P,JRooms!$A:$A,$B111,JRooms!$M:$M,AX$2))</f>
        <v>-</v>
      </c>
      <c r="AY111" s="6" t="str">
        <f>IF($B111="-","-",SUMIFS(JRooms!$P:$P,JRooms!$A:$A,$B111,JRooms!$M:$M,AY$2))</f>
        <v>-</v>
      </c>
      <c r="AZ111" s="6" t="str">
        <f>IF($B111="-","-",SUMIFS(JRooms!$P:$P,JRooms!$A:$A,$B111,JRooms!$M:$M,AZ$2))</f>
        <v>-</v>
      </c>
      <c r="BA111" s="6" t="str">
        <f>IF($B111="-","-",SUMIFS(JRooms!$P:$P,JRooms!$A:$A,$B111,JRooms!$M:$M,BA$2))</f>
        <v>-</v>
      </c>
      <c r="BB111" s="6" t="str">
        <f>IF($B111="-","-",SUMIFS(JRooms!$P:$P,JRooms!$A:$A,$B111,JRooms!$M:$M,BB$2))</f>
        <v>-</v>
      </c>
      <c r="BC111" s="6" t="str">
        <f>IF($B111="-","-",SUMIFS(JRooms!$P:$P,JRooms!$A:$A,$B111,JRooms!$M:$M,BC$2))</f>
        <v>-</v>
      </c>
      <c r="BD111" s="6" t="str">
        <f>IF($B111="-","-",SUMIFS(JRooms!$P:$P,JRooms!$A:$A,$B111,JRooms!$M:$M,BD$2))</f>
        <v>-</v>
      </c>
      <c r="BE111" s="6" t="str">
        <f>IF($B111="-","-",SUMIFS(JRooms!$P:$P,JRooms!$A:$A,$B111,JRooms!$M:$M,BE$2))</f>
        <v>-</v>
      </c>
      <c r="BF111" s="6" t="str">
        <f>IF($B111="-","-",SUMIFS(JRooms!$P:$P,JRooms!$A:$A,$B111,JRooms!$M:$M,BF$2))</f>
        <v>-</v>
      </c>
      <c r="BG111" s="6" t="str">
        <f>IF($B111="-","-",SUMIFS(JRooms!$P:$P,JRooms!$A:$A,$B111,JRooms!$M:$M,BG$2))</f>
        <v>-</v>
      </c>
      <c r="BH111" s="6" t="str">
        <f>IF($B111="-","-",SUMIFS(JRooms!$P:$P,JRooms!$A:$A,$B111,JRooms!$M:$M,BH$2))</f>
        <v>-</v>
      </c>
      <c r="BI111" s="6" t="str">
        <f>IF($B111="-","-",SUMIFS(JRooms!$P:$P,JRooms!$A:$A,$B111,JRooms!$M:$M,BI$2))</f>
        <v>-</v>
      </c>
      <c r="BJ111" s="6" t="str">
        <f>IF($B111="-","-",SUMIFS(JRooms!$P:$P,JRooms!$A:$A,$B111,JRooms!$M:$M,BJ$2))</f>
        <v>-</v>
      </c>
      <c r="BK111" s="6" t="str">
        <f>IF($B111="-","-",SUMIFS(JRooms!$P:$P,JRooms!$A:$A,$B111,JRooms!$M:$M,BK$2))</f>
        <v>-</v>
      </c>
      <c r="BL111" s="6" t="str">
        <f>IF($B111="-","-",SUMIFS(JRooms!$P:$P,JRooms!$A:$A,$B111,JRooms!$M:$M,BL$2))</f>
        <v>-</v>
      </c>
    </row>
    <row r="112" spans="1:64" x14ac:dyDescent="0.2">
      <c r="A112" s="7">
        <v>825</v>
      </c>
      <c r="B112" s="7" t="s">
        <v>274</v>
      </c>
      <c r="C112" s="6" t="s">
        <v>112</v>
      </c>
      <c r="D112" s="6">
        <f>SUMIFS(SchoolList!H:H,SchoolList!F:F,A112)</f>
        <v>0</v>
      </c>
      <c r="E112" s="6">
        <f t="shared" si="17"/>
        <v>0</v>
      </c>
      <c r="F112" s="6">
        <f t="shared" si="18"/>
        <v>0</v>
      </c>
      <c r="G112" s="6">
        <f t="shared" si="19"/>
        <v>0</v>
      </c>
      <c r="H112" s="6">
        <f t="shared" si="20"/>
        <v>0</v>
      </c>
      <c r="I112" s="73" t="str">
        <f t="shared" si="21"/>
        <v>-</v>
      </c>
      <c r="J112" s="73" t="str">
        <f t="shared" si="22"/>
        <v>-</v>
      </c>
      <c r="K112" s="73" t="str">
        <f t="shared" si="23"/>
        <v>-</v>
      </c>
      <c r="L112" s="73" t="str">
        <f t="shared" si="24"/>
        <v>-</v>
      </c>
      <c r="M112" s="6">
        <f t="shared" si="13"/>
        <v>0</v>
      </c>
      <c r="N112" s="6">
        <f t="shared" si="14"/>
        <v>0</v>
      </c>
      <c r="O112" s="6">
        <f t="shared" si="15"/>
        <v>0</v>
      </c>
      <c r="P112" s="6">
        <f t="shared" si="16"/>
        <v>0</v>
      </c>
      <c r="Q112" s="6" t="str">
        <f>IF($B112="-","-",SUMIFS(JRooms!$P:$P,JRooms!$A:$A,$B112,JRooms!$M:$M,Q$2,JRooms!$R:$R,""))</f>
        <v>-</v>
      </c>
      <c r="R112" s="6" t="str">
        <f>IF($B112="-","-",SUMIFS(JRooms!$P:$P,JRooms!$A:$A,$B112,JRooms!$M:$M,R$2,JRooms!$R:$R,""))</f>
        <v>-</v>
      </c>
      <c r="S112" s="6" t="str">
        <f>IF($B112="-","-",SUMIFS(JRooms!$P:$P,JRooms!$A:$A,$B112,JRooms!$M:$M,S$2,JRooms!$R:$R,""))</f>
        <v>-</v>
      </c>
      <c r="T112" s="6" t="str">
        <f>IF($B112="-","-",SUMIFS(JRooms!$P:$P,JRooms!$A:$A,$B112,JRooms!$M:$M,T$2,JRooms!$R:$R,""))</f>
        <v>-</v>
      </c>
      <c r="U112" s="6" t="str">
        <f>IF($B112="-","-",SUMIFS(JRooms!$P:$P,JRooms!$A:$A,$B112,JRooms!$M:$M,U$2,JRooms!$R:$R,""))</f>
        <v>-</v>
      </c>
      <c r="V112" s="6" t="str">
        <f>IF($B112="-","-",SUMIFS(JRooms!$P:$P,JRooms!$A:$A,$B112,JRooms!$M:$M,V$2,JRooms!$R:$R,""))</f>
        <v>-</v>
      </c>
      <c r="W112" s="6" t="str">
        <f>IF($B112="-","-",SUMIFS(JRooms!$P:$P,JRooms!$A:$A,$B112,JRooms!$M:$M,W$2,JRooms!$R:$R,""))</f>
        <v>-</v>
      </c>
      <c r="X112" s="6" t="str">
        <f>IF($B112="-","-",SUMIFS(JRooms!$P:$P,JRooms!$A:$A,$B112,JRooms!$M:$M,X$2,JRooms!$R:$R,""))</f>
        <v>-</v>
      </c>
      <c r="Y112" s="6" t="str">
        <f>IF($B112="-","-",SUMIFS(JRooms!$P:$P,JRooms!$A:$A,$B112,JRooms!$M:$M,Y$2,JRooms!$R:$R,""))</f>
        <v>-</v>
      </c>
      <c r="Z112" s="6" t="str">
        <f>IF($B112="-","-",SUMIFS(JRooms!$P:$P,JRooms!$A:$A,$B112,JRooms!$M:$M,Z$2,JRooms!$R:$R,""))</f>
        <v>-</v>
      </c>
      <c r="AA112" s="6" t="str">
        <f>IF($B112="-","-",SUMIFS(JRooms!$P:$P,JRooms!$A:$A,$B112,JRooms!$M:$M,AA$2,JRooms!$R:$R,""))</f>
        <v>-</v>
      </c>
      <c r="AB112" s="6" t="str">
        <f>IF($B112="-","-",SUMIFS(JRooms!$P:$P,JRooms!$A:$A,$B112,JRooms!$M:$M,AB$2,JRooms!$R:$R,""))</f>
        <v>-</v>
      </c>
      <c r="AC112" s="6" t="str">
        <f>IF($B112="-","-",SUMIFS(JRooms!$P:$P,JRooms!$A:$A,$B112,JRooms!$M:$M,AC$2,JRooms!$R:$R,""))</f>
        <v>-</v>
      </c>
      <c r="AD112" s="6" t="str">
        <f>IF($B112="-","-",SUMIFS(JRooms!$P:$P,JRooms!$A:$A,$B112,JRooms!$M:$M,AD$2,JRooms!$R:$R,""))</f>
        <v>-</v>
      </c>
      <c r="AE112" s="6" t="str">
        <f>IF($B112="-","-",SUMIFS(JRooms!$P:$P,JRooms!$A:$A,$B112,JRooms!$M:$M,AE$2,JRooms!$R:$R,""))</f>
        <v>-</v>
      </c>
      <c r="AF112" s="6" t="str">
        <f>IF($B112="-","-",SUMIFS(JRooms!$P:$P,JRooms!$A:$A,$B112,JRooms!$M:$M,AF$2,JRooms!$R:$R,""))</f>
        <v>-</v>
      </c>
      <c r="AG112" s="6" t="str">
        <f>IF($B112="-","-",SUMIFS(JRooms!$P:$P,JRooms!$A:$A,$B112,JRooms!$M:$M,AG$2,JRooms!$R:$R,""))</f>
        <v>-</v>
      </c>
      <c r="AH112" s="6" t="str">
        <f>IF($B112="-","-",SUMIFS(JRooms!$P:$P,JRooms!$A:$A,$B112,JRooms!$M:$M,AH$2,JRooms!$R:$R,""))</f>
        <v>-</v>
      </c>
      <c r="AI112" s="6" t="str">
        <f>IF($B112="-","-",SUMIFS(JRooms!$P:$P,JRooms!$A:$A,$B112,JRooms!$M:$M,AI$2,JRooms!$R:$R,""))</f>
        <v>-</v>
      </c>
      <c r="AJ112" s="6" t="str">
        <f>IF($B112="-","-",SUMIFS(JRooms!$P:$P,JRooms!$A:$A,$B112,JRooms!$M:$M,AJ$2,JRooms!$R:$R,""))</f>
        <v>-</v>
      </c>
      <c r="AK112" s="6" t="str">
        <f>IF($B112="-","-",SUMIFS(JRooms!$P:$P,JRooms!$A:$A,$B112,JRooms!$M:$M,AK$2,JRooms!$R:$R,""))</f>
        <v>-</v>
      </c>
      <c r="AL112" s="6" t="str">
        <f>IF($B112="-","-",SUMIFS(JRooms!$P:$P,JRooms!$A:$A,$B112,JRooms!$M:$M,AL$2,JRooms!$R:$R,""))</f>
        <v>-</v>
      </c>
      <c r="AM112" s="6" t="str">
        <f>IF($B112="-","-",SUMIFS(JRooms!$P:$P,JRooms!$A:$A,$B112,JRooms!$M:$M,AM$2,JRooms!$R:$R,""))</f>
        <v>-</v>
      </c>
      <c r="AN112" s="6" t="str">
        <f>IF($B112="-","-",SUMIFS(JRooms!$P:$P,JRooms!$A:$A,$B112,JRooms!$M:$M,AN$2,JRooms!$R:$R,""))</f>
        <v>-</v>
      </c>
      <c r="AO112" s="6" t="str">
        <f>IF($B112="-","-",SUMIFS(JRooms!$P:$P,JRooms!$A:$A,$B112,JRooms!$M:$M,AO$2))</f>
        <v>-</v>
      </c>
      <c r="AP112" s="6" t="str">
        <f>IF($B112="-","-",SUMIFS(JRooms!$P:$P,JRooms!$A:$A,$B112,JRooms!$M:$M,AP$2))</f>
        <v>-</v>
      </c>
      <c r="AQ112" s="6" t="str">
        <f>IF($B112="-","-",SUMIFS(JRooms!$P:$P,JRooms!$A:$A,$B112,JRooms!$M:$M,AQ$2))</f>
        <v>-</v>
      </c>
      <c r="AR112" s="6" t="str">
        <f>IF($B112="-","-",SUMIFS(JRooms!$P:$P,JRooms!$A:$A,$B112,JRooms!$M:$M,AR$2))</f>
        <v>-</v>
      </c>
      <c r="AS112" s="6" t="str">
        <f>IF($B112="-","-",SUMIFS(JRooms!$P:$P,JRooms!$A:$A,$B112,JRooms!$M:$M,AS$2))</f>
        <v>-</v>
      </c>
      <c r="AT112" s="6" t="str">
        <f>IF($B112="-","-",SUMIFS(JRooms!$P:$P,JRooms!$A:$A,$B112,JRooms!$M:$M,AT$2))</f>
        <v>-</v>
      </c>
      <c r="AU112" s="6" t="str">
        <f>IF($B112="-","-",SUMIFS(JRooms!$P:$P,JRooms!$A:$A,$B112,JRooms!$M:$M,AU$2))</f>
        <v>-</v>
      </c>
      <c r="AV112" s="6" t="str">
        <f>IF($B112="-","-",SUMIFS(JRooms!$P:$P,JRooms!$A:$A,$B112,JRooms!$M:$M,AV$2))</f>
        <v>-</v>
      </c>
      <c r="AW112" s="6" t="str">
        <f>IF($B112="-","-",SUMIFS(JRooms!$P:$P,JRooms!$A:$A,$B112,JRooms!$M:$M,AW$2))</f>
        <v>-</v>
      </c>
      <c r="AX112" s="6" t="str">
        <f>IF($B112="-","-",SUMIFS(JRooms!$P:$P,JRooms!$A:$A,$B112,JRooms!$M:$M,AX$2))</f>
        <v>-</v>
      </c>
      <c r="AY112" s="6" t="str">
        <f>IF($B112="-","-",SUMIFS(JRooms!$P:$P,JRooms!$A:$A,$B112,JRooms!$M:$M,AY$2))</f>
        <v>-</v>
      </c>
      <c r="AZ112" s="6" t="str">
        <f>IF($B112="-","-",SUMIFS(JRooms!$P:$P,JRooms!$A:$A,$B112,JRooms!$M:$M,AZ$2))</f>
        <v>-</v>
      </c>
      <c r="BA112" s="6" t="str">
        <f>IF($B112="-","-",SUMIFS(JRooms!$P:$P,JRooms!$A:$A,$B112,JRooms!$M:$M,BA$2))</f>
        <v>-</v>
      </c>
      <c r="BB112" s="6" t="str">
        <f>IF($B112="-","-",SUMIFS(JRooms!$P:$P,JRooms!$A:$A,$B112,JRooms!$M:$M,BB$2))</f>
        <v>-</v>
      </c>
      <c r="BC112" s="6" t="str">
        <f>IF($B112="-","-",SUMIFS(JRooms!$P:$P,JRooms!$A:$A,$B112,JRooms!$M:$M,BC$2))</f>
        <v>-</v>
      </c>
      <c r="BD112" s="6" t="str">
        <f>IF($B112="-","-",SUMIFS(JRooms!$P:$P,JRooms!$A:$A,$B112,JRooms!$M:$M,BD$2))</f>
        <v>-</v>
      </c>
      <c r="BE112" s="6" t="str">
        <f>IF($B112="-","-",SUMIFS(JRooms!$P:$P,JRooms!$A:$A,$B112,JRooms!$M:$M,BE$2))</f>
        <v>-</v>
      </c>
      <c r="BF112" s="6" t="str">
        <f>IF($B112="-","-",SUMIFS(JRooms!$P:$P,JRooms!$A:$A,$B112,JRooms!$M:$M,BF$2))</f>
        <v>-</v>
      </c>
      <c r="BG112" s="6" t="str">
        <f>IF($B112="-","-",SUMIFS(JRooms!$P:$P,JRooms!$A:$A,$B112,JRooms!$M:$M,BG$2))</f>
        <v>-</v>
      </c>
      <c r="BH112" s="6" t="str">
        <f>IF($B112="-","-",SUMIFS(JRooms!$P:$P,JRooms!$A:$A,$B112,JRooms!$M:$M,BH$2))</f>
        <v>-</v>
      </c>
      <c r="BI112" s="6" t="str">
        <f>IF($B112="-","-",SUMIFS(JRooms!$P:$P,JRooms!$A:$A,$B112,JRooms!$M:$M,BI$2))</f>
        <v>-</v>
      </c>
      <c r="BJ112" s="6" t="str">
        <f>IF($B112="-","-",SUMIFS(JRooms!$P:$P,JRooms!$A:$A,$B112,JRooms!$M:$M,BJ$2))</f>
        <v>-</v>
      </c>
      <c r="BK112" s="6" t="str">
        <f>IF($B112="-","-",SUMIFS(JRooms!$P:$P,JRooms!$A:$A,$B112,JRooms!$M:$M,BK$2))</f>
        <v>-</v>
      </c>
      <c r="BL112" s="6" t="str">
        <f>IF($B112="-","-",SUMIFS(JRooms!$P:$P,JRooms!$A:$A,$B112,JRooms!$M:$M,BL$2))</f>
        <v>-</v>
      </c>
    </row>
    <row r="113" spans="1:64" x14ac:dyDescent="0.2">
      <c r="A113" s="7">
        <v>86</v>
      </c>
      <c r="B113" s="7" t="s">
        <v>274</v>
      </c>
      <c r="C113" s="6" t="s">
        <v>113</v>
      </c>
      <c r="D113" s="6">
        <f>SUMIFS(SchoolList!H:H,SchoolList!F:F,A113)</f>
        <v>0</v>
      </c>
      <c r="E113" s="6">
        <f t="shared" si="17"/>
        <v>0</v>
      </c>
      <c r="F113" s="6">
        <f t="shared" si="18"/>
        <v>0</v>
      </c>
      <c r="G113" s="6">
        <f t="shared" si="19"/>
        <v>0</v>
      </c>
      <c r="H113" s="6">
        <f t="shared" si="20"/>
        <v>0</v>
      </c>
      <c r="I113" s="73" t="str">
        <f t="shared" si="21"/>
        <v>-</v>
      </c>
      <c r="J113" s="73" t="str">
        <f t="shared" si="22"/>
        <v>-</v>
      </c>
      <c r="K113" s="73" t="str">
        <f t="shared" si="23"/>
        <v>-</v>
      </c>
      <c r="L113" s="73" t="str">
        <f t="shared" si="24"/>
        <v>-</v>
      </c>
      <c r="M113" s="6">
        <f t="shared" si="13"/>
        <v>0</v>
      </c>
      <c r="N113" s="6">
        <f t="shared" si="14"/>
        <v>0</v>
      </c>
      <c r="O113" s="6">
        <f t="shared" si="15"/>
        <v>0</v>
      </c>
      <c r="P113" s="6">
        <f t="shared" si="16"/>
        <v>0</v>
      </c>
      <c r="Q113" s="6" t="str">
        <f>IF($B113="-","-",SUMIFS(JRooms!$P:$P,JRooms!$A:$A,$B113,JRooms!$M:$M,Q$2,JRooms!$R:$R,""))</f>
        <v>-</v>
      </c>
      <c r="R113" s="6" t="str">
        <f>IF($B113="-","-",SUMIFS(JRooms!$P:$P,JRooms!$A:$A,$B113,JRooms!$M:$M,R$2,JRooms!$R:$R,""))</f>
        <v>-</v>
      </c>
      <c r="S113" s="6" t="str">
        <f>IF($B113="-","-",SUMIFS(JRooms!$P:$P,JRooms!$A:$A,$B113,JRooms!$M:$M,S$2,JRooms!$R:$R,""))</f>
        <v>-</v>
      </c>
      <c r="T113" s="6" t="str">
        <f>IF($B113="-","-",SUMIFS(JRooms!$P:$P,JRooms!$A:$A,$B113,JRooms!$M:$M,T$2,JRooms!$R:$R,""))</f>
        <v>-</v>
      </c>
      <c r="U113" s="6" t="str">
        <f>IF($B113="-","-",SUMIFS(JRooms!$P:$P,JRooms!$A:$A,$B113,JRooms!$M:$M,U$2,JRooms!$R:$R,""))</f>
        <v>-</v>
      </c>
      <c r="V113" s="6" t="str">
        <f>IF($B113="-","-",SUMIFS(JRooms!$P:$P,JRooms!$A:$A,$B113,JRooms!$M:$M,V$2,JRooms!$R:$R,""))</f>
        <v>-</v>
      </c>
      <c r="W113" s="6" t="str">
        <f>IF($B113="-","-",SUMIFS(JRooms!$P:$P,JRooms!$A:$A,$B113,JRooms!$M:$M,W$2,JRooms!$R:$R,""))</f>
        <v>-</v>
      </c>
      <c r="X113" s="6" t="str">
        <f>IF($B113="-","-",SUMIFS(JRooms!$P:$P,JRooms!$A:$A,$B113,JRooms!$M:$M,X$2,JRooms!$R:$R,""))</f>
        <v>-</v>
      </c>
      <c r="Y113" s="6" t="str">
        <f>IF($B113="-","-",SUMIFS(JRooms!$P:$P,JRooms!$A:$A,$B113,JRooms!$M:$M,Y$2,JRooms!$R:$R,""))</f>
        <v>-</v>
      </c>
      <c r="Z113" s="6" t="str">
        <f>IF($B113="-","-",SUMIFS(JRooms!$P:$P,JRooms!$A:$A,$B113,JRooms!$M:$M,Z$2,JRooms!$R:$R,""))</f>
        <v>-</v>
      </c>
      <c r="AA113" s="6" t="str">
        <f>IF($B113="-","-",SUMIFS(JRooms!$P:$P,JRooms!$A:$A,$B113,JRooms!$M:$M,AA$2,JRooms!$R:$R,""))</f>
        <v>-</v>
      </c>
      <c r="AB113" s="6" t="str">
        <f>IF($B113="-","-",SUMIFS(JRooms!$P:$P,JRooms!$A:$A,$B113,JRooms!$M:$M,AB$2,JRooms!$R:$R,""))</f>
        <v>-</v>
      </c>
      <c r="AC113" s="6" t="str">
        <f>IF($B113="-","-",SUMIFS(JRooms!$P:$P,JRooms!$A:$A,$B113,JRooms!$M:$M,AC$2,JRooms!$R:$R,""))</f>
        <v>-</v>
      </c>
      <c r="AD113" s="6" t="str">
        <f>IF($B113="-","-",SUMIFS(JRooms!$P:$P,JRooms!$A:$A,$B113,JRooms!$M:$M,AD$2,JRooms!$R:$R,""))</f>
        <v>-</v>
      </c>
      <c r="AE113" s="6" t="str">
        <f>IF($B113="-","-",SUMIFS(JRooms!$P:$P,JRooms!$A:$A,$B113,JRooms!$M:$M,AE$2,JRooms!$R:$R,""))</f>
        <v>-</v>
      </c>
      <c r="AF113" s="6" t="str">
        <f>IF($B113="-","-",SUMIFS(JRooms!$P:$P,JRooms!$A:$A,$B113,JRooms!$M:$M,AF$2,JRooms!$R:$R,""))</f>
        <v>-</v>
      </c>
      <c r="AG113" s="6" t="str">
        <f>IF($B113="-","-",SUMIFS(JRooms!$P:$P,JRooms!$A:$A,$B113,JRooms!$M:$M,AG$2,JRooms!$R:$R,""))</f>
        <v>-</v>
      </c>
      <c r="AH113" s="6" t="str">
        <f>IF($B113="-","-",SUMIFS(JRooms!$P:$P,JRooms!$A:$A,$B113,JRooms!$M:$M,AH$2,JRooms!$R:$R,""))</f>
        <v>-</v>
      </c>
      <c r="AI113" s="6" t="str">
        <f>IF($B113="-","-",SUMIFS(JRooms!$P:$P,JRooms!$A:$A,$B113,JRooms!$M:$M,AI$2,JRooms!$R:$R,""))</f>
        <v>-</v>
      </c>
      <c r="AJ113" s="6" t="str">
        <f>IF($B113="-","-",SUMIFS(JRooms!$P:$P,JRooms!$A:$A,$B113,JRooms!$M:$M,AJ$2,JRooms!$R:$R,""))</f>
        <v>-</v>
      </c>
      <c r="AK113" s="6" t="str">
        <f>IF($B113="-","-",SUMIFS(JRooms!$P:$P,JRooms!$A:$A,$B113,JRooms!$M:$M,AK$2,JRooms!$R:$R,""))</f>
        <v>-</v>
      </c>
      <c r="AL113" s="6" t="str">
        <f>IF($B113="-","-",SUMIFS(JRooms!$P:$P,JRooms!$A:$A,$B113,JRooms!$M:$M,AL$2,JRooms!$R:$R,""))</f>
        <v>-</v>
      </c>
      <c r="AM113" s="6" t="str">
        <f>IF($B113="-","-",SUMIFS(JRooms!$P:$P,JRooms!$A:$A,$B113,JRooms!$M:$M,AM$2,JRooms!$R:$R,""))</f>
        <v>-</v>
      </c>
      <c r="AN113" s="6" t="str">
        <f>IF($B113="-","-",SUMIFS(JRooms!$P:$P,JRooms!$A:$A,$B113,JRooms!$M:$M,AN$2,JRooms!$R:$R,""))</f>
        <v>-</v>
      </c>
      <c r="AO113" s="6" t="str">
        <f>IF($B113="-","-",SUMIFS(JRooms!$P:$P,JRooms!$A:$A,$B113,JRooms!$M:$M,AO$2))</f>
        <v>-</v>
      </c>
      <c r="AP113" s="6" t="str">
        <f>IF($B113="-","-",SUMIFS(JRooms!$P:$P,JRooms!$A:$A,$B113,JRooms!$M:$M,AP$2))</f>
        <v>-</v>
      </c>
      <c r="AQ113" s="6" t="str">
        <f>IF($B113="-","-",SUMIFS(JRooms!$P:$P,JRooms!$A:$A,$B113,JRooms!$M:$M,AQ$2))</f>
        <v>-</v>
      </c>
      <c r="AR113" s="6" t="str">
        <f>IF($B113="-","-",SUMIFS(JRooms!$P:$P,JRooms!$A:$A,$B113,JRooms!$M:$M,AR$2))</f>
        <v>-</v>
      </c>
      <c r="AS113" s="6" t="str">
        <f>IF($B113="-","-",SUMIFS(JRooms!$P:$P,JRooms!$A:$A,$B113,JRooms!$M:$M,AS$2))</f>
        <v>-</v>
      </c>
      <c r="AT113" s="6" t="str">
        <f>IF($B113="-","-",SUMIFS(JRooms!$P:$P,JRooms!$A:$A,$B113,JRooms!$M:$M,AT$2))</f>
        <v>-</v>
      </c>
      <c r="AU113" s="6" t="str">
        <f>IF($B113="-","-",SUMIFS(JRooms!$P:$P,JRooms!$A:$A,$B113,JRooms!$M:$M,AU$2))</f>
        <v>-</v>
      </c>
      <c r="AV113" s="6" t="str">
        <f>IF($B113="-","-",SUMIFS(JRooms!$P:$P,JRooms!$A:$A,$B113,JRooms!$M:$M,AV$2))</f>
        <v>-</v>
      </c>
      <c r="AW113" s="6" t="str">
        <f>IF($B113="-","-",SUMIFS(JRooms!$P:$P,JRooms!$A:$A,$B113,JRooms!$M:$M,AW$2))</f>
        <v>-</v>
      </c>
      <c r="AX113" s="6" t="str">
        <f>IF($B113="-","-",SUMIFS(JRooms!$P:$P,JRooms!$A:$A,$B113,JRooms!$M:$M,AX$2))</f>
        <v>-</v>
      </c>
      <c r="AY113" s="6" t="str">
        <f>IF($B113="-","-",SUMIFS(JRooms!$P:$P,JRooms!$A:$A,$B113,JRooms!$M:$M,AY$2))</f>
        <v>-</v>
      </c>
      <c r="AZ113" s="6" t="str">
        <f>IF($B113="-","-",SUMIFS(JRooms!$P:$P,JRooms!$A:$A,$B113,JRooms!$M:$M,AZ$2))</f>
        <v>-</v>
      </c>
      <c r="BA113" s="6" t="str">
        <f>IF($B113="-","-",SUMIFS(JRooms!$P:$P,JRooms!$A:$A,$B113,JRooms!$M:$M,BA$2))</f>
        <v>-</v>
      </c>
      <c r="BB113" s="6" t="str">
        <f>IF($B113="-","-",SUMIFS(JRooms!$P:$P,JRooms!$A:$A,$B113,JRooms!$M:$M,BB$2))</f>
        <v>-</v>
      </c>
      <c r="BC113" s="6" t="str">
        <f>IF($B113="-","-",SUMIFS(JRooms!$P:$P,JRooms!$A:$A,$B113,JRooms!$M:$M,BC$2))</f>
        <v>-</v>
      </c>
      <c r="BD113" s="6" t="str">
        <f>IF($B113="-","-",SUMIFS(JRooms!$P:$P,JRooms!$A:$A,$B113,JRooms!$M:$M,BD$2))</f>
        <v>-</v>
      </c>
      <c r="BE113" s="6" t="str">
        <f>IF($B113="-","-",SUMIFS(JRooms!$P:$P,JRooms!$A:$A,$B113,JRooms!$M:$M,BE$2))</f>
        <v>-</v>
      </c>
      <c r="BF113" s="6" t="str">
        <f>IF($B113="-","-",SUMIFS(JRooms!$P:$P,JRooms!$A:$A,$B113,JRooms!$M:$M,BF$2))</f>
        <v>-</v>
      </c>
      <c r="BG113" s="6" t="str">
        <f>IF($B113="-","-",SUMIFS(JRooms!$P:$P,JRooms!$A:$A,$B113,JRooms!$M:$M,BG$2))</f>
        <v>-</v>
      </c>
      <c r="BH113" s="6" t="str">
        <f>IF($B113="-","-",SUMIFS(JRooms!$P:$P,JRooms!$A:$A,$B113,JRooms!$M:$M,BH$2))</f>
        <v>-</v>
      </c>
      <c r="BI113" s="6" t="str">
        <f>IF($B113="-","-",SUMIFS(JRooms!$P:$P,JRooms!$A:$A,$B113,JRooms!$M:$M,BI$2))</f>
        <v>-</v>
      </c>
      <c r="BJ113" s="6" t="str">
        <f>IF($B113="-","-",SUMIFS(JRooms!$P:$P,JRooms!$A:$A,$B113,JRooms!$M:$M,BJ$2))</f>
        <v>-</v>
      </c>
      <c r="BK113" s="6" t="str">
        <f>IF($B113="-","-",SUMIFS(JRooms!$P:$P,JRooms!$A:$A,$B113,JRooms!$M:$M,BK$2))</f>
        <v>-</v>
      </c>
      <c r="BL113" s="6" t="str">
        <f>IF($B113="-","-",SUMIFS(JRooms!$P:$P,JRooms!$A:$A,$B113,JRooms!$M:$M,BL$2))</f>
        <v>-</v>
      </c>
    </row>
    <row r="114" spans="1:64" x14ac:dyDescent="0.2">
      <c r="A114" s="7">
        <v>893</v>
      </c>
      <c r="B114" s="7" t="s">
        <v>274</v>
      </c>
      <c r="C114" s="6" t="s">
        <v>114</v>
      </c>
      <c r="D114" s="6">
        <f>SUMIFS(SchoolList!H:H,SchoolList!F:F,A114)</f>
        <v>0</v>
      </c>
      <c r="E114" s="6">
        <f t="shared" si="17"/>
        <v>0</v>
      </c>
      <c r="F114" s="6">
        <f t="shared" si="18"/>
        <v>0</v>
      </c>
      <c r="G114" s="6">
        <f t="shared" si="19"/>
        <v>0</v>
      </c>
      <c r="H114" s="6">
        <f t="shared" si="20"/>
        <v>0</v>
      </c>
      <c r="I114" s="73" t="str">
        <f t="shared" si="21"/>
        <v>-</v>
      </c>
      <c r="J114" s="73" t="str">
        <f t="shared" si="22"/>
        <v>-</v>
      </c>
      <c r="K114" s="73" t="str">
        <f t="shared" si="23"/>
        <v>-</v>
      </c>
      <c r="L114" s="73" t="str">
        <f t="shared" si="24"/>
        <v>-</v>
      </c>
      <c r="M114" s="6">
        <f t="shared" si="13"/>
        <v>0</v>
      </c>
      <c r="N114" s="6">
        <f t="shared" si="14"/>
        <v>0</v>
      </c>
      <c r="O114" s="6">
        <f t="shared" si="15"/>
        <v>0</v>
      </c>
      <c r="P114" s="6">
        <f t="shared" si="16"/>
        <v>0</v>
      </c>
      <c r="Q114" s="6" t="str">
        <f>IF($B114="-","-",SUMIFS(JRooms!$P:$P,JRooms!$A:$A,$B114,JRooms!$M:$M,Q$2,JRooms!$R:$R,""))</f>
        <v>-</v>
      </c>
      <c r="R114" s="6" t="str">
        <f>IF($B114="-","-",SUMIFS(JRooms!$P:$P,JRooms!$A:$A,$B114,JRooms!$M:$M,R$2,JRooms!$R:$R,""))</f>
        <v>-</v>
      </c>
      <c r="S114" s="6" t="str">
        <f>IF($B114="-","-",SUMIFS(JRooms!$P:$P,JRooms!$A:$A,$B114,JRooms!$M:$M,S$2,JRooms!$R:$R,""))</f>
        <v>-</v>
      </c>
      <c r="T114" s="6" t="str">
        <f>IF($B114="-","-",SUMIFS(JRooms!$P:$P,JRooms!$A:$A,$B114,JRooms!$M:$M,T$2,JRooms!$R:$R,""))</f>
        <v>-</v>
      </c>
      <c r="U114" s="6" t="str">
        <f>IF($B114="-","-",SUMIFS(JRooms!$P:$P,JRooms!$A:$A,$B114,JRooms!$M:$M,U$2,JRooms!$R:$R,""))</f>
        <v>-</v>
      </c>
      <c r="V114" s="6" t="str">
        <f>IF($B114="-","-",SUMIFS(JRooms!$P:$P,JRooms!$A:$A,$B114,JRooms!$M:$M,V$2,JRooms!$R:$R,""))</f>
        <v>-</v>
      </c>
      <c r="W114" s="6" t="str">
        <f>IF($B114="-","-",SUMIFS(JRooms!$P:$P,JRooms!$A:$A,$B114,JRooms!$M:$M,W$2,JRooms!$R:$R,""))</f>
        <v>-</v>
      </c>
      <c r="X114" s="6" t="str">
        <f>IF($B114="-","-",SUMIFS(JRooms!$P:$P,JRooms!$A:$A,$B114,JRooms!$M:$M,X$2,JRooms!$R:$R,""))</f>
        <v>-</v>
      </c>
      <c r="Y114" s="6" t="str">
        <f>IF($B114="-","-",SUMIFS(JRooms!$P:$P,JRooms!$A:$A,$B114,JRooms!$M:$M,Y$2,JRooms!$R:$R,""))</f>
        <v>-</v>
      </c>
      <c r="Z114" s="6" t="str">
        <f>IF($B114="-","-",SUMIFS(JRooms!$P:$P,JRooms!$A:$A,$B114,JRooms!$M:$M,Z$2,JRooms!$R:$R,""))</f>
        <v>-</v>
      </c>
      <c r="AA114" s="6" t="str">
        <f>IF($B114="-","-",SUMIFS(JRooms!$P:$P,JRooms!$A:$A,$B114,JRooms!$M:$M,AA$2,JRooms!$R:$R,""))</f>
        <v>-</v>
      </c>
      <c r="AB114" s="6" t="str">
        <f>IF($B114="-","-",SUMIFS(JRooms!$P:$P,JRooms!$A:$A,$B114,JRooms!$M:$M,AB$2,JRooms!$R:$R,""))</f>
        <v>-</v>
      </c>
      <c r="AC114" s="6" t="str">
        <f>IF($B114="-","-",SUMIFS(JRooms!$P:$P,JRooms!$A:$A,$B114,JRooms!$M:$M,AC$2,JRooms!$R:$R,""))</f>
        <v>-</v>
      </c>
      <c r="AD114" s="6" t="str">
        <f>IF($B114="-","-",SUMIFS(JRooms!$P:$P,JRooms!$A:$A,$B114,JRooms!$M:$M,AD$2,JRooms!$R:$R,""))</f>
        <v>-</v>
      </c>
      <c r="AE114" s="6" t="str">
        <f>IF($B114="-","-",SUMIFS(JRooms!$P:$P,JRooms!$A:$A,$B114,JRooms!$M:$M,AE$2,JRooms!$R:$R,""))</f>
        <v>-</v>
      </c>
      <c r="AF114" s="6" t="str">
        <f>IF($B114="-","-",SUMIFS(JRooms!$P:$P,JRooms!$A:$A,$B114,JRooms!$M:$M,AF$2,JRooms!$R:$R,""))</f>
        <v>-</v>
      </c>
      <c r="AG114" s="6" t="str">
        <f>IF($B114="-","-",SUMIFS(JRooms!$P:$P,JRooms!$A:$A,$B114,JRooms!$M:$M,AG$2,JRooms!$R:$R,""))</f>
        <v>-</v>
      </c>
      <c r="AH114" s="6" t="str">
        <f>IF($B114="-","-",SUMIFS(JRooms!$P:$P,JRooms!$A:$A,$B114,JRooms!$M:$M,AH$2,JRooms!$R:$R,""))</f>
        <v>-</v>
      </c>
      <c r="AI114" s="6" t="str">
        <f>IF($B114="-","-",SUMIFS(JRooms!$P:$P,JRooms!$A:$A,$B114,JRooms!$M:$M,AI$2,JRooms!$R:$R,""))</f>
        <v>-</v>
      </c>
      <c r="AJ114" s="6" t="str">
        <f>IF($B114="-","-",SUMIFS(JRooms!$P:$P,JRooms!$A:$A,$B114,JRooms!$M:$M,AJ$2,JRooms!$R:$R,""))</f>
        <v>-</v>
      </c>
      <c r="AK114" s="6" t="str">
        <f>IF($B114="-","-",SUMIFS(JRooms!$P:$P,JRooms!$A:$A,$B114,JRooms!$M:$M,AK$2,JRooms!$R:$R,""))</f>
        <v>-</v>
      </c>
      <c r="AL114" s="6" t="str">
        <f>IF($B114="-","-",SUMIFS(JRooms!$P:$P,JRooms!$A:$A,$B114,JRooms!$M:$M,AL$2,JRooms!$R:$R,""))</f>
        <v>-</v>
      </c>
      <c r="AM114" s="6" t="str">
        <f>IF($B114="-","-",SUMIFS(JRooms!$P:$P,JRooms!$A:$A,$B114,JRooms!$M:$M,AM$2,JRooms!$R:$R,""))</f>
        <v>-</v>
      </c>
      <c r="AN114" s="6" t="str">
        <f>IF($B114="-","-",SUMIFS(JRooms!$P:$P,JRooms!$A:$A,$B114,JRooms!$M:$M,AN$2,JRooms!$R:$R,""))</f>
        <v>-</v>
      </c>
      <c r="AO114" s="6" t="str">
        <f>IF($B114="-","-",SUMIFS(JRooms!$P:$P,JRooms!$A:$A,$B114,JRooms!$M:$M,AO$2))</f>
        <v>-</v>
      </c>
      <c r="AP114" s="6" t="str">
        <f>IF($B114="-","-",SUMIFS(JRooms!$P:$P,JRooms!$A:$A,$B114,JRooms!$M:$M,AP$2))</f>
        <v>-</v>
      </c>
      <c r="AQ114" s="6" t="str">
        <f>IF($B114="-","-",SUMIFS(JRooms!$P:$P,JRooms!$A:$A,$B114,JRooms!$M:$M,AQ$2))</f>
        <v>-</v>
      </c>
      <c r="AR114" s="6" t="str">
        <f>IF($B114="-","-",SUMIFS(JRooms!$P:$P,JRooms!$A:$A,$B114,JRooms!$M:$M,AR$2))</f>
        <v>-</v>
      </c>
      <c r="AS114" s="6" t="str">
        <f>IF($B114="-","-",SUMIFS(JRooms!$P:$P,JRooms!$A:$A,$B114,JRooms!$M:$M,AS$2))</f>
        <v>-</v>
      </c>
      <c r="AT114" s="6" t="str">
        <f>IF($B114="-","-",SUMIFS(JRooms!$P:$P,JRooms!$A:$A,$B114,JRooms!$M:$M,AT$2))</f>
        <v>-</v>
      </c>
      <c r="AU114" s="6" t="str">
        <f>IF($B114="-","-",SUMIFS(JRooms!$P:$P,JRooms!$A:$A,$B114,JRooms!$M:$M,AU$2))</f>
        <v>-</v>
      </c>
      <c r="AV114" s="6" t="str">
        <f>IF($B114="-","-",SUMIFS(JRooms!$P:$P,JRooms!$A:$A,$B114,JRooms!$M:$M,AV$2))</f>
        <v>-</v>
      </c>
      <c r="AW114" s="6" t="str">
        <f>IF($B114="-","-",SUMIFS(JRooms!$P:$P,JRooms!$A:$A,$B114,JRooms!$M:$M,AW$2))</f>
        <v>-</v>
      </c>
      <c r="AX114" s="6" t="str">
        <f>IF($B114="-","-",SUMIFS(JRooms!$P:$P,JRooms!$A:$A,$B114,JRooms!$M:$M,AX$2))</f>
        <v>-</v>
      </c>
      <c r="AY114" s="6" t="str">
        <f>IF($B114="-","-",SUMIFS(JRooms!$P:$P,JRooms!$A:$A,$B114,JRooms!$M:$M,AY$2))</f>
        <v>-</v>
      </c>
      <c r="AZ114" s="6" t="str">
        <f>IF($B114="-","-",SUMIFS(JRooms!$P:$P,JRooms!$A:$A,$B114,JRooms!$M:$M,AZ$2))</f>
        <v>-</v>
      </c>
      <c r="BA114" s="6" t="str">
        <f>IF($B114="-","-",SUMIFS(JRooms!$P:$P,JRooms!$A:$A,$B114,JRooms!$M:$M,BA$2))</f>
        <v>-</v>
      </c>
      <c r="BB114" s="6" t="str">
        <f>IF($B114="-","-",SUMIFS(JRooms!$P:$P,JRooms!$A:$A,$B114,JRooms!$M:$M,BB$2))</f>
        <v>-</v>
      </c>
      <c r="BC114" s="6" t="str">
        <f>IF($B114="-","-",SUMIFS(JRooms!$P:$P,JRooms!$A:$A,$B114,JRooms!$M:$M,BC$2))</f>
        <v>-</v>
      </c>
      <c r="BD114" s="6" t="str">
        <f>IF($B114="-","-",SUMIFS(JRooms!$P:$P,JRooms!$A:$A,$B114,JRooms!$M:$M,BD$2))</f>
        <v>-</v>
      </c>
      <c r="BE114" s="6" t="str">
        <f>IF($B114="-","-",SUMIFS(JRooms!$P:$P,JRooms!$A:$A,$B114,JRooms!$M:$M,BE$2))</f>
        <v>-</v>
      </c>
      <c r="BF114" s="6" t="str">
        <f>IF($B114="-","-",SUMIFS(JRooms!$P:$P,JRooms!$A:$A,$B114,JRooms!$M:$M,BF$2))</f>
        <v>-</v>
      </c>
      <c r="BG114" s="6" t="str">
        <f>IF($B114="-","-",SUMIFS(JRooms!$P:$P,JRooms!$A:$A,$B114,JRooms!$M:$M,BG$2))</f>
        <v>-</v>
      </c>
      <c r="BH114" s="6" t="str">
        <f>IF($B114="-","-",SUMIFS(JRooms!$P:$P,JRooms!$A:$A,$B114,JRooms!$M:$M,BH$2))</f>
        <v>-</v>
      </c>
      <c r="BI114" s="6" t="str">
        <f>IF($B114="-","-",SUMIFS(JRooms!$P:$P,JRooms!$A:$A,$B114,JRooms!$M:$M,BI$2))</f>
        <v>-</v>
      </c>
      <c r="BJ114" s="6" t="str">
        <f>IF($B114="-","-",SUMIFS(JRooms!$P:$P,JRooms!$A:$A,$B114,JRooms!$M:$M,BJ$2))</f>
        <v>-</v>
      </c>
      <c r="BK114" s="6" t="str">
        <f>IF($B114="-","-",SUMIFS(JRooms!$P:$P,JRooms!$A:$A,$B114,JRooms!$M:$M,BK$2))</f>
        <v>-</v>
      </c>
      <c r="BL114" s="6" t="str">
        <f>IF($B114="-","-",SUMIFS(JRooms!$P:$P,JRooms!$A:$A,$B114,JRooms!$M:$M,BL$2))</f>
        <v>-</v>
      </c>
    </row>
    <row r="115" spans="1:64" x14ac:dyDescent="0.2">
      <c r="A115" s="7">
        <v>900</v>
      </c>
      <c r="B115" s="7" t="s">
        <v>274</v>
      </c>
      <c r="C115" s="6" t="s">
        <v>115</v>
      </c>
      <c r="D115" s="6">
        <f>SUMIFS(SchoolList!H:H,SchoolList!F:F,A115)</f>
        <v>0</v>
      </c>
      <c r="E115" s="6">
        <f t="shared" si="17"/>
        <v>0</v>
      </c>
      <c r="F115" s="6">
        <f t="shared" si="18"/>
        <v>0</v>
      </c>
      <c r="G115" s="6">
        <f t="shared" si="19"/>
        <v>0</v>
      </c>
      <c r="H115" s="6">
        <f t="shared" si="20"/>
        <v>0</v>
      </c>
      <c r="I115" s="73" t="str">
        <f t="shared" si="21"/>
        <v>-</v>
      </c>
      <c r="J115" s="73" t="str">
        <f t="shared" si="22"/>
        <v>-</v>
      </c>
      <c r="K115" s="73" t="str">
        <f t="shared" si="23"/>
        <v>-</v>
      </c>
      <c r="L115" s="73" t="str">
        <f t="shared" si="24"/>
        <v>-</v>
      </c>
      <c r="M115" s="6">
        <f t="shared" si="13"/>
        <v>0</v>
      </c>
      <c r="N115" s="6">
        <f t="shared" si="14"/>
        <v>0</v>
      </c>
      <c r="O115" s="6">
        <f t="shared" si="15"/>
        <v>0</v>
      </c>
      <c r="P115" s="6">
        <f t="shared" si="16"/>
        <v>0</v>
      </c>
      <c r="Q115" s="6" t="str">
        <f>IF($B115="-","-",SUMIFS(JRooms!$P:$P,JRooms!$A:$A,$B115,JRooms!$M:$M,Q$2,JRooms!$R:$R,""))</f>
        <v>-</v>
      </c>
      <c r="R115" s="6" t="str">
        <f>IF($B115="-","-",SUMIFS(JRooms!$P:$P,JRooms!$A:$A,$B115,JRooms!$M:$M,R$2,JRooms!$R:$R,""))</f>
        <v>-</v>
      </c>
      <c r="S115" s="6" t="str">
        <f>IF($B115="-","-",SUMIFS(JRooms!$P:$P,JRooms!$A:$A,$B115,JRooms!$M:$M,S$2,JRooms!$R:$R,""))</f>
        <v>-</v>
      </c>
      <c r="T115" s="6" t="str">
        <f>IF($B115="-","-",SUMIFS(JRooms!$P:$P,JRooms!$A:$A,$B115,JRooms!$M:$M,T$2,JRooms!$R:$R,""))</f>
        <v>-</v>
      </c>
      <c r="U115" s="6" t="str">
        <f>IF($B115="-","-",SUMIFS(JRooms!$P:$P,JRooms!$A:$A,$B115,JRooms!$M:$M,U$2,JRooms!$R:$R,""))</f>
        <v>-</v>
      </c>
      <c r="V115" s="6" t="str">
        <f>IF($B115="-","-",SUMIFS(JRooms!$P:$P,JRooms!$A:$A,$B115,JRooms!$M:$M,V$2,JRooms!$R:$R,""))</f>
        <v>-</v>
      </c>
      <c r="W115" s="6" t="str">
        <f>IF($B115="-","-",SUMIFS(JRooms!$P:$P,JRooms!$A:$A,$B115,JRooms!$M:$M,W$2,JRooms!$R:$R,""))</f>
        <v>-</v>
      </c>
      <c r="X115" s="6" t="str">
        <f>IF($B115="-","-",SUMIFS(JRooms!$P:$P,JRooms!$A:$A,$B115,JRooms!$M:$M,X$2,JRooms!$R:$R,""))</f>
        <v>-</v>
      </c>
      <c r="Y115" s="6" t="str">
        <f>IF($B115="-","-",SUMIFS(JRooms!$P:$P,JRooms!$A:$A,$B115,JRooms!$M:$M,Y$2,JRooms!$R:$R,""))</f>
        <v>-</v>
      </c>
      <c r="Z115" s="6" t="str">
        <f>IF($B115="-","-",SUMIFS(JRooms!$P:$P,JRooms!$A:$A,$B115,JRooms!$M:$M,Z$2,JRooms!$R:$R,""))</f>
        <v>-</v>
      </c>
      <c r="AA115" s="6" t="str">
        <f>IF($B115="-","-",SUMIFS(JRooms!$P:$P,JRooms!$A:$A,$B115,JRooms!$M:$M,AA$2,JRooms!$R:$R,""))</f>
        <v>-</v>
      </c>
      <c r="AB115" s="6" t="str">
        <f>IF($B115="-","-",SUMIFS(JRooms!$P:$P,JRooms!$A:$A,$B115,JRooms!$M:$M,AB$2,JRooms!$R:$R,""))</f>
        <v>-</v>
      </c>
      <c r="AC115" s="6" t="str">
        <f>IF($B115="-","-",SUMIFS(JRooms!$P:$P,JRooms!$A:$A,$B115,JRooms!$M:$M,AC$2,JRooms!$R:$R,""))</f>
        <v>-</v>
      </c>
      <c r="AD115" s="6" t="str">
        <f>IF($B115="-","-",SUMIFS(JRooms!$P:$P,JRooms!$A:$A,$B115,JRooms!$M:$M,AD$2,JRooms!$R:$R,""))</f>
        <v>-</v>
      </c>
      <c r="AE115" s="6" t="str">
        <f>IF($B115="-","-",SUMIFS(JRooms!$P:$P,JRooms!$A:$A,$B115,JRooms!$M:$M,AE$2,JRooms!$R:$R,""))</f>
        <v>-</v>
      </c>
      <c r="AF115" s="6" t="str">
        <f>IF($B115="-","-",SUMIFS(JRooms!$P:$P,JRooms!$A:$A,$B115,JRooms!$M:$M,AF$2,JRooms!$R:$R,""))</f>
        <v>-</v>
      </c>
      <c r="AG115" s="6" t="str">
        <f>IF($B115="-","-",SUMIFS(JRooms!$P:$P,JRooms!$A:$A,$B115,JRooms!$M:$M,AG$2,JRooms!$R:$R,""))</f>
        <v>-</v>
      </c>
      <c r="AH115" s="6" t="str">
        <f>IF($B115="-","-",SUMIFS(JRooms!$P:$P,JRooms!$A:$A,$B115,JRooms!$M:$M,AH$2,JRooms!$R:$R,""))</f>
        <v>-</v>
      </c>
      <c r="AI115" s="6" t="str">
        <f>IF($B115="-","-",SUMIFS(JRooms!$P:$P,JRooms!$A:$A,$B115,JRooms!$M:$M,AI$2,JRooms!$R:$R,""))</f>
        <v>-</v>
      </c>
      <c r="AJ115" s="6" t="str">
        <f>IF($B115="-","-",SUMIFS(JRooms!$P:$P,JRooms!$A:$A,$B115,JRooms!$M:$M,AJ$2,JRooms!$R:$R,""))</f>
        <v>-</v>
      </c>
      <c r="AK115" s="6" t="str">
        <f>IF($B115="-","-",SUMIFS(JRooms!$P:$P,JRooms!$A:$A,$B115,JRooms!$M:$M,AK$2,JRooms!$R:$R,""))</f>
        <v>-</v>
      </c>
      <c r="AL115" s="6" t="str">
        <f>IF($B115="-","-",SUMIFS(JRooms!$P:$P,JRooms!$A:$A,$B115,JRooms!$M:$M,AL$2,JRooms!$R:$R,""))</f>
        <v>-</v>
      </c>
      <c r="AM115" s="6" t="str">
        <f>IF($B115="-","-",SUMIFS(JRooms!$P:$P,JRooms!$A:$A,$B115,JRooms!$M:$M,AM$2,JRooms!$R:$R,""))</f>
        <v>-</v>
      </c>
      <c r="AN115" s="6" t="str">
        <f>IF($B115="-","-",SUMIFS(JRooms!$P:$P,JRooms!$A:$A,$B115,JRooms!$M:$M,AN$2,JRooms!$R:$R,""))</f>
        <v>-</v>
      </c>
      <c r="AO115" s="6" t="str">
        <f>IF($B115="-","-",SUMIFS(JRooms!$P:$P,JRooms!$A:$A,$B115,JRooms!$M:$M,AO$2))</f>
        <v>-</v>
      </c>
      <c r="AP115" s="6" t="str">
        <f>IF($B115="-","-",SUMIFS(JRooms!$P:$P,JRooms!$A:$A,$B115,JRooms!$M:$M,AP$2))</f>
        <v>-</v>
      </c>
      <c r="AQ115" s="6" t="str">
        <f>IF($B115="-","-",SUMIFS(JRooms!$P:$P,JRooms!$A:$A,$B115,JRooms!$M:$M,AQ$2))</f>
        <v>-</v>
      </c>
      <c r="AR115" s="6" t="str">
        <f>IF($B115="-","-",SUMIFS(JRooms!$P:$P,JRooms!$A:$A,$B115,JRooms!$M:$M,AR$2))</f>
        <v>-</v>
      </c>
      <c r="AS115" s="6" t="str">
        <f>IF($B115="-","-",SUMIFS(JRooms!$P:$P,JRooms!$A:$A,$B115,JRooms!$M:$M,AS$2))</f>
        <v>-</v>
      </c>
      <c r="AT115" s="6" t="str">
        <f>IF($B115="-","-",SUMIFS(JRooms!$P:$P,JRooms!$A:$A,$B115,JRooms!$M:$M,AT$2))</f>
        <v>-</v>
      </c>
      <c r="AU115" s="6" t="str">
        <f>IF($B115="-","-",SUMIFS(JRooms!$P:$P,JRooms!$A:$A,$B115,JRooms!$M:$M,AU$2))</f>
        <v>-</v>
      </c>
      <c r="AV115" s="6" t="str">
        <f>IF($B115="-","-",SUMIFS(JRooms!$P:$P,JRooms!$A:$A,$B115,JRooms!$M:$M,AV$2))</f>
        <v>-</v>
      </c>
      <c r="AW115" s="6" t="str">
        <f>IF($B115="-","-",SUMIFS(JRooms!$P:$P,JRooms!$A:$A,$B115,JRooms!$M:$M,AW$2))</f>
        <v>-</v>
      </c>
      <c r="AX115" s="6" t="str">
        <f>IF($B115="-","-",SUMIFS(JRooms!$P:$P,JRooms!$A:$A,$B115,JRooms!$M:$M,AX$2))</f>
        <v>-</v>
      </c>
      <c r="AY115" s="6" t="str">
        <f>IF($B115="-","-",SUMIFS(JRooms!$P:$P,JRooms!$A:$A,$B115,JRooms!$M:$M,AY$2))</f>
        <v>-</v>
      </c>
      <c r="AZ115" s="6" t="str">
        <f>IF($B115="-","-",SUMIFS(JRooms!$P:$P,JRooms!$A:$A,$B115,JRooms!$M:$M,AZ$2))</f>
        <v>-</v>
      </c>
      <c r="BA115" s="6" t="str">
        <f>IF($B115="-","-",SUMIFS(JRooms!$P:$P,JRooms!$A:$A,$B115,JRooms!$M:$M,BA$2))</f>
        <v>-</v>
      </c>
      <c r="BB115" s="6" t="str">
        <f>IF($B115="-","-",SUMIFS(JRooms!$P:$P,JRooms!$A:$A,$B115,JRooms!$M:$M,BB$2))</f>
        <v>-</v>
      </c>
      <c r="BC115" s="6" t="str">
        <f>IF($B115="-","-",SUMIFS(JRooms!$P:$P,JRooms!$A:$A,$B115,JRooms!$M:$M,BC$2))</f>
        <v>-</v>
      </c>
      <c r="BD115" s="6" t="str">
        <f>IF($B115="-","-",SUMIFS(JRooms!$P:$P,JRooms!$A:$A,$B115,JRooms!$M:$M,BD$2))</f>
        <v>-</v>
      </c>
      <c r="BE115" s="6" t="str">
        <f>IF($B115="-","-",SUMIFS(JRooms!$P:$P,JRooms!$A:$A,$B115,JRooms!$M:$M,BE$2))</f>
        <v>-</v>
      </c>
      <c r="BF115" s="6" t="str">
        <f>IF($B115="-","-",SUMIFS(JRooms!$P:$P,JRooms!$A:$A,$B115,JRooms!$M:$M,BF$2))</f>
        <v>-</v>
      </c>
      <c r="BG115" s="6" t="str">
        <f>IF($B115="-","-",SUMIFS(JRooms!$P:$P,JRooms!$A:$A,$B115,JRooms!$M:$M,BG$2))</f>
        <v>-</v>
      </c>
      <c r="BH115" s="6" t="str">
        <f>IF($B115="-","-",SUMIFS(JRooms!$P:$P,JRooms!$A:$A,$B115,JRooms!$M:$M,BH$2))</f>
        <v>-</v>
      </c>
      <c r="BI115" s="6" t="str">
        <f>IF($B115="-","-",SUMIFS(JRooms!$P:$P,JRooms!$A:$A,$B115,JRooms!$M:$M,BI$2))</f>
        <v>-</v>
      </c>
      <c r="BJ115" s="6" t="str">
        <f>IF($B115="-","-",SUMIFS(JRooms!$P:$P,JRooms!$A:$A,$B115,JRooms!$M:$M,BJ$2))</f>
        <v>-</v>
      </c>
      <c r="BK115" s="6" t="str">
        <f>IF($B115="-","-",SUMIFS(JRooms!$P:$P,JRooms!$A:$A,$B115,JRooms!$M:$M,BK$2))</f>
        <v>-</v>
      </c>
      <c r="BL115" s="6" t="str">
        <f>IF($B115="-","-",SUMIFS(JRooms!$P:$P,JRooms!$A:$A,$B115,JRooms!$M:$M,BL$2))</f>
        <v>-</v>
      </c>
    </row>
    <row r="116" spans="1:64" x14ac:dyDescent="0.2">
      <c r="A116" s="7">
        <v>901</v>
      </c>
      <c r="B116" s="7" t="s">
        <v>274</v>
      </c>
      <c r="C116" s="6" t="s">
        <v>116</v>
      </c>
      <c r="D116" s="6">
        <f>SUMIFS(SchoolList!H:H,SchoolList!F:F,A116)</f>
        <v>0</v>
      </c>
      <c r="E116" s="6">
        <f t="shared" si="17"/>
        <v>0</v>
      </c>
      <c r="F116" s="6">
        <f t="shared" si="18"/>
        <v>0</v>
      </c>
      <c r="G116" s="6">
        <f t="shared" si="19"/>
        <v>0</v>
      </c>
      <c r="H116" s="6">
        <f t="shared" si="20"/>
        <v>0</v>
      </c>
      <c r="I116" s="73" t="str">
        <f t="shared" si="21"/>
        <v>-</v>
      </c>
      <c r="J116" s="73" t="str">
        <f t="shared" si="22"/>
        <v>-</v>
      </c>
      <c r="K116" s="73" t="str">
        <f t="shared" si="23"/>
        <v>-</v>
      </c>
      <c r="L116" s="73" t="str">
        <f t="shared" si="24"/>
        <v>-</v>
      </c>
      <c r="M116" s="6">
        <f t="shared" si="13"/>
        <v>0</v>
      </c>
      <c r="N116" s="6">
        <f t="shared" si="14"/>
        <v>0</v>
      </c>
      <c r="O116" s="6">
        <f t="shared" si="15"/>
        <v>0</v>
      </c>
      <c r="P116" s="6">
        <f t="shared" si="16"/>
        <v>0</v>
      </c>
      <c r="Q116" s="6" t="str">
        <f>IF($B116="-","-",SUMIFS(JRooms!$P:$P,JRooms!$A:$A,$B116,JRooms!$M:$M,Q$2,JRooms!$R:$R,""))</f>
        <v>-</v>
      </c>
      <c r="R116" s="6" t="str">
        <f>IF($B116="-","-",SUMIFS(JRooms!$P:$P,JRooms!$A:$A,$B116,JRooms!$M:$M,R$2,JRooms!$R:$R,""))</f>
        <v>-</v>
      </c>
      <c r="S116" s="6" t="str">
        <f>IF($B116="-","-",SUMIFS(JRooms!$P:$P,JRooms!$A:$A,$B116,JRooms!$M:$M,S$2,JRooms!$R:$R,""))</f>
        <v>-</v>
      </c>
      <c r="T116" s="6" t="str">
        <f>IF($B116="-","-",SUMIFS(JRooms!$P:$P,JRooms!$A:$A,$B116,JRooms!$M:$M,T$2,JRooms!$R:$R,""))</f>
        <v>-</v>
      </c>
      <c r="U116" s="6" t="str">
        <f>IF($B116="-","-",SUMIFS(JRooms!$P:$P,JRooms!$A:$A,$B116,JRooms!$M:$M,U$2,JRooms!$R:$R,""))</f>
        <v>-</v>
      </c>
      <c r="V116" s="6" t="str">
        <f>IF($B116="-","-",SUMIFS(JRooms!$P:$P,JRooms!$A:$A,$B116,JRooms!$M:$M,V$2,JRooms!$R:$R,""))</f>
        <v>-</v>
      </c>
      <c r="W116" s="6" t="str">
        <f>IF($B116="-","-",SUMIFS(JRooms!$P:$P,JRooms!$A:$A,$B116,JRooms!$M:$M,W$2,JRooms!$R:$R,""))</f>
        <v>-</v>
      </c>
      <c r="X116" s="6" t="str">
        <f>IF($B116="-","-",SUMIFS(JRooms!$P:$P,JRooms!$A:$A,$B116,JRooms!$M:$M,X$2,JRooms!$R:$R,""))</f>
        <v>-</v>
      </c>
      <c r="Y116" s="6" t="str">
        <f>IF($B116="-","-",SUMIFS(JRooms!$P:$P,JRooms!$A:$A,$B116,JRooms!$M:$M,Y$2,JRooms!$R:$R,""))</f>
        <v>-</v>
      </c>
      <c r="Z116" s="6" t="str">
        <f>IF($B116="-","-",SUMIFS(JRooms!$P:$P,JRooms!$A:$A,$B116,JRooms!$M:$M,Z$2,JRooms!$R:$R,""))</f>
        <v>-</v>
      </c>
      <c r="AA116" s="6" t="str">
        <f>IF($B116="-","-",SUMIFS(JRooms!$P:$P,JRooms!$A:$A,$B116,JRooms!$M:$M,AA$2,JRooms!$R:$R,""))</f>
        <v>-</v>
      </c>
      <c r="AB116" s="6" t="str">
        <f>IF($B116="-","-",SUMIFS(JRooms!$P:$P,JRooms!$A:$A,$B116,JRooms!$M:$M,AB$2,JRooms!$R:$R,""))</f>
        <v>-</v>
      </c>
      <c r="AC116" s="6" t="str">
        <f>IF($B116="-","-",SUMIFS(JRooms!$P:$P,JRooms!$A:$A,$B116,JRooms!$M:$M,AC$2,JRooms!$R:$R,""))</f>
        <v>-</v>
      </c>
      <c r="AD116" s="6" t="str">
        <f>IF($B116="-","-",SUMIFS(JRooms!$P:$P,JRooms!$A:$A,$B116,JRooms!$M:$M,AD$2,JRooms!$R:$R,""))</f>
        <v>-</v>
      </c>
      <c r="AE116" s="6" t="str">
        <f>IF($B116="-","-",SUMIFS(JRooms!$P:$P,JRooms!$A:$A,$B116,JRooms!$M:$M,AE$2,JRooms!$R:$R,""))</f>
        <v>-</v>
      </c>
      <c r="AF116" s="6" t="str">
        <f>IF($B116="-","-",SUMIFS(JRooms!$P:$P,JRooms!$A:$A,$B116,JRooms!$M:$M,AF$2,JRooms!$R:$R,""))</f>
        <v>-</v>
      </c>
      <c r="AG116" s="6" t="str">
        <f>IF($B116="-","-",SUMIFS(JRooms!$P:$P,JRooms!$A:$A,$B116,JRooms!$M:$M,AG$2,JRooms!$R:$R,""))</f>
        <v>-</v>
      </c>
      <c r="AH116" s="6" t="str">
        <f>IF($B116="-","-",SUMIFS(JRooms!$P:$P,JRooms!$A:$A,$B116,JRooms!$M:$M,AH$2,JRooms!$R:$R,""))</f>
        <v>-</v>
      </c>
      <c r="AI116" s="6" t="str">
        <f>IF($B116="-","-",SUMIFS(JRooms!$P:$P,JRooms!$A:$A,$B116,JRooms!$M:$M,AI$2,JRooms!$R:$R,""))</f>
        <v>-</v>
      </c>
      <c r="AJ116" s="6" t="str">
        <f>IF($B116="-","-",SUMIFS(JRooms!$P:$P,JRooms!$A:$A,$B116,JRooms!$M:$M,AJ$2,JRooms!$R:$R,""))</f>
        <v>-</v>
      </c>
      <c r="AK116" s="6" t="str">
        <f>IF($B116="-","-",SUMIFS(JRooms!$P:$P,JRooms!$A:$A,$B116,JRooms!$M:$M,AK$2,JRooms!$R:$R,""))</f>
        <v>-</v>
      </c>
      <c r="AL116" s="6" t="str">
        <f>IF($B116="-","-",SUMIFS(JRooms!$P:$P,JRooms!$A:$A,$B116,JRooms!$M:$M,AL$2,JRooms!$R:$R,""))</f>
        <v>-</v>
      </c>
      <c r="AM116" s="6" t="str">
        <f>IF($B116="-","-",SUMIFS(JRooms!$P:$P,JRooms!$A:$A,$B116,JRooms!$M:$M,AM$2,JRooms!$R:$R,""))</f>
        <v>-</v>
      </c>
      <c r="AN116" s="6" t="str">
        <f>IF($B116="-","-",SUMIFS(JRooms!$P:$P,JRooms!$A:$A,$B116,JRooms!$M:$M,AN$2,JRooms!$R:$R,""))</f>
        <v>-</v>
      </c>
      <c r="AO116" s="6" t="str">
        <f>IF($B116="-","-",SUMIFS(JRooms!$P:$P,JRooms!$A:$A,$B116,JRooms!$M:$M,AO$2))</f>
        <v>-</v>
      </c>
      <c r="AP116" s="6" t="str">
        <f>IF($B116="-","-",SUMIFS(JRooms!$P:$P,JRooms!$A:$A,$B116,JRooms!$M:$M,AP$2))</f>
        <v>-</v>
      </c>
      <c r="AQ116" s="6" t="str">
        <f>IF($B116="-","-",SUMIFS(JRooms!$P:$P,JRooms!$A:$A,$B116,JRooms!$M:$M,AQ$2))</f>
        <v>-</v>
      </c>
      <c r="AR116" s="6" t="str">
        <f>IF($B116="-","-",SUMIFS(JRooms!$P:$P,JRooms!$A:$A,$B116,JRooms!$M:$M,AR$2))</f>
        <v>-</v>
      </c>
      <c r="AS116" s="6" t="str">
        <f>IF($B116="-","-",SUMIFS(JRooms!$P:$P,JRooms!$A:$A,$B116,JRooms!$M:$M,AS$2))</f>
        <v>-</v>
      </c>
      <c r="AT116" s="6" t="str">
        <f>IF($B116="-","-",SUMIFS(JRooms!$P:$P,JRooms!$A:$A,$B116,JRooms!$M:$M,AT$2))</f>
        <v>-</v>
      </c>
      <c r="AU116" s="6" t="str">
        <f>IF($B116="-","-",SUMIFS(JRooms!$P:$P,JRooms!$A:$A,$B116,JRooms!$M:$M,AU$2))</f>
        <v>-</v>
      </c>
      <c r="AV116" s="6" t="str">
        <f>IF($B116="-","-",SUMIFS(JRooms!$P:$P,JRooms!$A:$A,$B116,JRooms!$M:$M,AV$2))</f>
        <v>-</v>
      </c>
      <c r="AW116" s="6" t="str">
        <f>IF($B116="-","-",SUMIFS(JRooms!$P:$P,JRooms!$A:$A,$B116,JRooms!$M:$M,AW$2))</f>
        <v>-</v>
      </c>
      <c r="AX116" s="6" t="str">
        <f>IF($B116="-","-",SUMIFS(JRooms!$P:$P,JRooms!$A:$A,$B116,JRooms!$M:$M,AX$2))</f>
        <v>-</v>
      </c>
      <c r="AY116" s="6" t="str">
        <f>IF($B116="-","-",SUMIFS(JRooms!$P:$P,JRooms!$A:$A,$B116,JRooms!$M:$M,AY$2))</f>
        <v>-</v>
      </c>
      <c r="AZ116" s="6" t="str">
        <f>IF($B116="-","-",SUMIFS(JRooms!$P:$P,JRooms!$A:$A,$B116,JRooms!$M:$M,AZ$2))</f>
        <v>-</v>
      </c>
      <c r="BA116" s="6" t="str">
        <f>IF($B116="-","-",SUMIFS(JRooms!$P:$P,JRooms!$A:$A,$B116,JRooms!$M:$M,BA$2))</f>
        <v>-</v>
      </c>
      <c r="BB116" s="6" t="str">
        <f>IF($B116="-","-",SUMIFS(JRooms!$P:$P,JRooms!$A:$A,$B116,JRooms!$M:$M,BB$2))</f>
        <v>-</v>
      </c>
      <c r="BC116" s="6" t="str">
        <f>IF($B116="-","-",SUMIFS(JRooms!$P:$P,JRooms!$A:$A,$B116,JRooms!$M:$M,BC$2))</f>
        <v>-</v>
      </c>
      <c r="BD116" s="6" t="str">
        <f>IF($B116="-","-",SUMIFS(JRooms!$P:$P,JRooms!$A:$A,$B116,JRooms!$M:$M,BD$2))</f>
        <v>-</v>
      </c>
      <c r="BE116" s="6" t="str">
        <f>IF($B116="-","-",SUMIFS(JRooms!$P:$P,JRooms!$A:$A,$B116,JRooms!$M:$M,BE$2))</f>
        <v>-</v>
      </c>
      <c r="BF116" s="6" t="str">
        <f>IF($B116="-","-",SUMIFS(JRooms!$P:$P,JRooms!$A:$A,$B116,JRooms!$M:$M,BF$2))</f>
        <v>-</v>
      </c>
      <c r="BG116" s="6" t="str">
        <f>IF($B116="-","-",SUMIFS(JRooms!$P:$P,JRooms!$A:$A,$B116,JRooms!$M:$M,BG$2))</f>
        <v>-</v>
      </c>
      <c r="BH116" s="6" t="str">
        <f>IF($B116="-","-",SUMIFS(JRooms!$P:$P,JRooms!$A:$A,$B116,JRooms!$M:$M,BH$2))</f>
        <v>-</v>
      </c>
      <c r="BI116" s="6" t="str">
        <f>IF($B116="-","-",SUMIFS(JRooms!$P:$P,JRooms!$A:$A,$B116,JRooms!$M:$M,BI$2))</f>
        <v>-</v>
      </c>
      <c r="BJ116" s="6" t="str">
        <f>IF($B116="-","-",SUMIFS(JRooms!$P:$P,JRooms!$A:$A,$B116,JRooms!$M:$M,BJ$2))</f>
        <v>-</v>
      </c>
      <c r="BK116" s="6" t="str">
        <f>IF($B116="-","-",SUMIFS(JRooms!$P:$P,JRooms!$A:$A,$B116,JRooms!$M:$M,BK$2))</f>
        <v>-</v>
      </c>
      <c r="BL116" s="6" t="str">
        <f>IF($B116="-","-",SUMIFS(JRooms!$P:$P,JRooms!$A:$A,$B116,JRooms!$M:$M,BL$2))</f>
        <v>-</v>
      </c>
    </row>
    <row r="117" spans="1:64" x14ac:dyDescent="0.2">
      <c r="A117" s="7">
        <v>906</v>
      </c>
      <c r="B117" s="7">
        <v>32</v>
      </c>
      <c r="C117" s="6" t="s">
        <v>117</v>
      </c>
      <c r="D117" s="6">
        <f>SUMIFS(SchoolList!H:H,SchoolList!F:F,A117)</f>
        <v>20.77</v>
      </c>
      <c r="E117" s="6">
        <f t="shared" si="17"/>
        <v>0</v>
      </c>
      <c r="F117" s="6">
        <f t="shared" si="18"/>
        <v>1428</v>
      </c>
      <c r="G117" s="6">
        <f t="shared" si="19"/>
        <v>0</v>
      </c>
      <c r="H117" s="6">
        <f t="shared" si="20"/>
        <v>1428</v>
      </c>
      <c r="I117" s="73">
        <f t="shared" si="21"/>
        <v>0</v>
      </c>
      <c r="J117" s="73">
        <f t="shared" si="22"/>
        <v>68.75</v>
      </c>
      <c r="K117" s="73">
        <f t="shared" si="23"/>
        <v>0</v>
      </c>
      <c r="L117" s="73">
        <f t="shared" si="24"/>
        <v>68.75</v>
      </c>
      <c r="M117" s="6">
        <f t="shared" si="13"/>
        <v>0</v>
      </c>
      <c r="N117" s="6">
        <f t="shared" si="14"/>
        <v>1428</v>
      </c>
      <c r="O117" s="6">
        <f t="shared" si="15"/>
        <v>0</v>
      </c>
      <c r="P117" s="6">
        <f t="shared" si="16"/>
        <v>1428</v>
      </c>
      <c r="Q117" s="6">
        <f>IF($B117="-","-",SUMIFS(JRooms!$P:$P,JRooms!$A:$A,$B117,JRooms!$M:$M,Q$2,JRooms!$R:$R,""))</f>
        <v>0</v>
      </c>
      <c r="R117" s="6">
        <f>IF($B117="-","-",SUMIFS(JRooms!$P:$P,JRooms!$A:$A,$B117,JRooms!$M:$M,R$2,JRooms!$R:$R,""))</f>
        <v>0</v>
      </c>
      <c r="S117" s="6">
        <f>IF($B117="-","-",SUMIFS(JRooms!$P:$P,JRooms!$A:$A,$B117,JRooms!$M:$M,S$2,JRooms!$R:$R,""))</f>
        <v>0</v>
      </c>
      <c r="T117" s="6">
        <f>IF($B117="-","-",SUMIFS(JRooms!$P:$P,JRooms!$A:$A,$B117,JRooms!$M:$M,T$2,JRooms!$R:$R,""))</f>
        <v>0</v>
      </c>
      <c r="U117" s="6">
        <f>IF($B117="-","-",SUMIFS(JRooms!$P:$P,JRooms!$A:$A,$B117,JRooms!$M:$M,U$2,JRooms!$R:$R,""))</f>
        <v>0</v>
      </c>
      <c r="V117" s="6">
        <f>IF($B117="-","-",SUMIFS(JRooms!$P:$P,JRooms!$A:$A,$B117,JRooms!$M:$M,V$2,JRooms!$R:$R,""))</f>
        <v>0</v>
      </c>
      <c r="W117" s="6">
        <f>IF($B117="-","-",SUMIFS(JRooms!$P:$P,JRooms!$A:$A,$B117,JRooms!$M:$M,W$2,JRooms!$R:$R,""))</f>
        <v>0</v>
      </c>
      <c r="X117" s="6">
        <f>IF($B117="-","-",SUMIFS(JRooms!$P:$P,JRooms!$A:$A,$B117,JRooms!$M:$M,X$2,JRooms!$R:$R,""))</f>
        <v>0</v>
      </c>
      <c r="Y117" s="6">
        <f>IF($B117="-","-",SUMIFS(JRooms!$P:$P,JRooms!$A:$A,$B117,JRooms!$M:$M,Y$2,JRooms!$R:$R,""))</f>
        <v>0</v>
      </c>
      <c r="Z117" s="6">
        <f>IF($B117="-","-",SUMIFS(JRooms!$P:$P,JRooms!$A:$A,$B117,JRooms!$M:$M,Z$2,JRooms!$R:$R,""))</f>
        <v>0</v>
      </c>
      <c r="AA117" s="6">
        <f>IF($B117="-","-",SUMIFS(JRooms!$P:$P,JRooms!$A:$A,$B117,JRooms!$M:$M,AA$2,JRooms!$R:$R,""))</f>
        <v>0</v>
      </c>
      <c r="AB117" s="6">
        <f>IF($B117="-","-",SUMIFS(JRooms!$P:$P,JRooms!$A:$A,$B117,JRooms!$M:$M,AB$2,JRooms!$R:$R,""))</f>
        <v>0</v>
      </c>
      <c r="AC117" s="6">
        <f>IF($B117="-","-",SUMIFS(JRooms!$P:$P,JRooms!$A:$A,$B117,JRooms!$M:$M,AC$2,JRooms!$R:$R,""))</f>
        <v>1428</v>
      </c>
      <c r="AD117" s="6">
        <f>IF($B117="-","-",SUMIFS(JRooms!$P:$P,JRooms!$A:$A,$B117,JRooms!$M:$M,AD$2,JRooms!$R:$R,""))</f>
        <v>0</v>
      </c>
      <c r="AE117" s="6">
        <f>IF($B117="-","-",SUMIFS(JRooms!$P:$P,JRooms!$A:$A,$B117,JRooms!$M:$M,AE$2,JRooms!$R:$R,""))</f>
        <v>0</v>
      </c>
      <c r="AF117" s="6">
        <f>IF($B117="-","-",SUMIFS(JRooms!$P:$P,JRooms!$A:$A,$B117,JRooms!$M:$M,AF$2,JRooms!$R:$R,""))</f>
        <v>0</v>
      </c>
      <c r="AG117" s="6">
        <f>IF($B117="-","-",SUMIFS(JRooms!$P:$P,JRooms!$A:$A,$B117,JRooms!$M:$M,AG$2,JRooms!$R:$R,""))</f>
        <v>0</v>
      </c>
      <c r="AH117" s="6">
        <f>IF($B117="-","-",SUMIFS(JRooms!$P:$P,JRooms!$A:$A,$B117,JRooms!$M:$M,AH$2,JRooms!$R:$R,""))</f>
        <v>0</v>
      </c>
      <c r="AI117" s="6">
        <f>IF($B117="-","-",SUMIFS(JRooms!$P:$P,JRooms!$A:$A,$B117,JRooms!$M:$M,AI$2,JRooms!$R:$R,""))</f>
        <v>0</v>
      </c>
      <c r="AJ117" s="6">
        <f>IF($B117="-","-",SUMIFS(JRooms!$P:$P,JRooms!$A:$A,$B117,JRooms!$M:$M,AJ$2,JRooms!$R:$R,""))</f>
        <v>0</v>
      </c>
      <c r="AK117" s="6">
        <f>IF($B117="-","-",SUMIFS(JRooms!$P:$P,JRooms!$A:$A,$B117,JRooms!$M:$M,AK$2,JRooms!$R:$R,""))</f>
        <v>0</v>
      </c>
      <c r="AL117" s="6">
        <f>IF($B117="-","-",SUMIFS(JRooms!$P:$P,JRooms!$A:$A,$B117,JRooms!$M:$M,AL$2,JRooms!$R:$R,""))</f>
        <v>0</v>
      </c>
      <c r="AM117" s="6">
        <f>IF($B117="-","-",SUMIFS(JRooms!$P:$P,JRooms!$A:$A,$B117,JRooms!$M:$M,AM$2,JRooms!$R:$R,""))</f>
        <v>0</v>
      </c>
      <c r="AN117" s="6">
        <f>IF($B117="-","-",SUMIFS(JRooms!$P:$P,JRooms!$A:$A,$B117,JRooms!$M:$M,AN$2,JRooms!$R:$R,""))</f>
        <v>0</v>
      </c>
      <c r="AO117" s="6">
        <f>IF($B117="-","-",SUMIFS(JRooms!$P:$P,JRooms!$A:$A,$B117,JRooms!$M:$M,AO$2))</f>
        <v>0</v>
      </c>
      <c r="AP117" s="6">
        <f>IF($B117="-","-",SUMIFS(JRooms!$P:$P,JRooms!$A:$A,$B117,JRooms!$M:$M,AP$2))</f>
        <v>0</v>
      </c>
      <c r="AQ117" s="6">
        <f>IF($B117="-","-",SUMIFS(JRooms!$P:$P,JRooms!$A:$A,$B117,JRooms!$M:$M,AQ$2))</f>
        <v>0</v>
      </c>
      <c r="AR117" s="6">
        <f>IF($B117="-","-",SUMIFS(JRooms!$P:$P,JRooms!$A:$A,$B117,JRooms!$M:$M,AR$2))</f>
        <v>0</v>
      </c>
      <c r="AS117" s="6">
        <f>IF($B117="-","-",SUMIFS(JRooms!$P:$P,JRooms!$A:$A,$B117,JRooms!$M:$M,AS$2))</f>
        <v>0</v>
      </c>
      <c r="AT117" s="6">
        <f>IF($B117="-","-",SUMIFS(JRooms!$P:$P,JRooms!$A:$A,$B117,JRooms!$M:$M,AT$2))</f>
        <v>0</v>
      </c>
      <c r="AU117" s="6">
        <f>IF($B117="-","-",SUMIFS(JRooms!$P:$P,JRooms!$A:$A,$B117,JRooms!$M:$M,AU$2))</f>
        <v>0</v>
      </c>
      <c r="AV117" s="6">
        <f>IF($B117="-","-",SUMIFS(JRooms!$P:$P,JRooms!$A:$A,$B117,JRooms!$M:$M,AV$2))</f>
        <v>0</v>
      </c>
      <c r="AW117" s="6">
        <f>IF($B117="-","-",SUMIFS(JRooms!$P:$P,JRooms!$A:$A,$B117,JRooms!$M:$M,AW$2))</f>
        <v>0</v>
      </c>
      <c r="AX117" s="6">
        <f>IF($B117="-","-",SUMIFS(JRooms!$P:$P,JRooms!$A:$A,$B117,JRooms!$M:$M,AX$2))</f>
        <v>0</v>
      </c>
      <c r="AY117" s="6">
        <f>IF($B117="-","-",SUMIFS(JRooms!$P:$P,JRooms!$A:$A,$B117,JRooms!$M:$M,AY$2))</f>
        <v>0</v>
      </c>
      <c r="AZ117" s="6">
        <f>IF($B117="-","-",SUMIFS(JRooms!$P:$P,JRooms!$A:$A,$B117,JRooms!$M:$M,AZ$2))</f>
        <v>0</v>
      </c>
      <c r="BA117" s="6">
        <f>IF($B117="-","-",SUMIFS(JRooms!$P:$P,JRooms!$A:$A,$B117,JRooms!$M:$M,BA$2))</f>
        <v>1428</v>
      </c>
      <c r="BB117" s="6">
        <f>IF($B117="-","-",SUMIFS(JRooms!$P:$P,JRooms!$A:$A,$B117,JRooms!$M:$M,BB$2))</f>
        <v>0</v>
      </c>
      <c r="BC117" s="6">
        <f>IF($B117="-","-",SUMIFS(JRooms!$P:$P,JRooms!$A:$A,$B117,JRooms!$M:$M,BC$2))</f>
        <v>0</v>
      </c>
      <c r="BD117" s="6">
        <f>IF($B117="-","-",SUMIFS(JRooms!$P:$P,JRooms!$A:$A,$B117,JRooms!$M:$M,BD$2))</f>
        <v>0</v>
      </c>
      <c r="BE117" s="6">
        <f>IF($B117="-","-",SUMIFS(JRooms!$P:$P,JRooms!$A:$A,$B117,JRooms!$M:$M,BE$2))</f>
        <v>0</v>
      </c>
      <c r="BF117" s="6">
        <f>IF($B117="-","-",SUMIFS(JRooms!$P:$P,JRooms!$A:$A,$B117,JRooms!$M:$M,BF$2))</f>
        <v>0</v>
      </c>
      <c r="BG117" s="6">
        <f>IF($B117="-","-",SUMIFS(JRooms!$P:$P,JRooms!$A:$A,$B117,JRooms!$M:$M,BG$2))</f>
        <v>0</v>
      </c>
      <c r="BH117" s="6">
        <f>IF($B117="-","-",SUMIFS(JRooms!$P:$P,JRooms!$A:$A,$B117,JRooms!$M:$M,BH$2))</f>
        <v>0</v>
      </c>
      <c r="BI117" s="6">
        <f>IF($B117="-","-",SUMIFS(JRooms!$P:$P,JRooms!$A:$A,$B117,JRooms!$M:$M,BI$2))</f>
        <v>0</v>
      </c>
      <c r="BJ117" s="6">
        <f>IF($B117="-","-",SUMIFS(JRooms!$P:$P,JRooms!$A:$A,$B117,JRooms!$M:$M,BJ$2))</f>
        <v>0</v>
      </c>
      <c r="BK117" s="6">
        <f>IF($B117="-","-",SUMIFS(JRooms!$P:$P,JRooms!$A:$A,$B117,JRooms!$M:$M,BK$2))</f>
        <v>0</v>
      </c>
      <c r="BL117" s="6">
        <f>IF($B117="-","-",SUMIFS(JRooms!$P:$P,JRooms!$A:$A,$B117,JRooms!$M:$M,BL$2))</f>
        <v>0</v>
      </c>
    </row>
    <row r="118" spans="1:64" x14ac:dyDescent="0.2">
      <c r="A118" s="7">
        <v>988</v>
      </c>
      <c r="B118" s="7" t="s">
        <v>274</v>
      </c>
      <c r="C118" s="6" t="s">
        <v>118</v>
      </c>
      <c r="D118" s="6">
        <f>SUMIFS(SchoolList!H:H,SchoolList!F:F,A118)</f>
        <v>0</v>
      </c>
      <c r="E118" s="6">
        <f t="shared" si="17"/>
        <v>0</v>
      </c>
      <c r="F118" s="6">
        <f t="shared" si="18"/>
        <v>0</v>
      </c>
      <c r="G118" s="6">
        <f t="shared" si="19"/>
        <v>0</v>
      </c>
      <c r="H118" s="6">
        <f t="shared" si="20"/>
        <v>0</v>
      </c>
      <c r="I118" s="73" t="str">
        <f t="shared" si="21"/>
        <v>-</v>
      </c>
      <c r="J118" s="73" t="str">
        <f t="shared" si="22"/>
        <v>-</v>
      </c>
      <c r="K118" s="73" t="str">
        <f t="shared" si="23"/>
        <v>-</v>
      </c>
      <c r="L118" s="73" t="str">
        <f t="shared" si="24"/>
        <v>-</v>
      </c>
      <c r="M118" s="6">
        <f t="shared" si="13"/>
        <v>0</v>
      </c>
      <c r="N118" s="6">
        <f t="shared" si="14"/>
        <v>0</v>
      </c>
      <c r="O118" s="6">
        <f t="shared" si="15"/>
        <v>0</v>
      </c>
      <c r="P118" s="6">
        <f t="shared" si="16"/>
        <v>0</v>
      </c>
      <c r="Q118" s="6" t="str">
        <f>IF($B118="-","-",SUMIFS(JRooms!$P:$P,JRooms!$A:$A,$B118,JRooms!$M:$M,Q$2,JRooms!$R:$R,""))</f>
        <v>-</v>
      </c>
      <c r="R118" s="6" t="str">
        <f>IF($B118="-","-",SUMIFS(JRooms!$P:$P,JRooms!$A:$A,$B118,JRooms!$M:$M,R$2,JRooms!$R:$R,""))</f>
        <v>-</v>
      </c>
      <c r="S118" s="6" t="str">
        <f>IF($B118="-","-",SUMIFS(JRooms!$P:$P,JRooms!$A:$A,$B118,JRooms!$M:$M,S$2,JRooms!$R:$R,""))</f>
        <v>-</v>
      </c>
      <c r="T118" s="6" t="str">
        <f>IF($B118="-","-",SUMIFS(JRooms!$P:$P,JRooms!$A:$A,$B118,JRooms!$M:$M,T$2,JRooms!$R:$R,""))</f>
        <v>-</v>
      </c>
      <c r="U118" s="6" t="str">
        <f>IF($B118="-","-",SUMIFS(JRooms!$P:$P,JRooms!$A:$A,$B118,JRooms!$M:$M,U$2,JRooms!$R:$R,""))</f>
        <v>-</v>
      </c>
      <c r="V118" s="6" t="str">
        <f>IF($B118="-","-",SUMIFS(JRooms!$P:$P,JRooms!$A:$A,$B118,JRooms!$M:$M,V$2,JRooms!$R:$R,""))</f>
        <v>-</v>
      </c>
      <c r="W118" s="6" t="str">
        <f>IF($B118="-","-",SUMIFS(JRooms!$P:$P,JRooms!$A:$A,$B118,JRooms!$M:$M,W$2,JRooms!$R:$R,""))</f>
        <v>-</v>
      </c>
      <c r="X118" s="6" t="str">
        <f>IF($B118="-","-",SUMIFS(JRooms!$P:$P,JRooms!$A:$A,$B118,JRooms!$M:$M,X$2,JRooms!$R:$R,""))</f>
        <v>-</v>
      </c>
      <c r="Y118" s="6" t="str">
        <f>IF($B118="-","-",SUMIFS(JRooms!$P:$P,JRooms!$A:$A,$B118,JRooms!$M:$M,Y$2,JRooms!$R:$R,""))</f>
        <v>-</v>
      </c>
      <c r="Z118" s="6" t="str">
        <f>IF($B118="-","-",SUMIFS(JRooms!$P:$P,JRooms!$A:$A,$B118,JRooms!$M:$M,Z$2,JRooms!$R:$R,""))</f>
        <v>-</v>
      </c>
      <c r="AA118" s="6" t="str">
        <f>IF($B118="-","-",SUMIFS(JRooms!$P:$P,JRooms!$A:$A,$B118,JRooms!$M:$M,AA$2,JRooms!$R:$R,""))</f>
        <v>-</v>
      </c>
      <c r="AB118" s="6" t="str">
        <f>IF($B118="-","-",SUMIFS(JRooms!$P:$P,JRooms!$A:$A,$B118,JRooms!$M:$M,AB$2,JRooms!$R:$R,""))</f>
        <v>-</v>
      </c>
      <c r="AC118" s="6" t="str">
        <f>IF($B118="-","-",SUMIFS(JRooms!$P:$P,JRooms!$A:$A,$B118,JRooms!$M:$M,AC$2,JRooms!$R:$R,""))</f>
        <v>-</v>
      </c>
      <c r="AD118" s="6" t="str">
        <f>IF($B118="-","-",SUMIFS(JRooms!$P:$P,JRooms!$A:$A,$B118,JRooms!$M:$M,AD$2,JRooms!$R:$R,""))</f>
        <v>-</v>
      </c>
      <c r="AE118" s="6" t="str">
        <f>IF($B118="-","-",SUMIFS(JRooms!$P:$P,JRooms!$A:$A,$B118,JRooms!$M:$M,AE$2,JRooms!$R:$R,""))</f>
        <v>-</v>
      </c>
      <c r="AF118" s="6" t="str">
        <f>IF($B118="-","-",SUMIFS(JRooms!$P:$P,JRooms!$A:$A,$B118,JRooms!$M:$M,AF$2,JRooms!$R:$R,""))</f>
        <v>-</v>
      </c>
      <c r="AG118" s="6" t="str">
        <f>IF($B118="-","-",SUMIFS(JRooms!$P:$P,JRooms!$A:$A,$B118,JRooms!$M:$M,AG$2,JRooms!$R:$R,""))</f>
        <v>-</v>
      </c>
      <c r="AH118" s="6" t="str">
        <f>IF($B118="-","-",SUMIFS(JRooms!$P:$P,JRooms!$A:$A,$B118,JRooms!$M:$M,AH$2,JRooms!$R:$R,""))</f>
        <v>-</v>
      </c>
      <c r="AI118" s="6" t="str">
        <f>IF($B118="-","-",SUMIFS(JRooms!$P:$P,JRooms!$A:$A,$B118,JRooms!$M:$M,AI$2,JRooms!$R:$R,""))</f>
        <v>-</v>
      </c>
      <c r="AJ118" s="6" t="str">
        <f>IF($B118="-","-",SUMIFS(JRooms!$P:$P,JRooms!$A:$A,$B118,JRooms!$M:$M,AJ$2,JRooms!$R:$R,""))</f>
        <v>-</v>
      </c>
      <c r="AK118" s="6" t="str">
        <f>IF($B118="-","-",SUMIFS(JRooms!$P:$P,JRooms!$A:$A,$B118,JRooms!$M:$M,AK$2,JRooms!$R:$R,""))</f>
        <v>-</v>
      </c>
      <c r="AL118" s="6" t="str">
        <f>IF($B118="-","-",SUMIFS(JRooms!$P:$P,JRooms!$A:$A,$B118,JRooms!$M:$M,AL$2,JRooms!$R:$R,""))</f>
        <v>-</v>
      </c>
      <c r="AM118" s="6" t="str">
        <f>IF($B118="-","-",SUMIFS(JRooms!$P:$P,JRooms!$A:$A,$B118,JRooms!$M:$M,AM$2,JRooms!$R:$R,""))</f>
        <v>-</v>
      </c>
      <c r="AN118" s="6" t="str">
        <f>IF($B118="-","-",SUMIFS(JRooms!$P:$P,JRooms!$A:$A,$B118,JRooms!$M:$M,AN$2,JRooms!$R:$R,""))</f>
        <v>-</v>
      </c>
      <c r="AO118" s="6" t="str">
        <f>IF($B118="-","-",SUMIFS(JRooms!$P:$P,JRooms!$A:$A,$B118,JRooms!$M:$M,AO$2))</f>
        <v>-</v>
      </c>
      <c r="AP118" s="6" t="str">
        <f>IF($B118="-","-",SUMIFS(JRooms!$P:$P,JRooms!$A:$A,$B118,JRooms!$M:$M,AP$2))</f>
        <v>-</v>
      </c>
      <c r="AQ118" s="6" t="str">
        <f>IF($B118="-","-",SUMIFS(JRooms!$P:$P,JRooms!$A:$A,$B118,JRooms!$M:$M,AQ$2))</f>
        <v>-</v>
      </c>
      <c r="AR118" s="6" t="str">
        <f>IF($B118="-","-",SUMIFS(JRooms!$P:$P,JRooms!$A:$A,$B118,JRooms!$M:$M,AR$2))</f>
        <v>-</v>
      </c>
      <c r="AS118" s="6" t="str">
        <f>IF($B118="-","-",SUMIFS(JRooms!$P:$P,JRooms!$A:$A,$B118,JRooms!$M:$M,AS$2))</f>
        <v>-</v>
      </c>
      <c r="AT118" s="6" t="str">
        <f>IF($B118="-","-",SUMIFS(JRooms!$P:$P,JRooms!$A:$A,$B118,JRooms!$M:$M,AT$2))</f>
        <v>-</v>
      </c>
      <c r="AU118" s="6" t="str">
        <f>IF($B118="-","-",SUMIFS(JRooms!$P:$P,JRooms!$A:$A,$B118,JRooms!$M:$M,AU$2))</f>
        <v>-</v>
      </c>
      <c r="AV118" s="6" t="str">
        <f>IF($B118="-","-",SUMIFS(JRooms!$P:$P,JRooms!$A:$A,$B118,JRooms!$M:$M,AV$2))</f>
        <v>-</v>
      </c>
      <c r="AW118" s="6" t="str">
        <f>IF($B118="-","-",SUMIFS(JRooms!$P:$P,JRooms!$A:$A,$B118,JRooms!$M:$M,AW$2))</f>
        <v>-</v>
      </c>
      <c r="AX118" s="6" t="str">
        <f>IF($B118="-","-",SUMIFS(JRooms!$P:$P,JRooms!$A:$A,$B118,JRooms!$M:$M,AX$2))</f>
        <v>-</v>
      </c>
      <c r="AY118" s="6" t="str">
        <f>IF($B118="-","-",SUMIFS(JRooms!$P:$P,JRooms!$A:$A,$B118,JRooms!$M:$M,AY$2))</f>
        <v>-</v>
      </c>
      <c r="AZ118" s="6" t="str">
        <f>IF($B118="-","-",SUMIFS(JRooms!$P:$P,JRooms!$A:$A,$B118,JRooms!$M:$M,AZ$2))</f>
        <v>-</v>
      </c>
      <c r="BA118" s="6" t="str">
        <f>IF($B118="-","-",SUMIFS(JRooms!$P:$P,JRooms!$A:$A,$B118,JRooms!$M:$M,BA$2))</f>
        <v>-</v>
      </c>
      <c r="BB118" s="6" t="str">
        <f>IF($B118="-","-",SUMIFS(JRooms!$P:$P,JRooms!$A:$A,$B118,JRooms!$M:$M,BB$2))</f>
        <v>-</v>
      </c>
      <c r="BC118" s="6" t="str">
        <f>IF($B118="-","-",SUMIFS(JRooms!$P:$P,JRooms!$A:$A,$B118,JRooms!$M:$M,BC$2))</f>
        <v>-</v>
      </c>
      <c r="BD118" s="6" t="str">
        <f>IF($B118="-","-",SUMIFS(JRooms!$P:$P,JRooms!$A:$A,$B118,JRooms!$M:$M,BD$2))</f>
        <v>-</v>
      </c>
      <c r="BE118" s="6" t="str">
        <f>IF($B118="-","-",SUMIFS(JRooms!$P:$P,JRooms!$A:$A,$B118,JRooms!$M:$M,BE$2))</f>
        <v>-</v>
      </c>
      <c r="BF118" s="6" t="str">
        <f>IF($B118="-","-",SUMIFS(JRooms!$P:$P,JRooms!$A:$A,$B118,JRooms!$M:$M,BF$2))</f>
        <v>-</v>
      </c>
      <c r="BG118" s="6" t="str">
        <f>IF($B118="-","-",SUMIFS(JRooms!$P:$P,JRooms!$A:$A,$B118,JRooms!$M:$M,BG$2))</f>
        <v>-</v>
      </c>
      <c r="BH118" s="6" t="str">
        <f>IF($B118="-","-",SUMIFS(JRooms!$P:$P,JRooms!$A:$A,$B118,JRooms!$M:$M,BH$2))</f>
        <v>-</v>
      </c>
      <c r="BI118" s="6" t="str">
        <f>IF($B118="-","-",SUMIFS(JRooms!$P:$P,JRooms!$A:$A,$B118,JRooms!$M:$M,BI$2))</f>
        <v>-</v>
      </c>
      <c r="BJ118" s="6" t="str">
        <f>IF($B118="-","-",SUMIFS(JRooms!$P:$P,JRooms!$A:$A,$B118,JRooms!$M:$M,BJ$2))</f>
        <v>-</v>
      </c>
      <c r="BK118" s="6" t="str">
        <f>IF($B118="-","-",SUMIFS(JRooms!$P:$P,JRooms!$A:$A,$B118,JRooms!$M:$M,BK$2))</f>
        <v>-</v>
      </c>
      <c r="BL118" s="6" t="str">
        <f>IF($B118="-","-",SUMIFS(JRooms!$P:$P,JRooms!$A:$A,$B118,JRooms!$M:$M,BL$2))</f>
        <v>-</v>
      </c>
    </row>
  </sheetData>
  <mergeCells count="2">
    <mergeCell ref="Q1:AN1"/>
    <mergeCell ref="AO1:B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1FD2C-7949-6648-8AFE-1FC53DC04A2C}">
  <dimension ref="A1:H77"/>
  <sheetViews>
    <sheetView workbookViewId="0">
      <selection activeCell="J19" sqref="J19"/>
    </sheetView>
  </sheetViews>
  <sheetFormatPr baseColWidth="10" defaultRowHeight="16" x14ac:dyDescent="0.2"/>
  <cols>
    <col min="1" max="1" width="10.83203125" style="10"/>
    <col min="2" max="2" width="17.6640625" style="10" customWidth="1"/>
    <col min="3" max="3" width="10.83203125" style="10"/>
    <col min="4" max="4" width="28.5" style="11" customWidth="1"/>
    <col min="5" max="5" width="20.5" style="10" customWidth="1"/>
    <col min="6" max="16384" width="10.83203125" style="10"/>
  </cols>
  <sheetData>
    <row r="1" spans="1:7" s="12" customFormat="1" ht="34" x14ac:dyDescent="0.2">
      <c r="A1" s="16" t="s">
        <v>126</v>
      </c>
      <c r="B1" s="16" t="s">
        <v>289</v>
      </c>
      <c r="C1" s="17" t="s">
        <v>303</v>
      </c>
      <c r="D1" s="17" t="s">
        <v>329</v>
      </c>
      <c r="E1" s="17" t="s">
        <v>328</v>
      </c>
    </row>
    <row r="2" spans="1:7" x14ac:dyDescent="0.2">
      <c r="A2" s="10">
        <v>591</v>
      </c>
      <c r="B2" s="10" t="s">
        <v>304</v>
      </c>
      <c r="C2" s="13" t="s">
        <v>281</v>
      </c>
      <c r="D2" s="39" t="s">
        <v>330</v>
      </c>
      <c r="E2" s="15">
        <v>19.25</v>
      </c>
      <c r="F2" s="15"/>
    </row>
    <row r="3" spans="1:7" x14ac:dyDescent="0.2">
      <c r="A3" s="10">
        <v>591</v>
      </c>
      <c r="B3" s="10" t="s">
        <v>304</v>
      </c>
      <c r="C3" s="13" t="s">
        <v>280</v>
      </c>
      <c r="D3" s="14" t="s">
        <v>330</v>
      </c>
      <c r="E3" s="15">
        <v>92.4</v>
      </c>
    </row>
    <row r="4" spans="1:7" x14ac:dyDescent="0.2">
      <c r="A4" s="10">
        <v>591</v>
      </c>
      <c r="B4" s="10" t="s">
        <v>304</v>
      </c>
      <c r="C4" s="13">
        <v>1</v>
      </c>
      <c r="D4" s="14" t="s">
        <v>330</v>
      </c>
      <c r="E4" s="15">
        <v>92.4</v>
      </c>
    </row>
    <row r="5" spans="1:7" x14ac:dyDescent="0.2">
      <c r="A5" s="10">
        <v>591</v>
      </c>
      <c r="B5" s="10" t="s">
        <v>304</v>
      </c>
      <c r="C5" s="13">
        <v>2</v>
      </c>
      <c r="D5" s="14" t="s">
        <v>330</v>
      </c>
      <c r="E5" s="15">
        <v>99.14</v>
      </c>
    </row>
    <row r="6" spans="1:7" x14ac:dyDescent="0.2">
      <c r="A6" s="10">
        <v>591</v>
      </c>
      <c r="B6" s="10" t="s">
        <v>304</v>
      </c>
      <c r="C6" s="13">
        <v>3</v>
      </c>
      <c r="D6" s="14" t="s">
        <v>330</v>
      </c>
      <c r="E6" s="15">
        <v>91.44</v>
      </c>
    </row>
    <row r="7" spans="1:7" x14ac:dyDescent="0.2">
      <c r="A7" s="10">
        <v>591</v>
      </c>
      <c r="B7" s="10" t="s">
        <v>304</v>
      </c>
      <c r="C7" s="13">
        <v>4</v>
      </c>
      <c r="D7" s="14" t="s">
        <v>330</v>
      </c>
      <c r="E7" s="15">
        <v>103.95</v>
      </c>
    </row>
    <row r="8" spans="1:7" x14ac:dyDescent="0.2">
      <c r="A8" s="10">
        <v>591</v>
      </c>
      <c r="B8" s="10" t="s">
        <v>304</v>
      </c>
      <c r="C8" s="13">
        <v>5</v>
      </c>
      <c r="D8" s="14" t="s">
        <v>330</v>
      </c>
      <c r="E8" s="15">
        <v>98.18</v>
      </c>
    </row>
    <row r="9" spans="1:7" x14ac:dyDescent="0.2">
      <c r="A9" s="10">
        <v>562</v>
      </c>
      <c r="B9" s="10" t="s">
        <v>305</v>
      </c>
      <c r="C9" s="13">
        <v>6</v>
      </c>
      <c r="D9" s="14" t="s">
        <v>330</v>
      </c>
      <c r="E9" s="15">
        <v>54.88</v>
      </c>
    </row>
    <row r="10" spans="1:7" x14ac:dyDescent="0.2">
      <c r="A10" s="10">
        <v>562</v>
      </c>
      <c r="B10" s="10" t="s">
        <v>305</v>
      </c>
      <c r="C10" s="13">
        <v>7</v>
      </c>
      <c r="D10" s="14" t="s">
        <v>330</v>
      </c>
      <c r="E10" s="15">
        <v>54.88</v>
      </c>
    </row>
    <row r="11" spans="1:7" x14ac:dyDescent="0.2">
      <c r="A11" s="10">
        <v>562</v>
      </c>
      <c r="B11" s="10" t="s">
        <v>305</v>
      </c>
      <c r="C11" s="13">
        <v>8</v>
      </c>
      <c r="D11" s="14" t="s">
        <v>330</v>
      </c>
      <c r="E11" s="15">
        <v>43.12</v>
      </c>
    </row>
    <row r="12" spans="1:7" x14ac:dyDescent="0.2">
      <c r="A12" s="10">
        <v>534</v>
      </c>
      <c r="B12" s="10" t="s">
        <v>306</v>
      </c>
      <c r="C12" s="13" t="s">
        <v>280</v>
      </c>
      <c r="D12" s="39" t="s">
        <v>331</v>
      </c>
      <c r="E12" s="15">
        <v>56.59</v>
      </c>
      <c r="F12" s="15"/>
      <c r="G12" s="15"/>
    </row>
    <row r="13" spans="1:7" x14ac:dyDescent="0.2">
      <c r="A13" s="10">
        <v>534</v>
      </c>
      <c r="B13" s="10" t="s">
        <v>306</v>
      </c>
      <c r="C13" s="13">
        <v>1</v>
      </c>
      <c r="D13" s="39" t="s">
        <v>331</v>
      </c>
      <c r="E13" s="15">
        <v>56.59</v>
      </c>
      <c r="F13" s="15"/>
      <c r="G13" s="15"/>
    </row>
    <row r="14" spans="1:7" x14ac:dyDescent="0.2">
      <c r="A14" s="10">
        <v>534</v>
      </c>
      <c r="B14" s="10" t="s">
        <v>306</v>
      </c>
      <c r="C14" s="13">
        <v>2</v>
      </c>
      <c r="D14" s="39" t="s">
        <v>331</v>
      </c>
      <c r="E14" s="15">
        <v>54.95</v>
      </c>
      <c r="F14" s="15"/>
      <c r="G14" s="15"/>
    </row>
    <row r="15" spans="1:7" x14ac:dyDescent="0.2">
      <c r="A15" s="10">
        <v>534</v>
      </c>
      <c r="B15" s="10" t="s">
        <v>306</v>
      </c>
      <c r="C15" s="13">
        <v>3</v>
      </c>
      <c r="D15" s="39" t="s">
        <v>331</v>
      </c>
      <c r="E15" s="15">
        <v>59.05</v>
      </c>
    </row>
    <row r="16" spans="1:7" x14ac:dyDescent="0.2">
      <c r="A16" s="10">
        <v>534</v>
      </c>
      <c r="B16" s="10" t="s">
        <v>306</v>
      </c>
      <c r="C16" s="13">
        <v>4</v>
      </c>
      <c r="D16" s="39" t="s">
        <v>331</v>
      </c>
      <c r="E16" s="15">
        <v>56.59</v>
      </c>
    </row>
    <row r="17" spans="1:8" x14ac:dyDescent="0.2">
      <c r="A17" s="10">
        <v>534</v>
      </c>
      <c r="B17" s="10" t="s">
        <v>306</v>
      </c>
      <c r="C17" s="13">
        <v>5</v>
      </c>
      <c r="D17" s="39" t="s">
        <v>331</v>
      </c>
      <c r="E17" s="15">
        <v>54.95</v>
      </c>
    </row>
    <row r="18" spans="1:8" x14ac:dyDescent="0.2">
      <c r="A18" s="10">
        <v>534</v>
      </c>
      <c r="B18" s="10" t="s">
        <v>306</v>
      </c>
      <c r="C18" s="13">
        <v>6</v>
      </c>
      <c r="D18" s="39" t="s">
        <v>331</v>
      </c>
      <c r="E18" s="15">
        <v>69.709999999999994</v>
      </c>
    </row>
    <row r="19" spans="1:8" x14ac:dyDescent="0.2">
      <c r="A19" s="10">
        <v>534</v>
      </c>
      <c r="B19" s="10" t="s">
        <v>306</v>
      </c>
      <c r="C19" s="13">
        <v>7</v>
      </c>
      <c r="D19" s="39" t="s">
        <v>331</v>
      </c>
      <c r="E19" s="15">
        <v>69.709999999999994</v>
      </c>
    </row>
    <row r="20" spans="1:8" x14ac:dyDescent="0.2">
      <c r="A20" s="10">
        <v>534</v>
      </c>
      <c r="B20" s="10" t="s">
        <v>306</v>
      </c>
      <c r="C20" s="13">
        <v>8</v>
      </c>
      <c r="D20" s="39" t="s">
        <v>331</v>
      </c>
      <c r="E20" s="15">
        <v>73.81</v>
      </c>
    </row>
    <row r="21" spans="1:8" x14ac:dyDescent="0.2">
      <c r="A21" s="10">
        <v>593</v>
      </c>
      <c r="B21" s="10" t="s">
        <v>307</v>
      </c>
      <c r="C21" s="13">
        <v>9</v>
      </c>
      <c r="D21" s="39" t="s">
        <v>331</v>
      </c>
      <c r="E21" s="15">
        <v>120.77</v>
      </c>
      <c r="G21" s="15"/>
      <c r="H21" s="15"/>
    </row>
    <row r="22" spans="1:8" x14ac:dyDescent="0.2">
      <c r="A22" s="10">
        <v>593</v>
      </c>
      <c r="B22" s="10" t="s">
        <v>307</v>
      </c>
      <c r="C22" s="13">
        <v>10</v>
      </c>
      <c r="D22" s="39" t="s">
        <v>331</v>
      </c>
      <c r="E22" s="15">
        <v>120.78</v>
      </c>
    </row>
    <row r="23" spans="1:8" x14ac:dyDescent="0.2">
      <c r="A23" s="10">
        <v>593</v>
      </c>
      <c r="B23" s="10" t="s">
        <v>307</v>
      </c>
      <c r="C23" s="13">
        <v>11</v>
      </c>
      <c r="D23" s="39" t="s">
        <v>331</v>
      </c>
      <c r="E23" s="15">
        <v>81.47</v>
      </c>
    </row>
    <row r="24" spans="1:8" x14ac:dyDescent="0.2">
      <c r="A24" s="10">
        <v>593</v>
      </c>
      <c r="B24" s="10" t="s">
        <v>307</v>
      </c>
      <c r="C24" s="13">
        <v>12</v>
      </c>
      <c r="D24" s="39" t="s">
        <v>331</v>
      </c>
      <c r="E24" s="15">
        <v>47.9</v>
      </c>
    </row>
    <row r="25" spans="1:8" x14ac:dyDescent="0.2">
      <c r="A25" s="10">
        <v>538</v>
      </c>
      <c r="B25" s="10" t="s">
        <v>137</v>
      </c>
      <c r="C25" s="13" t="s">
        <v>281</v>
      </c>
      <c r="D25" s="39" t="s">
        <v>330</v>
      </c>
      <c r="E25" s="15">
        <v>23.04</v>
      </c>
    </row>
    <row r="26" spans="1:8" x14ac:dyDescent="0.2">
      <c r="A26" s="10">
        <v>538</v>
      </c>
      <c r="B26" s="10" t="s">
        <v>137</v>
      </c>
      <c r="C26" s="13" t="s">
        <v>280</v>
      </c>
      <c r="D26" s="39" t="s">
        <v>330</v>
      </c>
      <c r="E26" s="15">
        <v>22.58</v>
      </c>
    </row>
    <row r="27" spans="1:8" x14ac:dyDescent="0.2">
      <c r="A27" s="10">
        <v>538</v>
      </c>
      <c r="B27" s="10" t="s">
        <v>137</v>
      </c>
      <c r="C27" s="13">
        <v>1</v>
      </c>
      <c r="D27" s="39" t="s">
        <v>330</v>
      </c>
      <c r="E27" s="15">
        <v>20.399999999999999</v>
      </c>
    </row>
    <row r="28" spans="1:8" x14ac:dyDescent="0.2">
      <c r="A28" s="10">
        <v>538</v>
      </c>
      <c r="B28" s="10" t="s">
        <v>137</v>
      </c>
      <c r="C28" s="13">
        <v>2</v>
      </c>
      <c r="D28" s="39" t="s">
        <v>330</v>
      </c>
      <c r="E28" s="15">
        <v>24</v>
      </c>
    </row>
    <row r="29" spans="1:8" x14ac:dyDescent="0.2">
      <c r="A29" s="10">
        <v>538</v>
      </c>
      <c r="B29" s="10" t="s">
        <v>137</v>
      </c>
      <c r="C29" s="13">
        <v>3</v>
      </c>
      <c r="D29" s="39" t="s">
        <v>330</v>
      </c>
      <c r="E29" s="15">
        <v>20.399999999999999</v>
      </c>
    </row>
    <row r="30" spans="1:8" x14ac:dyDescent="0.2">
      <c r="A30" s="10">
        <v>538</v>
      </c>
      <c r="B30" s="10" t="s">
        <v>137</v>
      </c>
      <c r="C30" s="13">
        <v>4</v>
      </c>
      <c r="D30" s="39" t="s">
        <v>330</v>
      </c>
      <c r="E30" s="15">
        <v>22.08</v>
      </c>
    </row>
    <row r="31" spans="1:8" x14ac:dyDescent="0.2">
      <c r="A31" s="10">
        <v>538</v>
      </c>
      <c r="B31" s="10" t="s">
        <v>137</v>
      </c>
      <c r="C31" s="13">
        <v>5</v>
      </c>
      <c r="D31" s="39" t="s">
        <v>330</v>
      </c>
      <c r="E31" s="15">
        <v>21.36</v>
      </c>
    </row>
    <row r="32" spans="1:8" x14ac:dyDescent="0.2">
      <c r="A32" s="10">
        <v>538</v>
      </c>
      <c r="B32" s="10" t="s">
        <v>137</v>
      </c>
      <c r="C32" s="13">
        <v>6</v>
      </c>
      <c r="D32" s="39" t="s">
        <v>330</v>
      </c>
      <c r="E32" s="15">
        <v>20.399999999999999</v>
      </c>
    </row>
    <row r="33" spans="1:5" x14ac:dyDescent="0.2">
      <c r="A33" s="10">
        <v>538</v>
      </c>
      <c r="B33" s="10" t="s">
        <v>137</v>
      </c>
      <c r="C33" s="13">
        <v>7</v>
      </c>
      <c r="D33" s="39" t="s">
        <v>330</v>
      </c>
      <c r="E33" s="15">
        <v>24</v>
      </c>
    </row>
    <row r="34" spans="1:5" x14ac:dyDescent="0.2">
      <c r="A34" s="10">
        <v>538</v>
      </c>
      <c r="B34" s="10" t="s">
        <v>137</v>
      </c>
      <c r="C34" s="13">
        <v>8</v>
      </c>
      <c r="D34" s="39" t="s">
        <v>330</v>
      </c>
      <c r="E34" s="15">
        <v>24</v>
      </c>
    </row>
    <row r="35" spans="1:5" x14ac:dyDescent="0.2">
      <c r="A35" s="10">
        <v>506</v>
      </c>
      <c r="B35" s="10" t="s">
        <v>308</v>
      </c>
      <c r="C35" s="13" t="s">
        <v>281</v>
      </c>
      <c r="D35" s="39" t="s">
        <v>330</v>
      </c>
      <c r="E35" s="15">
        <v>20.14</v>
      </c>
    </row>
    <row r="36" spans="1:5" x14ac:dyDescent="0.2">
      <c r="A36" s="10">
        <v>506</v>
      </c>
      <c r="B36" s="10" t="s">
        <v>308</v>
      </c>
      <c r="C36" s="13" t="s">
        <v>280</v>
      </c>
      <c r="D36" s="39" t="s">
        <v>330</v>
      </c>
      <c r="E36" s="15">
        <v>80.569999999999993</v>
      </c>
    </row>
    <row r="37" spans="1:5" x14ac:dyDescent="0.2">
      <c r="A37" s="10">
        <v>506</v>
      </c>
      <c r="B37" s="10" t="s">
        <v>308</v>
      </c>
      <c r="C37" s="13">
        <v>1</v>
      </c>
      <c r="D37" s="39" t="s">
        <v>330</v>
      </c>
      <c r="E37" s="15">
        <v>80.569999999999993</v>
      </c>
    </row>
    <row r="38" spans="1:5" x14ac:dyDescent="0.2">
      <c r="A38" s="10">
        <v>506</v>
      </c>
      <c r="B38" s="10" t="s">
        <v>308</v>
      </c>
      <c r="C38" s="13">
        <v>2</v>
      </c>
      <c r="D38" s="39" t="s">
        <v>330</v>
      </c>
      <c r="E38" s="15">
        <v>89.21</v>
      </c>
    </row>
    <row r="39" spans="1:5" x14ac:dyDescent="0.2">
      <c r="A39" s="10">
        <v>506</v>
      </c>
      <c r="B39" s="10" t="s">
        <v>308</v>
      </c>
      <c r="C39" s="13">
        <v>3</v>
      </c>
      <c r="D39" s="39" t="s">
        <v>330</v>
      </c>
      <c r="E39" s="15">
        <v>96.88</v>
      </c>
    </row>
    <row r="40" spans="1:5" x14ac:dyDescent="0.2">
      <c r="A40" s="10">
        <v>506</v>
      </c>
      <c r="B40" s="10" t="s">
        <v>308</v>
      </c>
      <c r="C40" s="13">
        <v>4</v>
      </c>
      <c r="D40" s="39" t="s">
        <v>330</v>
      </c>
      <c r="E40" s="15">
        <v>92.08</v>
      </c>
    </row>
    <row r="41" spans="1:5" x14ac:dyDescent="0.2">
      <c r="A41" s="10">
        <v>506</v>
      </c>
      <c r="B41" s="10" t="s">
        <v>308</v>
      </c>
      <c r="C41" s="13">
        <v>5</v>
      </c>
      <c r="D41" s="39" t="s">
        <v>330</v>
      </c>
      <c r="E41" s="15">
        <v>87.29</v>
      </c>
    </row>
    <row r="42" spans="1:5" x14ac:dyDescent="0.2">
      <c r="A42" s="10">
        <v>524</v>
      </c>
      <c r="B42" s="10" t="s">
        <v>141</v>
      </c>
      <c r="C42" s="13">
        <v>6</v>
      </c>
      <c r="D42" s="39" t="s">
        <v>331</v>
      </c>
      <c r="E42" s="15">
        <v>104.42</v>
      </c>
    </row>
    <row r="43" spans="1:5" x14ac:dyDescent="0.2">
      <c r="A43" s="10">
        <v>524</v>
      </c>
      <c r="B43" s="10" t="s">
        <v>141</v>
      </c>
      <c r="C43" s="13">
        <v>7</v>
      </c>
      <c r="D43" s="39" t="s">
        <v>331</v>
      </c>
      <c r="E43" s="15">
        <v>104.42</v>
      </c>
    </row>
    <row r="44" spans="1:5" x14ac:dyDescent="0.2">
      <c r="A44" s="10">
        <v>524</v>
      </c>
      <c r="B44" s="10" t="s">
        <v>141</v>
      </c>
      <c r="C44" s="13">
        <v>8</v>
      </c>
      <c r="D44" s="39" t="s">
        <v>331</v>
      </c>
      <c r="E44" s="15">
        <v>103.68</v>
      </c>
    </row>
    <row r="45" spans="1:5" x14ac:dyDescent="0.2">
      <c r="A45" s="10">
        <v>524</v>
      </c>
      <c r="B45" s="10" t="s">
        <v>141</v>
      </c>
      <c r="C45" s="13">
        <v>9</v>
      </c>
      <c r="D45" s="39" t="s">
        <v>331</v>
      </c>
      <c r="E45" s="15">
        <v>70.459999999999994</v>
      </c>
    </row>
    <row r="46" spans="1:5" x14ac:dyDescent="0.2">
      <c r="A46" s="10">
        <v>524</v>
      </c>
      <c r="B46" s="10" t="s">
        <v>141</v>
      </c>
      <c r="C46" s="13">
        <v>10</v>
      </c>
      <c r="D46" s="39" t="s">
        <v>331</v>
      </c>
      <c r="E46" s="15">
        <v>63.17</v>
      </c>
    </row>
    <row r="47" spans="1:5" x14ac:dyDescent="0.2">
      <c r="A47" s="10">
        <v>524</v>
      </c>
      <c r="B47" s="10" t="s">
        <v>141</v>
      </c>
      <c r="C47" s="13">
        <v>11</v>
      </c>
      <c r="D47" s="39" t="s">
        <v>331</v>
      </c>
      <c r="E47" s="15">
        <v>42.35</v>
      </c>
    </row>
    <row r="48" spans="1:5" x14ac:dyDescent="0.2">
      <c r="A48" s="10">
        <v>524</v>
      </c>
      <c r="B48" s="10" t="s">
        <v>141</v>
      </c>
      <c r="C48" s="13">
        <v>12</v>
      </c>
      <c r="D48" s="39" t="s">
        <v>331</v>
      </c>
      <c r="E48" s="15">
        <v>31.96</v>
      </c>
    </row>
    <row r="49" spans="1:5" x14ac:dyDescent="0.2">
      <c r="A49" s="10">
        <v>596</v>
      </c>
      <c r="B49" s="10" t="s">
        <v>131</v>
      </c>
      <c r="C49" s="13">
        <v>6</v>
      </c>
      <c r="D49" s="14" t="s">
        <v>330</v>
      </c>
      <c r="E49" s="15">
        <v>97.15</v>
      </c>
    </row>
    <row r="50" spans="1:5" x14ac:dyDescent="0.2">
      <c r="A50" s="10">
        <v>596</v>
      </c>
      <c r="B50" s="10" t="s">
        <v>131</v>
      </c>
      <c r="C50" s="13">
        <v>9</v>
      </c>
      <c r="D50" s="14" t="s">
        <v>330</v>
      </c>
      <c r="E50" s="15">
        <v>90.49</v>
      </c>
    </row>
    <row r="51" spans="1:5" x14ac:dyDescent="0.2">
      <c r="A51" s="10">
        <v>544</v>
      </c>
      <c r="B51" s="10" t="s">
        <v>309</v>
      </c>
      <c r="C51" s="13" t="s">
        <v>281</v>
      </c>
      <c r="D51" s="14" t="s">
        <v>330</v>
      </c>
      <c r="E51" s="15">
        <v>14.25</v>
      </c>
    </row>
    <row r="52" spans="1:5" x14ac:dyDescent="0.2">
      <c r="A52" s="10">
        <v>544</v>
      </c>
      <c r="B52" s="10" t="s">
        <v>309</v>
      </c>
      <c r="C52" s="13" t="s">
        <v>280</v>
      </c>
      <c r="D52" s="14" t="s">
        <v>330</v>
      </c>
      <c r="E52" s="15">
        <v>58.9</v>
      </c>
    </row>
    <row r="53" spans="1:5" x14ac:dyDescent="0.2">
      <c r="A53" s="10">
        <v>544</v>
      </c>
      <c r="B53" s="10" t="s">
        <v>309</v>
      </c>
      <c r="C53" s="13">
        <v>1</v>
      </c>
      <c r="D53" s="14" t="s">
        <v>330</v>
      </c>
      <c r="E53" s="15">
        <v>36.1</v>
      </c>
    </row>
    <row r="54" spans="1:5" x14ac:dyDescent="0.2">
      <c r="A54" s="10">
        <v>544</v>
      </c>
      <c r="B54" s="10" t="s">
        <v>309</v>
      </c>
      <c r="C54" s="13">
        <v>2</v>
      </c>
      <c r="D54" s="14" t="s">
        <v>330</v>
      </c>
      <c r="E54" s="15">
        <v>33.25</v>
      </c>
    </row>
    <row r="55" spans="1:5" x14ac:dyDescent="0.2">
      <c r="A55" s="10">
        <v>544</v>
      </c>
      <c r="B55" s="10" t="s">
        <v>309</v>
      </c>
      <c r="C55" s="13">
        <v>3</v>
      </c>
      <c r="D55" s="14" t="s">
        <v>330</v>
      </c>
      <c r="E55" s="15">
        <v>28.5</v>
      </c>
    </row>
    <row r="56" spans="1:5" x14ac:dyDescent="0.2">
      <c r="A56" s="10">
        <v>544</v>
      </c>
      <c r="B56" s="10" t="s">
        <v>309</v>
      </c>
      <c r="C56" s="13">
        <v>4</v>
      </c>
      <c r="D56" s="14" t="s">
        <v>330</v>
      </c>
      <c r="E56" s="15">
        <v>19</v>
      </c>
    </row>
    <row r="57" spans="1:5" x14ac:dyDescent="0.2">
      <c r="A57" s="10">
        <v>544</v>
      </c>
      <c r="B57" s="10" t="s">
        <v>309</v>
      </c>
      <c r="C57" s="13">
        <v>5</v>
      </c>
      <c r="D57" s="14" t="s">
        <v>330</v>
      </c>
      <c r="E57" s="15">
        <v>10.45</v>
      </c>
    </row>
    <row r="58" spans="1:5" x14ac:dyDescent="0.2">
      <c r="A58" s="10">
        <v>544</v>
      </c>
      <c r="B58" s="10" t="s">
        <v>309</v>
      </c>
      <c r="C58" s="13">
        <v>6</v>
      </c>
      <c r="D58" s="14" t="s">
        <v>330</v>
      </c>
      <c r="E58" s="15">
        <v>1.9</v>
      </c>
    </row>
    <row r="59" spans="1:5" x14ac:dyDescent="0.2">
      <c r="A59" s="10">
        <v>544</v>
      </c>
      <c r="B59" s="10" t="s">
        <v>309</v>
      </c>
      <c r="C59" s="13">
        <v>7</v>
      </c>
      <c r="D59" s="14" t="s">
        <v>330</v>
      </c>
      <c r="E59" s="15">
        <v>2.85</v>
      </c>
    </row>
    <row r="60" spans="1:5" x14ac:dyDescent="0.2">
      <c r="A60" s="10">
        <v>551</v>
      </c>
      <c r="B60" s="10" t="s">
        <v>310</v>
      </c>
      <c r="C60" s="13">
        <v>9</v>
      </c>
      <c r="D60" s="14" t="s">
        <v>330</v>
      </c>
      <c r="E60" s="15">
        <v>124.2</v>
      </c>
    </row>
    <row r="61" spans="1:5" x14ac:dyDescent="0.2">
      <c r="A61" s="10">
        <v>551</v>
      </c>
      <c r="B61" s="10" t="s">
        <v>310</v>
      </c>
      <c r="C61" s="13">
        <v>10</v>
      </c>
      <c r="D61" s="14" t="s">
        <v>330</v>
      </c>
      <c r="E61" s="15">
        <v>126.96</v>
      </c>
    </row>
    <row r="62" spans="1:5" x14ac:dyDescent="0.2">
      <c r="A62" s="10">
        <v>551</v>
      </c>
      <c r="B62" s="10" t="s">
        <v>310</v>
      </c>
      <c r="C62" s="13">
        <v>11</v>
      </c>
      <c r="D62" s="14" t="s">
        <v>330</v>
      </c>
      <c r="E62" s="15">
        <v>105.8</v>
      </c>
    </row>
    <row r="63" spans="1:5" x14ac:dyDescent="0.2">
      <c r="A63" s="10">
        <v>551</v>
      </c>
      <c r="B63" s="10" t="s">
        <v>310</v>
      </c>
      <c r="C63" s="13">
        <v>12</v>
      </c>
      <c r="D63" s="14" t="s">
        <v>330</v>
      </c>
      <c r="E63" s="15">
        <v>94.76</v>
      </c>
    </row>
    <row r="64" spans="1:5" x14ac:dyDescent="0.2">
      <c r="A64" s="10">
        <v>520</v>
      </c>
      <c r="B64" s="10" t="s">
        <v>144</v>
      </c>
      <c r="C64" s="13" t="s">
        <v>281</v>
      </c>
      <c r="D64" s="14" t="s">
        <v>330</v>
      </c>
      <c r="E64" s="15">
        <v>19</v>
      </c>
    </row>
    <row r="65" spans="1:5" x14ac:dyDescent="0.2">
      <c r="A65" s="10">
        <v>520</v>
      </c>
      <c r="B65" s="10" t="s">
        <v>144</v>
      </c>
      <c r="C65" s="13" t="s">
        <v>280</v>
      </c>
      <c r="D65" s="14" t="s">
        <v>330</v>
      </c>
      <c r="E65" s="15">
        <v>68.400000000000006</v>
      </c>
    </row>
    <row r="66" spans="1:5" x14ac:dyDescent="0.2">
      <c r="A66" s="10">
        <v>520</v>
      </c>
      <c r="B66" s="10" t="s">
        <v>144</v>
      </c>
      <c r="C66" s="13">
        <v>1</v>
      </c>
      <c r="D66" s="14" t="s">
        <v>330</v>
      </c>
      <c r="E66" s="15">
        <v>68.400000000000006</v>
      </c>
    </row>
    <row r="67" spans="1:5" x14ac:dyDescent="0.2">
      <c r="A67" s="10">
        <v>520</v>
      </c>
      <c r="B67" s="10" t="s">
        <v>144</v>
      </c>
      <c r="C67" s="13">
        <v>2</v>
      </c>
      <c r="D67" s="14" t="s">
        <v>330</v>
      </c>
      <c r="E67" s="15">
        <v>57</v>
      </c>
    </row>
    <row r="68" spans="1:5" x14ac:dyDescent="0.2">
      <c r="A68" s="10">
        <v>520</v>
      </c>
      <c r="B68" s="10" t="s">
        <v>144</v>
      </c>
      <c r="C68" s="13">
        <v>3</v>
      </c>
      <c r="D68" s="14" t="s">
        <v>330</v>
      </c>
      <c r="E68" s="15">
        <v>56.05</v>
      </c>
    </row>
    <row r="69" spans="1:5" x14ac:dyDescent="0.2">
      <c r="A69" s="10">
        <v>520</v>
      </c>
      <c r="B69" s="10" t="s">
        <v>144</v>
      </c>
      <c r="C69" s="13">
        <v>4</v>
      </c>
      <c r="D69" s="14" t="s">
        <v>330</v>
      </c>
      <c r="E69" s="15">
        <v>58.9</v>
      </c>
    </row>
    <row r="70" spans="1:5" x14ac:dyDescent="0.2">
      <c r="A70" s="10">
        <v>520</v>
      </c>
      <c r="B70" s="10" t="s">
        <v>144</v>
      </c>
      <c r="C70" s="13">
        <v>5</v>
      </c>
      <c r="D70" s="14" t="s">
        <v>330</v>
      </c>
      <c r="E70" s="15">
        <v>43.7</v>
      </c>
    </row>
    <row r="71" spans="1:5" x14ac:dyDescent="0.2">
      <c r="A71" s="10">
        <v>520</v>
      </c>
      <c r="B71" s="10" t="s">
        <v>144</v>
      </c>
      <c r="C71" s="13">
        <v>6</v>
      </c>
      <c r="D71" s="14" t="s">
        <v>330</v>
      </c>
      <c r="E71" s="15">
        <v>30.4</v>
      </c>
    </row>
    <row r="72" spans="1:5" x14ac:dyDescent="0.2">
      <c r="A72" s="10">
        <v>520</v>
      </c>
      <c r="B72" s="10" t="s">
        <v>144</v>
      </c>
      <c r="C72" s="13">
        <v>7</v>
      </c>
      <c r="D72" s="14" t="s">
        <v>330</v>
      </c>
      <c r="E72" s="15">
        <v>17.100000000000001</v>
      </c>
    </row>
    <row r="73" spans="1:5" x14ac:dyDescent="0.2">
      <c r="A73" s="10">
        <v>520</v>
      </c>
      <c r="B73" s="10" t="s">
        <v>144</v>
      </c>
      <c r="C73" s="13">
        <v>8</v>
      </c>
      <c r="D73" s="14" t="s">
        <v>330</v>
      </c>
      <c r="E73" s="15">
        <v>14.25</v>
      </c>
    </row>
    <row r="74" spans="1:5" x14ac:dyDescent="0.2">
      <c r="E74" s="15"/>
    </row>
    <row r="77" spans="1:5" x14ac:dyDescent="0.2">
      <c r="E77" s="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F2D8E-4F2A-9345-AD34-DF365FF8A385}">
  <dimension ref="A1:X38"/>
  <sheetViews>
    <sheetView tabSelected="1" zoomScaleNormal="100" zoomScalePageLayoutView="85" workbookViewId="0">
      <selection activeCell="B2" sqref="B2"/>
    </sheetView>
  </sheetViews>
  <sheetFormatPr baseColWidth="10" defaultColWidth="8.83203125" defaultRowHeight="15" x14ac:dyDescent="0.2"/>
  <cols>
    <col min="1" max="1" width="4.33203125" style="103" customWidth="1"/>
    <col min="2" max="2" width="26.33203125" style="104" customWidth="1"/>
    <col min="3" max="3" width="8.33203125" style="104" bestFit="1" customWidth="1"/>
    <col min="4" max="4" width="7.1640625" style="104" bestFit="1" customWidth="1"/>
    <col min="5" max="5" width="4.83203125" style="104" bestFit="1" customWidth="1"/>
    <col min="6" max="6" width="5" style="105" bestFit="1" customWidth="1"/>
    <col min="7" max="7" width="14.5" style="105" customWidth="1"/>
    <col min="8" max="8" width="21.5" style="105" customWidth="1"/>
    <col min="9" max="9" width="13.83203125" style="104" bestFit="1" customWidth="1"/>
    <col min="10" max="10" width="30.5" style="104" customWidth="1"/>
    <col min="11" max="11" width="9.83203125" style="104" bestFit="1" customWidth="1"/>
    <col min="12" max="14" width="8.6640625" style="104" customWidth="1"/>
    <col min="15" max="15" width="13" style="104" bestFit="1" customWidth="1"/>
    <col min="16" max="16" width="19.5" style="104" bestFit="1" customWidth="1"/>
    <col min="17" max="17" width="18.1640625" style="104" customWidth="1"/>
    <col min="18" max="18" width="30.1640625" style="104" customWidth="1"/>
    <col min="19" max="22" width="6.83203125" style="104" customWidth="1"/>
    <col min="23" max="23" width="13" style="104" bestFit="1" customWidth="1"/>
    <col min="24" max="24" width="22" style="104" customWidth="1"/>
    <col min="25" max="16384" width="8.83203125" style="104"/>
  </cols>
  <sheetData>
    <row r="1" spans="1:24" x14ac:dyDescent="0.2">
      <c r="B1" s="19" t="s">
        <v>1442</v>
      </c>
      <c r="C1" s="19" t="s">
        <v>126</v>
      </c>
      <c r="K1" s="143" t="s">
        <v>312</v>
      </c>
      <c r="L1" s="144"/>
      <c r="M1" s="144"/>
      <c r="N1" s="144"/>
      <c r="O1" s="144"/>
    </row>
    <row r="2" spans="1:24" ht="16" x14ac:dyDescent="0.2">
      <c r="B2" s="102" t="s">
        <v>300</v>
      </c>
      <c r="C2" s="115">
        <f>INDEX(SCSbySchool!A:A,MATCH(B2,SCSbySchool!B:B,0))</f>
        <v>591</v>
      </c>
      <c r="E2" s="105"/>
      <c r="K2" s="19" t="s">
        <v>299</v>
      </c>
      <c r="L2" s="19" t="s">
        <v>333</v>
      </c>
      <c r="M2" s="19" t="s">
        <v>334</v>
      </c>
      <c r="N2" s="19" t="s">
        <v>119</v>
      </c>
      <c r="O2" s="90" t="s">
        <v>282</v>
      </c>
    </row>
    <row r="3" spans="1:24" x14ac:dyDescent="0.2">
      <c r="B3" s="107"/>
      <c r="C3" s="107"/>
      <c r="E3" s="105"/>
      <c r="J3" s="145" t="s">
        <v>335</v>
      </c>
      <c r="K3" s="42" t="s">
        <v>199</v>
      </c>
      <c r="L3" s="43">
        <f>C38</f>
        <v>268.54200000000003</v>
      </c>
      <c r="M3" s="43">
        <f>D38</f>
        <v>877.23719999999992</v>
      </c>
      <c r="N3" s="43">
        <f>E38</f>
        <v>572.88959999999997</v>
      </c>
      <c r="O3" s="43">
        <f>F38</f>
        <v>1718.6687999999999</v>
      </c>
    </row>
    <row r="4" spans="1:24" x14ac:dyDescent="0.2">
      <c r="B4" s="107"/>
      <c r="C4" s="107"/>
      <c r="E4" s="105"/>
      <c r="J4" s="145"/>
      <c r="K4" s="44" t="s">
        <v>287</v>
      </c>
      <c r="L4" s="43">
        <f>K38</f>
        <v>0</v>
      </c>
      <c r="M4" s="43">
        <f>L38</f>
        <v>0</v>
      </c>
      <c r="N4" s="43">
        <f>M38</f>
        <v>0</v>
      </c>
      <c r="O4" s="43">
        <f>N38</f>
        <v>0</v>
      </c>
    </row>
    <row r="5" spans="1:24" ht="16" thickBot="1" x14ac:dyDescent="0.25">
      <c r="B5" s="107"/>
      <c r="C5" s="107"/>
      <c r="E5" s="105"/>
      <c r="J5" s="145"/>
      <c r="K5" s="45" t="s">
        <v>288</v>
      </c>
      <c r="L5" s="46">
        <f>S38</f>
        <v>0</v>
      </c>
      <c r="M5" s="46">
        <f>T38</f>
        <v>0</v>
      </c>
      <c r="N5" s="46">
        <f>U38</f>
        <v>0</v>
      </c>
      <c r="O5" s="46">
        <f>V38</f>
        <v>0</v>
      </c>
    </row>
    <row r="6" spans="1:24" ht="16" thickTop="1" x14ac:dyDescent="0.2">
      <c r="B6" s="106"/>
      <c r="C6" s="106"/>
      <c r="D6" s="106"/>
      <c r="E6" s="106"/>
      <c r="F6" s="107"/>
      <c r="G6" s="107"/>
      <c r="J6" s="145"/>
      <c r="K6" s="40" t="s">
        <v>282</v>
      </c>
      <c r="L6" s="47">
        <f>SUM(L3:L5)</f>
        <v>268.54200000000003</v>
      </c>
      <c r="M6" s="47">
        <f>SUM(M3:M5)</f>
        <v>877.23719999999992</v>
      </c>
      <c r="N6" s="47">
        <f>SUM(N3:N5)</f>
        <v>572.88959999999997</v>
      </c>
      <c r="O6" s="47">
        <f>SUM(O3:O5)</f>
        <v>1718.6687999999999</v>
      </c>
    </row>
    <row r="7" spans="1:24" x14ac:dyDescent="0.2">
      <c r="B7" s="106"/>
      <c r="C7" s="106"/>
      <c r="D7" s="106"/>
      <c r="E7" s="106"/>
      <c r="F7" s="107"/>
      <c r="G7" s="107"/>
    </row>
    <row r="8" spans="1:24" ht="25" customHeight="1" x14ac:dyDescent="0.2">
      <c r="B8" s="172" t="str">
        <f>IF(INDEX(SCSbySchool!$Q:$Q,MATCH($C$2,SCSbySchool!$A:$A,0))="","","NOTE: "&amp;INDEX(SCSbySchool!$Q:$Q,MATCH($C$2,SCSbySchool!$A:$A,0)))</f>
        <v/>
      </c>
      <c r="C8" s="172"/>
      <c r="D8" s="172"/>
      <c r="E8" s="172"/>
      <c r="F8" s="172"/>
      <c r="G8" s="172"/>
      <c r="H8" s="172"/>
      <c r="J8" s="146" t="s">
        <v>1443</v>
      </c>
      <c r="K8" s="146"/>
      <c r="L8" s="120">
        <f>INDEX(SCSbySchool!I:I,MATCH($C$2,SCSbySchool!$A:$A,0))</f>
        <v>1744</v>
      </c>
      <c r="M8" s="120">
        <f>INDEX(SCSbySchool!J:J,MATCH($C$2,SCSbySchool!$A:$A,0))</f>
        <v>870</v>
      </c>
      <c r="N8" s="120">
        <f>INDEX(SCSbySchool!K:K,MATCH($C$2,SCSbySchool!$A:$A,0))</f>
        <v>0</v>
      </c>
      <c r="O8" s="120">
        <f>SUM(L8:N8)</f>
        <v>2614</v>
      </c>
    </row>
    <row r="9" spans="1:24" ht="27" customHeight="1" x14ac:dyDescent="0.2">
      <c r="B9" s="172"/>
      <c r="C9" s="172"/>
      <c r="D9" s="172"/>
      <c r="E9" s="172"/>
      <c r="F9" s="172"/>
      <c r="G9" s="172"/>
      <c r="H9" s="172"/>
      <c r="J9" s="148" t="s">
        <v>1444</v>
      </c>
      <c r="K9" s="149"/>
      <c r="L9" s="119">
        <f>L6</f>
        <v>268.54200000000003</v>
      </c>
      <c r="M9" s="119">
        <f>M6</f>
        <v>877.23719999999992</v>
      </c>
      <c r="N9" s="119">
        <f>N6</f>
        <v>572.88959999999997</v>
      </c>
      <c r="O9" s="119">
        <f>O6</f>
        <v>1718.6687999999999</v>
      </c>
    </row>
    <row r="10" spans="1:24" ht="30" customHeight="1" x14ac:dyDescent="0.2">
      <c r="B10" s="172"/>
      <c r="C10" s="172"/>
      <c r="D10" s="172"/>
      <c r="E10" s="172"/>
      <c r="F10" s="172"/>
      <c r="G10" s="172"/>
      <c r="H10" s="172"/>
      <c r="J10" s="146" t="s">
        <v>1445</v>
      </c>
      <c r="K10" s="146"/>
      <c r="L10" s="121">
        <f>L8-L9</f>
        <v>1475.4580000000001</v>
      </c>
      <c r="M10" s="121">
        <f>M8-M9</f>
        <v>-7.2371999999999161</v>
      </c>
      <c r="N10" s="121">
        <f>N8-N9</f>
        <v>-572.88959999999997</v>
      </c>
      <c r="O10" s="121">
        <f>O8-O9</f>
        <v>895.33120000000008</v>
      </c>
    </row>
    <row r="12" spans="1:24" x14ac:dyDescent="0.2">
      <c r="B12" s="143" t="s">
        <v>199</v>
      </c>
      <c r="C12" s="144"/>
      <c r="D12" s="144"/>
      <c r="E12" s="144"/>
      <c r="F12" s="144"/>
      <c r="G12" s="144"/>
      <c r="H12" s="144"/>
      <c r="J12" s="147" t="s">
        <v>287</v>
      </c>
      <c r="K12" s="147"/>
      <c r="L12" s="147"/>
      <c r="M12" s="147"/>
      <c r="N12" s="147"/>
      <c r="O12" s="147"/>
      <c r="P12" s="147"/>
      <c r="R12" s="147" t="s">
        <v>288</v>
      </c>
      <c r="S12" s="147"/>
      <c r="T12" s="147"/>
      <c r="U12" s="147"/>
      <c r="V12" s="147"/>
      <c r="W12" s="147"/>
      <c r="X12" s="147"/>
    </row>
    <row r="13" spans="1:24" x14ac:dyDescent="0.2">
      <c r="B13" s="29" t="s">
        <v>313</v>
      </c>
      <c r="C13" s="158" t="str">
        <f>INDEX(SCSEntitlementbySpan!$E:$E,MATCH($B$2&amp;" "&amp;B12,SCSEntitlementbySpan!$D:$D,0))</f>
        <v>FREMONT</v>
      </c>
      <c r="D13" s="159"/>
      <c r="E13" s="159"/>
      <c r="F13" s="159"/>
      <c r="G13" s="159"/>
      <c r="H13" s="160"/>
      <c r="J13" s="91" t="s">
        <v>313</v>
      </c>
      <c r="K13" s="158" t="e">
        <f>INDEX(SCSEntitlementbySpan!$E:$E,MATCH($B$2&amp;" "&amp;J12,SCSEntitlementbySpan!$D:$D,0))</f>
        <v>#N/A</v>
      </c>
      <c r="L13" s="159"/>
      <c r="M13" s="159"/>
      <c r="N13" s="159"/>
      <c r="O13" s="159"/>
      <c r="P13" s="160"/>
      <c r="R13" s="91" t="s">
        <v>313</v>
      </c>
      <c r="S13" s="158" t="e">
        <f>INDEX(SCSEntitlementbySpan!$E:$E,MATCH($B$2&amp;" "&amp;R12,SCSEntitlementbySpan!$D:$D,0))</f>
        <v>#N/A</v>
      </c>
      <c r="T13" s="159"/>
      <c r="U13" s="159"/>
      <c r="V13" s="159"/>
      <c r="W13" s="159"/>
      <c r="X13" s="160"/>
    </row>
    <row r="14" spans="1:24" x14ac:dyDescent="0.2">
      <c r="B14" s="150" t="s">
        <v>289</v>
      </c>
      <c r="C14" s="152" t="s">
        <v>336</v>
      </c>
      <c r="D14" s="153"/>
      <c r="E14" s="153"/>
      <c r="F14" s="154"/>
      <c r="G14" s="155" t="s">
        <v>337</v>
      </c>
      <c r="H14" s="157" t="s">
        <v>317</v>
      </c>
      <c r="J14" s="150" t="s">
        <v>289</v>
      </c>
      <c r="K14" s="152" t="s">
        <v>336</v>
      </c>
      <c r="L14" s="153"/>
      <c r="M14" s="153"/>
      <c r="N14" s="154"/>
      <c r="O14" s="155" t="s">
        <v>337</v>
      </c>
      <c r="P14" s="157" t="s">
        <v>317</v>
      </c>
      <c r="R14" s="150" t="s">
        <v>289</v>
      </c>
      <c r="S14" s="152" t="s">
        <v>336</v>
      </c>
      <c r="T14" s="153"/>
      <c r="U14" s="153"/>
      <c r="V14" s="154"/>
      <c r="W14" s="155" t="s">
        <v>337</v>
      </c>
      <c r="X14" s="157" t="s">
        <v>317</v>
      </c>
    </row>
    <row r="15" spans="1:24" ht="16" x14ac:dyDescent="0.2">
      <c r="B15" s="151"/>
      <c r="C15" s="19" t="s">
        <v>338</v>
      </c>
      <c r="D15" s="19" t="s">
        <v>334</v>
      </c>
      <c r="E15" s="19" t="s">
        <v>119</v>
      </c>
      <c r="F15" s="90" t="s">
        <v>282</v>
      </c>
      <c r="G15" s="156"/>
      <c r="H15" s="157"/>
      <c r="J15" s="151"/>
      <c r="K15" s="19" t="s">
        <v>338</v>
      </c>
      <c r="L15" s="19" t="s">
        <v>334</v>
      </c>
      <c r="M15" s="19" t="s">
        <v>119</v>
      </c>
      <c r="N15" s="90" t="s">
        <v>282</v>
      </c>
      <c r="O15" s="156"/>
      <c r="P15" s="157"/>
      <c r="R15" s="151"/>
      <c r="S15" s="19" t="s">
        <v>338</v>
      </c>
      <c r="T15" s="19" t="s">
        <v>334</v>
      </c>
      <c r="U15" s="19" t="s">
        <v>119</v>
      </c>
      <c r="V15" s="90" t="s">
        <v>282</v>
      </c>
      <c r="W15" s="156"/>
      <c r="X15" s="157"/>
    </row>
    <row r="16" spans="1:24" ht="16" x14ac:dyDescent="0.2">
      <c r="A16" s="103">
        <v>1</v>
      </c>
      <c r="B16" s="30" t="str">
        <f>IFERROR(INDEX(SchoolList!$B:$B,MATCH(C$13&amp;" "&amp;B$12&amp;" #"&amp;$A16,SchoolList!$T:$T,0)),"")</f>
        <v>Bridges Academy</v>
      </c>
      <c r="C16" s="20">
        <f>IFERROR(INDEX(SchoolList!I:I,MATCH($B16,SchoolList!$B:$B,0)),"")</f>
        <v>0</v>
      </c>
      <c r="D16" s="20">
        <f>IFERROR(INDEX(SchoolList!J:J,MATCH($B16,SchoolList!$B:$B,0)),"")</f>
        <v>0</v>
      </c>
      <c r="E16" s="20">
        <f>IFERROR(INDEX(SchoolList!K:K,MATCH($B16,SchoolList!$B:$B,0)),"")</f>
        <v>0</v>
      </c>
      <c r="F16" s="20">
        <f>IFERROR(INDEX(SchoolList!L:L,MATCH($B16,SchoolList!$B:$B,0)),"")</f>
        <v>0</v>
      </c>
      <c r="G16" s="20">
        <f>IFERROR(INDEX(SchoolList!H:H,MATCH($B16,SchoolList!$B:$B,0)),"")</f>
        <v>420.33</v>
      </c>
      <c r="H16" s="32">
        <f>IFERROR(G16/SUM(G$16:G$34),"")</f>
        <v>0.19167069467117803</v>
      </c>
      <c r="J16" s="30" t="str">
        <f>IFERROR(INDEX(SchoolList!$B:$B,MATCH(K$13&amp;" "&amp;J$12&amp;" #"&amp;$A16,SchoolList!$U:$U,0)),"")</f>
        <v/>
      </c>
      <c r="K16" s="20" t="str">
        <f>IFERROR(INDEX(SchoolList!I:I,MATCH($J16,SchoolList!$B:$B,0)),"")</f>
        <v/>
      </c>
      <c r="L16" s="20" t="str">
        <f>IFERROR(INDEX(SchoolList!J:J,MATCH($J16,SchoolList!$B:$B,0)),"")</f>
        <v/>
      </c>
      <c r="M16" s="20" t="str">
        <f>IFERROR(INDEX(SchoolList!K:K,MATCH($J16,SchoolList!$B:$B,0)),"")</f>
        <v/>
      </c>
      <c r="N16" s="20" t="str">
        <f>IFERROR(INDEX(SchoolList!L:L,MATCH($J16,SchoolList!$B:$B,0)),"")</f>
        <v/>
      </c>
      <c r="O16" s="108" t="str">
        <f>IFERROR(INDEX(SchoolList!H:H,MATCH($J16,SchoolList!$B:$B,0)),"")</f>
        <v/>
      </c>
      <c r="P16" s="32" t="str">
        <f>IFERROR(O16/SUM(O$16:O$34),"")</f>
        <v/>
      </c>
      <c r="R16" s="30" t="str">
        <f>IFERROR(INDEX(SchoolList!$B:$B,MATCH(S$13&amp;" "&amp;R$12&amp;" #"&amp;$A16,SchoolList!$V:$V,0)),"")</f>
        <v/>
      </c>
      <c r="S16" s="20" t="str">
        <f>IFERROR(INDEX(SchoolList!I:I,MATCH($R16,SchoolList!$B:$B,0)),"")</f>
        <v/>
      </c>
      <c r="T16" s="20" t="str">
        <f>IFERROR(INDEX(SchoolList!J:J,MATCH($R16,SchoolList!$B:$B,0)),"")</f>
        <v/>
      </c>
      <c r="U16" s="20" t="str">
        <f>IFERROR(INDEX(SchoolList!K:K,MATCH($R16,SchoolList!$B:$B,0)),"")</f>
        <v/>
      </c>
      <c r="V16" s="20" t="str">
        <f>IFERROR(INDEX(SchoolList!L:L,MATCH($R16,SchoolList!$B:$B,0)),"")</f>
        <v/>
      </c>
      <c r="W16" s="108" t="str">
        <f>IFERROR(INDEX(SchoolList!H:H,MATCH($R16,SchoolList!$B:$B,0)),"")</f>
        <v/>
      </c>
      <c r="X16" s="32" t="str">
        <f>IFERROR(W16/SUM(W$16:W$34),"")</f>
        <v/>
      </c>
    </row>
    <row r="17" spans="1:24" ht="16" x14ac:dyDescent="0.2">
      <c r="A17" s="103">
        <v>2</v>
      </c>
      <c r="B17" s="30" t="str">
        <f>IFERROR(INDEX(SchoolList!$B:$B,MATCH(C$13&amp;" "&amp;B$12&amp;" #"&amp;$A17,SchoolList!$T:$T,0)),"")</f>
        <v>Global Family School</v>
      </c>
      <c r="C17" s="20">
        <f>IFERROR(INDEX(SchoolList!I:I,MATCH($B17,SchoolList!$B:$B,0)),"")</f>
        <v>0</v>
      </c>
      <c r="D17" s="20">
        <f>IFERROR(INDEX(SchoolList!J:J,MATCH($B17,SchoolList!$B:$B,0)),"")</f>
        <v>0</v>
      </c>
      <c r="E17" s="20">
        <f>IFERROR(INDEX(SchoolList!K:K,MATCH($B17,SchoolList!$B:$B,0)),"")</f>
        <v>0</v>
      </c>
      <c r="F17" s="20">
        <f>IFERROR(INDEX(SchoolList!L:L,MATCH($B17,SchoolList!$B:$B,0)),"")</f>
        <v>0</v>
      </c>
      <c r="G17" s="20">
        <f>IFERROR(INDEX(SchoolList!H:H,MATCH($B17,SchoolList!$B:$B,0)),"")</f>
        <v>421.4</v>
      </c>
      <c r="H17" s="32">
        <f t="shared" ref="H17:H34" si="0">IFERROR(G17/SUM(G$16:G$34),"")</f>
        <v>0.19215861521764904</v>
      </c>
      <c r="J17" s="30" t="str">
        <f>IFERROR(INDEX(SchoolList!$B:$B,MATCH(K$13&amp;" "&amp;J$12&amp;" #"&amp;$A17,SchoolList!$U:$U,0)),"")</f>
        <v/>
      </c>
      <c r="K17" s="20" t="str">
        <f>IFERROR(INDEX(SchoolList!I:I,MATCH($J17,SchoolList!$B:$B,0)),"")</f>
        <v/>
      </c>
      <c r="L17" s="20" t="str">
        <f>IFERROR(INDEX(SchoolList!J:J,MATCH($J17,SchoolList!$B:$B,0)),"")</f>
        <v/>
      </c>
      <c r="M17" s="20" t="str">
        <f>IFERROR(INDEX(SchoolList!K:K,MATCH($J17,SchoolList!$B:$B,0)),"")</f>
        <v/>
      </c>
      <c r="N17" s="20" t="str">
        <f>IFERROR(INDEX(SchoolList!L:L,MATCH($J17,SchoolList!$B:$B,0)),"")</f>
        <v/>
      </c>
      <c r="O17" s="108" t="str">
        <f>IFERROR(INDEX(SchoolList!H:H,MATCH($J17,SchoolList!$B:$B,0)),"")</f>
        <v/>
      </c>
      <c r="P17" s="32" t="str">
        <f t="shared" ref="P17:P34" si="1">IFERROR(O17/SUM(O$16:O$34),"")</f>
        <v/>
      </c>
      <c r="R17" s="30" t="str">
        <f>IFERROR(INDEX(SchoolList!$B:$B,MATCH(S$13&amp;" "&amp;R$12&amp;" #"&amp;$A17,SchoolList!$V:$V,0)),"")</f>
        <v/>
      </c>
      <c r="S17" s="20" t="str">
        <f>IFERROR(INDEX(SchoolList!I:I,MATCH($R17,SchoolList!$B:$B,0)),"")</f>
        <v/>
      </c>
      <c r="T17" s="20" t="str">
        <f>IFERROR(INDEX(SchoolList!J:J,MATCH($R17,SchoolList!$B:$B,0)),"")</f>
        <v/>
      </c>
      <c r="U17" s="20" t="str">
        <f>IFERROR(INDEX(SchoolList!K:K,MATCH($R17,SchoolList!$B:$B,0)),"")</f>
        <v/>
      </c>
      <c r="V17" s="20" t="str">
        <f>IFERROR(INDEX(SchoolList!L:L,MATCH($R17,SchoolList!$B:$B,0)),"")</f>
        <v/>
      </c>
      <c r="W17" s="108" t="str">
        <f>IFERROR(INDEX(SchoolList!H:H,MATCH($R17,SchoolList!$B:$B,0)),"")</f>
        <v/>
      </c>
      <c r="X17" s="32" t="str">
        <f t="shared" ref="X17:X34" si="2">IFERROR(W17/SUM(W$16:W$34),"")</f>
        <v/>
      </c>
    </row>
    <row r="18" spans="1:24" ht="16" x14ac:dyDescent="0.2">
      <c r="A18" s="103">
        <v>3</v>
      </c>
      <c r="B18" s="30" t="str">
        <f>IFERROR(INDEX(SchoolList!$B:$B,MATCH(C$13&amp;" "&amp;B$12&amp;" #"&amp;$A18,SchoolList!$T:$T,0)),"")</f>
        <v>Horace Mann Elementary</v>
      </c>
      <c r="C18" s="20">
        <f>IFERROR(INDEX(SchoolList!I:I,MATCH($B18,SchoolList!$B:$B,0)),"")</f>
        <v>1.1200000000000001</v>
      </c>
      <c r="D18" s="20">
        <f>IFERROR(INDEX(SchoolList!J:J,MATCH($B18,SchoolList!$B:$B,0)),"")</f>
        <v>0</v>
      </c>
      <c r="E18" s="20">
        <f>IFERROR(INDEX(SchoolList!K:K,MATCH($B18,SchoolList!$B:$B,0)),"")</f>
        <v>3.38</v>
      </c>
      <c r="F18" s="20">
        <f>IFERROR(INDEX(SchoolList!L:L,MATCH($B18,SchoolList!$B:$B,0)),"")</f>
        <v>4.5</v>
      </c>
      <c r="G18" s="20">
        <f>IFERROR(INDEX(SchoolList!H:H,MATCH($B18,SchoolList!$B:$B,0)),"")</f>
        <v>257.33</v>
      </c>
      <c r="H18" s="32">
        <f t="shared" si="0"/>
        <v>0.11734261142372479</v>
      </c>
      <c r="J18" s="30" t="str">
        <f>IFERROR(INDEX(SchoolList!$B:$B,MATCH(K$13&amp;" "&amp;J$12&amp;" #"&amp;$A18,SchoolList!$U:$U,0)),"")</f>
        <v/>
      </c>
      <c r="K18" s="20" t="str">
        <f>IFERROR(INDEX(SchoolList!I:I,MATCH($J18,SchoolList!$B:$B,0)),"")</f>
        <v/>
      </c>
      <c r="L18" s="20" t="str">
        <f>IFERROR(INDEX(SchoolList!J:J,MATCH($J18,SchoolList!$B:$B,0)),"")</f>
        <v/>
      </c>
      <c r="M18" s="20" t="str">
        <f>IFERROR(INDEX(SchoolList!K:K,MATCH($J18,SchoolList!$B:$B,0)),"")</f>
        <v/>
      </c>
      <c r="N18" s="20" t="str">
        <f>IFERROR(INDEX(SchoolList!L:L,MATCH($J18,SchoolList!$B:$B,0)),"")</f>
        <v/>
      </c>
      <c r="O18" s="108" t="str">
        <f>IFERROR(INDEX(SchoolList!H:H,MATCH($J18,SchoolList!$B:$B,0)),"")</f>
        <v/>
      </c>
      <c r="P18" s="32" t="str">
        <f t="shared" si="1"/>
        <v/>
      </c>
      <c r="R18" s="30" t="str">
        <f>IFERROR(INDEX(SchoolList!$B:$B,MATCH(S$13&amp;" "&amp;R$12&amp;" #"&amp;$A18,SchoolList!$V:$V,0)),"")</f>
        <v/>
      </c>
      <c r="S18" s="20" t="str">
        <f>IFERROR(INDEX(SchoolList!I:I,MATCH($R18,SchoolList!$B:$B,0)),"")</f>
        <v/>
      </c>
      <c r="T18" s="20" t="str">
        <f>IFERROR(INDEX(SchoolList!J:J,MATCH($R18,SchoolList!$B:$B,0)),"")</f>
        <v/>
      </c>
      <c r="U18" s="20" t="str">
        <f>IFERROR(INDEX(SchoolList!K:K,MATCH($R18,SchoolList!$B:$B,0)),"")</f>
        <v/>
      </c>
      <c r="V18" s="20" t="str">
        <f>IFERROR(INDEX(SchoolList!L:L,MATCH($R18,SchoolList!$B:$B,0)),"")</f>
        <v/>
      </c>
      <c r="W18" s="108" t="str">
        <f>IFERROR(INDEX(SchoolList!H:H,MATCH($R18,SchoolList!$B:$B,0)),"")</f>
        <v/>
      </c>
      <c r="X18" s="32" t="str">
        <f t="shared" si="2"/>
        <v/>
      </c>
    </row>
    <row r="19" spans="1:24" ht="16" x14ac:dyDescent="0.2">
      <c r="A19" s="103">
        <v>4</v>
      </c>
      <c r="B19" s="30" t="str">
        <f>IFERROR(INDEX(SchoolList!$B:$B,MATCH(C$13&amp;" "&amp;B$12&amp;" #"&amp;$A19,SchoolList!$T:$T,0)),"")</f>
        <v>Melrose Leadership Academy</v>
      </c>
      <c r="C19" s="20">
        <f>IFERROR(INDEX(SchoolList!I:I,MATCH($B19,SchoolList!$B:$B,0)),"")</f>
        <v>0</v>
      </c>
      <c r="D19" s="20">
        <f>IFERROR(INDEX(SchoolList!J:J,MATCH($B19,SchoolList!$B:$B,0)),"")</f>
        <v>2.48</v>
      </c>
      <c r="E19" s="20">
        <f>IFERROR(INDEX(SchoolList!K:K,MATCH($B19,SchoolList!$B:$B,0)),"")</f>
        <v>0</v>
      </c>
      <c r="F19" s="20">
        <f>IFERROR(INDEX(SchoolList!L:L,MATCH($B19,SchoolList!$B:$B,0)),"")</f>
        <v>2.48</v>
      </c>
      <c r="G19" s="20">
        <f>IFERROR(INDEX(SchoolList!H:H,MATCH($B19,SchoolList!$B:$B,0)),"")</f>
        <v>549.75</v>
      </c>
      <c r="H19" s="32">
        <f t="shared" si="0"/>
        <v>0.25068628076863447</v>
      </c>
      <c r="J19" s="30" t="str">
        <f>IFERROR(INDEX(SchoolList!$B:$B,MATCH(K$13&amp;" "&amp;J$12&amp;" #"&amp;$A19,SchoolList!$U:$U,0)),"")</f>
        <v/>
      </c>
      <c r="K19" s="20" t="str">
        <f>IFERROR(INDEX(SchoolList!I:I,MATCH($J19,SchoolList!$B:$B,0)),"")</f>
        <v/>
      </c>
      <c r="L19" s="20" t="str">
        <f>IFERROR(INDEX(SchoolList!J:J,MATCH($J19,SchoolList!$B:$B,0)),"")</f>
        <v/>
      </c>
      <c r="M19" s="20" t="str">
        <f>IFERROR(INDEX(SchoolList!K:K,MATCH($J19,SchoolList!$B:$B,0)),"")</f>
        <v/>
      </c>
      <c r="N19" s="20" t="str">
        <f>IFERROR(INDEX(SchoolList!L:L,MATCH($J19,SchoolList!$B:$B,0)),"")</f>
        <v/>
      </c>
      <c r="O19" s="108" t="str">
        <f>IFERROR(INDEX(SchoolList!H:H,MATCH($J19,SchoolList!$B:$B,0)),"")</f>
        <v/>
      </c>
      <c r="P19" s="32" t="str">
        <f t="shared" si="1"/>
        <v/>
      </c>
      <c r="R19" s="30" t="str">
        <f>IFERROR(INDEX(SchoolList!$B:$B,MATCH(S$13&amp;" "&amp;R$12&amp;" #"&amp;$A19,SchoolList!$V:$V,0)),"")</f>
        <v/>
      </c>
      <c r="S19" s="20" t="str">
        <f>IFERROR(INDEX(SchoolList!I:I,MATCH($R19,SchoolList!$B:$B,0)),"")</f>
        <v/>
      </c>
      <c r="T19" s="20" t="str">
        <f>IFERROR(INDEX(SchoolList!J:J,MATCH($R19,SchoolList!$B:$B,0)),"")</f>
        <v/>
      </c>
      <c r="U19" s="20" t="str">
        <f>IFERROR(INDEX(SchoolList!K:K,MATCH($R19,SchoolList!$B:$B,0)),"")</f>
        <v/>
      </c>
      <c r="V19" s="20" t="str">
        <f>IFERROR(INDEX(SchoolList!L:L,MATCH($R19,SchoolList!$B:$B,0)),"")</f>
        <v/>
      </c>
      <c r="W19" s="108" t="str">
        <f>IFERROR(INDEX(SchoolList!H:H,MATCH($R19,SchoolList!$B:$B,0)),"")</f>
        <v/>
      </c>
      <c r="X19" s="32" t="str">
        <f t="shared" si="2"/>
        <v/>
      </c>
    </row>
    <row r="20" spans="1:24" ht="16" x14ac:dyDescent="0.2">
      <c r="A20" s="103">
        <v>5</v>
      </c>
      <c r="B20" s="30" t="str">
        <f>IFERROR(INDEX(SchoolList!$B:$B,MATCH(C$13&amp;" "&amp;B$12&amp;" #"&amp;$A20,SchoolList!$T:$T,0)),"")</f>
        <v>International Community School</v>
      </c>
      <c r="C20" s="20">
        <f>IFERROR(INDEX(SchoolList!I:I,MATCH($B20,SchoolList!$B:$B,0)),"")</f>
        <v>1.27</v>
      </c>
      <c r="D20" s="20">
        <f>IFERROR(INDEX(SchoolList!J:J,MATCH($B20,SchoolList!$B:$B,0)),"")</f>
        <v>3.42</v>
      </c>
      <c r="E20" s="20">
        <f>IFERROR(INDEX(SchoolList!K:K,MATCH($B20,SchoolList!$B:$B,0)),"")</f>
        <v>2.2599999999999998</v>
      </c>
      <c r="F20" s="20">
        <f>IFERROR(INDEX(SchoolList!L:L,MATCH($B20,SchoolList!$B:$B,0)),"")</f>
        <v>6.95</v>
      </c>
      <c r="G20" s="20">
        <f>IFERROR(INDEX(SchoolList!H:H,MATCH($B20,SchoolList!$B:$B,0)),"")</f>
        <v>264.68</v>
      </c>
      <c r="H20" s="32">
        <f t="shared" si="0"/>
        <v>0.12069421517752101</v>
      </c>
      <c r="J20" s="30" t="str">
        <f>IFERROR(INDEX(SchoolList!$B:$B,MATCH(K$13&amp;" "&amp;J$12&amp;" #"&amp;$A20,SchoolList!$U:$U,0)),"")</f>
        <v/>
      </c>
      <c r="K20" s="20" t="str">
        <f>IFERROR(INDEX(SchoolList!I:I,MATCH($J20,SchoolList!$B:$B,0)),"")</f>
        <v/>
      </c>
      <c r="L20" s="20" t="str">
        <f>IFERROR(INDEX(SchoolList!J:J,MATCH($J20,SchoolList!$B:$B,0)),"")</f>
        <v/>
      </c>
      <c r="M20" s="20" t="str">
        <f>IFERROR(INDEX(SchoolList!K:K,MATCH($J20,SchoolList!$B:$B,0)),"")</f>
        <v/>
      </c>
      <c r="N20" s="20" t="str">
        <f>IFERROR(INDEX(SchoolList!L:L,MATCH($J20,SchoolList!$B:$B,0)),"")</f>
        <v/>
      </c>
      <c r="O20" s="108" t="str">
        <f>IFERROR(INDEX(SchoolList!H:H,MATCH($J20,SchoolList!$B:$B,0)),"")</f>
        <v/>
      </c>
      <c r="P20" s="32" t="str">
        <f t="shared" si="1"/>
        <v/>
      </c>
      <c r="R20" s="30" t="str">
        <f>IFERROR(INDEX(SchoolList!$B:$B,MATCH(S$13&amp;" "&amp;R$12&amp;" #"&amp;$A20,SchoolList!$V:$V,0)),"")</f>
        <v/>
      </c>
      <c r="S20" s="20" t="str">
        <f>IFERROR(INDEX(SchoolList!I:I,MATCH($R20,SchoolList!$B:$B,0)),"")</f>
        <v/>
      </c>
      <c r="T20" s="20" t="str">
        <f>IFERROR(INDEX(SchoolList!J:J,MATCH($R20,SchoolList!$B:$B,0)),"")</f>
        <v/>
      </c>
      <c r="U20" s="20" t="str">
        <f>IFERROR(INDEX(SchoolList!K:K,MATCH($R20,SchoolList!$B:$B,0)),"")</f>
        <v/>
      </c>
      <c r="V20" s="20" t="str">
        <f>IFERROR(INDEX(SchoolList!L:L,MATCH($R20,SchoolList!$B:$B,0)),"")</f>
        <v/>
      </c>
      <c r="W20" s="108" t="str">
        <f>IFERROR(INDEX(SchoolList!H:H,MATCH($R20,SchoolList!$B:$B,0)),"")</f>
        <v/>
      </c>
      <c r="X20" s="32" t="str">
        <f t="shared" si="2"/>
        <v/>
      </c>
    </row>
    <row r="21" spans="1:24" ht="16" x14ac:dyDescent="0.2">
      <c r="A21" s="103">
        <v>6</v>
      </c>
      <c r="B21" s="30" t="str">
        <f>IFERROR(INDEX(SchoolList!$B:$B,MATCH(C$13&amp;" "&amp;B$12&amp;" #"&amp;$A21,SchoolList!$T:$T,0)),"")</f>
        <v>Think College Now</v>
      </c>
      <c r="C21" s="20">
        <f>IFERROR(INDEX(SchoolList!I:I,MATCH($B21,SchoolList!$B:$B,0)),"")</f>
        <v>1.27</v>
      </c>
      <c r="D21" s="20">
        <f>IFERROR(INDEX(SchoolList!J:J,MATCH($B21,SchoolList!$B:$B,0)),"")</f>
        <v>3.42</v>
      </c>
      <c r="E21" s="20">
        <f>IFERROR(INDEX(SchoolList!K:K,MATCH($B21,SchoolList!$B:$B,0)),"")</f>
        <v>2.2599999999999998</v>
      </c>
      <c r="F21" s="20">
        <f>IFERROR(INDEX(SchoolList!L:L,MATCH($B21,SchoolList!$B:$B,0)),"")</f>
        <v>6.95</v>
      </c>
      <c r="G21" s="20">
        <f>IFERROR(INDEX(SchoolList!H:H,MATCH($B21,SchoolList!$B:$B,0)),"")</f>
        <v>279.49</v>
      </c>
      <c r="H21" s="32">
        <f t="shared" si="0"/>
        <v>0.12744758274129267</v>
      </c>
      <c r="J21" s="30" t="str">
        <f>IFERROR(INDEX(SchoolList!$B:$B,MATCH(K$13&amp;" "&amp;J$12&amp;" #"&amp;$A21,SchoolList!$U:$U,0)),"")</f>
        <v/>
      </c>
      <c r="K21" s="20" t="str">
        <f>IFERROR(INDEX(SchoolList!I:I,MATCH($J21,SchoolList!$B:$B,0)),"")</f>
        <v/>
      </c>
      <c r="L21" s="20" t="str">
        <f>IFERROR(INDEX(SchoolList!J:J,MATCH($J21,SchoolList!$B:$B,0)),"")</f>
        <v/>
      </c>
      <c r="M21" s="20" t="str">
        <f>IFERROR(INDEX(SchoolList!K:K,MATCH($J21,SchoolList!$B:$B,0)),"")</f>
        <v/>
      </c>
      <c r="N21" s="20" t="str">
        <f>IFERROR(INDEX(SchoolList!L:L,MATCH($J21,SchoolList!$B:$B,0)),"")</f>
        <v/>
      </c>
      <c r="O21" s="108" t="str">
        <f>IFERROR(INDEX(SchoolList!H:H,MATCH($J21,SchoolList!$B:$B,0)),"")</f>
        <v/>
      </c>
      <c r="P21" s="32" t="str">
        <f t="shared" si="1"/>
        <v/>
      </c>
      <c r="R21" s="30" t="str">
        <f>IFERROR(INDEX(SchoolList!$B:$B,MATCH(S$13&amp;" "&amp;R$12&amp;" #"&amp;$A21,SchoolList!$V:$V,0)),"")</f>
        <v/>
      </c>
      <c r="S21" s="20" t="str">
        <f>IFERROR(INDEX(SchoolList!I:I,MATCH($R21,SchoolList!$B:$B,0)),"")</f>
        <v/>
      </c>
      <c r="T21" s="20" t="str">
        <f>IFERROR(INDEX(SchoolList!J:J,MATCH($R21,SchoolList!$B:$B,0)),"")</f>
        <v/>
      </c>
      <c r="U21" s="20" t="str">
        <f>IFERROR(INDEX(SchoolList!K:K,MATCH($R21,SchoolList!$B:$B,0)),"")</f>
        <v/>
      </c>
      <c r="V21" s="20" t="str">
        <f>IFERROR(INDEX(SchoolList!L:L,MATCH($R21,SchoolList!$B:$B,0)),"")</f>
        <v/>
      </c>
      <c r="W21" s="108" t="str">
        <f>IFERROR(INDEX(SchoolList!H:H,MATCH($R21,SchoolList!$B:$B,0)),"")</f>
        <v/>
      </c>
      <c r="X21" s="32" t="str">
        <f t="shared" si="2"/>
        <v/>
      </c>
    </row>
    <row r="22" spans="1:24" ht="16" x14ac:dyDescent="0.2">
      <c r="A22" s="103">
        <v>7</v>
      </c>
      <c r="B22" s="30" t="str">
        <f>IFERROR(INDEX(SchoolList!$B:$B,MATCH(C$13&amp;" "&amp;B$12&amp;" #"&amp;$A22,SchoolList!$T:$T,0)),"")</f>
        <v/>
      </c>
      <c r="C22" s="20" t="str">
        <f>IFERROR(INDEX(SchoolList!I:I,MATCH($B22,SchoolList!$B:$B,0)),"")</f>
        <v/>
      </c>
      <c r="D22" s="20" t="str">
        <f>IFERROR(INDEX(SchoolList!J:J,MATCH($B22,SchoolList!$B:$B,0)),"")</f>
        <v/>
      </c>
      <c r="E22" s="20" t="str">
        <f>IFERROR(INDEX(SchoolList!K:K,MATCH($B22,SchoolList!$B:$B,0)),"")</f>
        <v/>
      </c>
      <c r="F22" s="20" t="str">
        <f>IFERROR(INDEX(SchoolList!L:L,MATCH($B22,SchoolList!$B:$B,0)),"")</f>
        <v/>
      </c>
      <c r="G22" s="20" t="str">
        <f>IFERROR(INDEX(SchoolList!H:H,MATCH($B22,SchoolList!$B:$B,0)),"")</f>
        <v/>
      </c>
      <c r="H22" s="32" t="str">
        <f t="shared" si="0"/>
        <v/>
      </c>
      <c r="I22" s="109"/>
      <c r="J22" s="30" t="str">
        <f>IFERROR(INDEX(SchoolList!$B:$B,MATCH(K$13&amp;" "&amp;J$12&amp;" #"&amp;$A22,SchoolList!$U:$U,0)),"")</f>
        <v/>
      </c>
      <c r="K22" s="20" t="str">
        <f>IFERROR(INDEX(SchoolList!I:I,MATCH($J22,SchoolList!$B:$B,0)),"")</f>
        <v/>
      </c>
      <c r="L22" s="20" t="str">
        <f>IFERROR(INDEX(SchoolList!J:J,MATCH($J22,SchoolList!$B:$B,0)),"")</f>
        <v/>
      </c>
      <c r="M22" s="20" t="str">
        <f>IFERROR(INDEX(SchoolList!K:K,MATCH($J22,SchoolList!$B:$B,0)),"")</f>
        <v/>
      </c>
      <c r="N22" s="20" t="str">
        <f>IFERROR(INDEX(SchoolList!L:L,MATCH($J22,SchoolList!$B:$B,0)),"")</f>
        <v/>
      </c>
      <c r="O22" s="108" t="str">
        <f>IFERROR(INDEX(SchoolList!H:H,MATCH($J22,SchoolList!$B:$B,0)),"")</f>
        <v/>
      </c>
      <c r="P22" s="32" t="str">
        <f t="shared" si="1"/>
        <v/>
      </c>
      <c r="R22" s="30" t="str">
        <f>IFERROR(INDEX(SchoolList!$B:$B,MATCH(S$13&amp;" "&amp;R$12&amp;" #"&amp;$A22,SchoolList!$V:$V,0)),"")</f>
        <v/>
      </c>
      <c r="S22" s="20" t="str">
        <f>IFERROR(INDEX(SchoolList!I:I,MATCH($R22,SchoolList!$B:$B,0)),"")</f>
        <v/>
      </c>
      <c r="T22" s="20" t="str">
        <f>IFERROR(INDEX(SchoolList!J:J,MATCH($R22,SchoolList!$B:$B,0)),"")</f>
        <v/>
      </c>
      <c r="U22" s="20" t="str">
        <f>IFERROR(INDEX(SchoolList!K:K,MATCH($R22,SchoolList!$B:$B,0)),"")</f>
        <v/>
      </c>
      <c r="V22" s="20" t="str">
        <f>IFERROR(INDEX(SchoolList!L:L,MATCH($R22,SchoolList!$B:$B,0)),"")</f>
        <v/>
      </c>
      <c r="W22" s="108" t="str">
        <f>IFERROR(INDEX(SchoolList!H:H,MATCH($R22,SchoolList!$B:$B,0)),"")</f>
        <v/>
      </c>
      <c r="X22" s="32" t="str">
        <f t="shared" si="2"/>
        <v/>
      </c>
    </row>
    <row r="23" spans="1:24" ht="16" x14ac:dyDescent="0.2">
      <c r="A23" s="103">
        <v>8</v>
      </c>
      <c r="B23" s="30" t="str">
        <f>IFERROR(INDEX(SchoolList!$B:$B,MATCH(C$13&amp;" "&amp;B$12&amp;" #"&amp;$A23,SchoolList!$T:$T,0)),"")</f>
        <v/>
      </c>
      <c r="C23" s="20" t="str">
        <f>IFERROR(INDEX(SchoolList!I:I,MATCH($B23,SchoolList!$B:$B,0)),"")</f>
        <v/>
      </c>
      <c r="D23" s="20" t="str">
        <f>IFERROR(INDEX(SchoolList!J:J,MATCH($B23,SchoolList!$B:$B,0)),"")</f>
        <v/>
      </c>
      <c r="E23" s="20" t="str">
        <f>IFERROR(INDEX(SchoolList!K:K,MATCH($B23,SchoolList!$B:$B,0)),"")</f>
        <v/>
      </c>
      <c r="F23" s="20" t="str">
        <f>IFERROR(INDEX(SchoolList!L:L,MATCH($B23,SchoolList!$B:$B,0)),"")</f>
        <v/>
      </c>
      <c r="G23" s="20" t="str">
        <f>IFERROR(INDEX(SchoolList!H:H,MATCH($B23,SchoolList!$B:$B,0)),"")</f>
        <v/>
      </c>
      <c r="H23" s="32" t="str">
        <f t="shared" si="0"/>
        <v/>
      </c>
      <c r="J23" s="30" t="str">
        <f>IFERROR(INDEX(SchoolList!$B:$B,MATCH(K$13&amp;" "&amp;J$12&amp;" #"&amp;$A23,SchoolList!$U:$U,0)),"")</f>
        <v/>
      </c>
      <c r="K23" s="20" t="str">
        <f>IFERROR(INDEX(SchoolList!I:I,MATCH($J23,SchoolList!$B:$B,0)),"")</f>
        <v/>
      </c>
      <c r="L23" s="20" t="str">
        <f>IFERROR(INDEX(SchoolList!J:J,MATCH($J23,SchoolList!$B:$B,0)),"")</f>
        <v/>
      </c>
      <c r="M23" s="20" t="str">
        <f>IFERROR(INDEX(SchoolList!K:K,MATCH($J23,SchoolList!$B:$B,0)),"")</f>
        <v/>
      </c>
      <c r="N23" s="20" t="str">
        <f>IFERROR(INDEX(SchoolList!L:L,MATCH($J23,SchoolList!$B:$B,0)),"")</f>
        <v/>
      </c>
      <c r="O23" s="108" t="str">
        <f>IFERROR(INDEX(SchoolList!H:H,MATCH($J23,SchoolList!$B:$B,0)),"")</f>
        <v/>
      </c>
      <c r="P23" s="32" t="str">
        <f t="shared" si="1"/>
        <v/>
      </c>
      <c r="R23" s="30" t="str">
        <f>IFERROR(INDEX(SchoolList!$B:$B,MATCH(S$13&amp;" "&amp;R$12&amp;" #"&amp;$A23,SchoolList!$V:$V,0)),"")</f>
        <v/>
      </c>
      <c r="S23" s="20" t="str">
        <f>IFERROR(INDEX(SchoolList!I:I,MATCH($R23,SchoolList!$B:$B,0)),"")</f>
        <v/>
      </c>
      <c r="T23" s="20" t="str">
        <f>IFERROR(INDEX(SchoolList!J:J,MATCH($R23,SchoolList!$B:$B,0)),"")</f>
        <v/>
      </c>
      <c r="U23" s="20" t="str">
        <f>IFERROR(INDEX(SchoolList!K:K,MATCH($R23,SchoolList!$B:$B,0)),"")</f>
        <v/>
      </c>
      <c r="V23" s="20" t="str">
        <f>IFERROR(INDEX(SchoolList!L:L,MATCH($R23,SchoolList!$B:$B,0)),"")</f>
        <v/>
      </c>
      <c r="W23" s="108" t="str">
        <f>IFERROR(INDEX(SchoolList!H:H,MATCH($R23,SchoolList!$B:$B,0)),"")</f>
        <v/>
      </c>
      <c r="X23" s="32" t="str">
        <f t="shared" si="2"/>
        <v/>
      </c>
    </row>
    <row r="24" spans="1:24" ht="16" x14ac:dyDescent="0.2">
      <c r="A24" s="103">
        <v>9</v>
      </c>
      <c r="B24" s="30" t="str">
        <f>IFERROR(INDEX(SchoolList!$B:$B,MATCH(C$13&amp;" "&amp;B$12&amp;" #"&amp;$A24,SchoolList!$T:$T,0)),"")</f>
        <v/>
      </c>
      <c r="C24" s="20" t="str">
        <f>IFERROR(INDEX(SchoolList!I:I,MATCH($B24,SchoolList!$B:$B,0)),"")</f>
        <v/>
      </c>
      <c r="D24" s="20" t="str">
        <f>IFERROR(INDEX(SchoolList!J:J,MATCH($B24,SchoolList!$B:$B,0)),"")</f>
        <v/>
      </c>
      <c r="E24" s="20" t="str">
        <f>IFERROR(INDEX(SchoolList!K:K,MATCH($B24,SchoolList!$B:$B,0)),"")</f>
        <v/>
      </c>
      <c r="F24" s="20" t="str">
        <f>IFERROR(INDEX(SchoolList!L:L,MATCH($B24,SchoolList!$B:$B,0)),"")</f>
        <v/>
      </c>
      <c r="G24" s="20" t="str">
        <f>IFERROR(INDEX(SchoolList!H:H,MATCH($B24,SchoolList!$B:$B,0)),"")</f>
        <v/>
      </c>
      <c r="H24" s="32" t="str">
        <f t="shared" si="0"/>
        <v/>
      </c>
      <c r="J24" s="30" t="str">
        <f>IFERROR(INDEX(SchoolList!$B:$B,MATCH(K$13&amp;" "&amp;J$12&amp;" #"&amp;$A24,SchoolList!$U:$U,0)),"")</f>
        <v/>
      </c>
      <c r="K24" s="20" t="str">
        <f>IFERROR(INDEX(SchoolList!I:I,MATCH($J24,SchoolList!$B:$B,0)),"")</f>
        <v/>
      </c>
      <c r="L24" s="20" t="str">
        <f>IFERROR(INDEX(SchoolList!J:J,MATCH($J24,SchoolList!$B:$B,0)),"")</f>
        <v/>
      </c>
      <c r="M24" s="20" t="str">
        <f>IFERROR(INDEX(SchoolList!K:K,MATCH($J24,SchoolList!$B:$B,0)),"")</f>
        <v/>
      </c>
      <c r="N24" s="20" t="str">
        <f>IFERROR(INDEX(SchoolList!L:L,MATCH($J24,SchoolList!$B:$B,0)),"")</f>
        <v/>
      </c>
      <c r="O24" s="108" t="str">
        <f>IFERROR(INDEX(SchoolList!H:H,MATCH($J24,SchoolList!$B:$B,0)),"")</f>
        <v/>
      </c>
      <c r="P24" s="32" t="str">
        <f t="shared" si="1"/>
        <v/>
      </c>
      <c r="R24" s="30" t="str">
        <f>IFERROR(INDEX(SchoolList!$B:$B,MATCH(S$13&amp;" "&amp;R$12&amp;" #"&amp;$A24,SchoolList!$V:$V,0)),"")</f>
        <v/>
      </c>
      <c r="S24" s="20" t="str">
        <f>IFERROR(INDEX(SchoolList!I:I,MATCH($R24,SchoolList!$B:$B,0)),"")</f>
        <v/>
      </c>
      <c r="T24" s="20" t="str">
        <f>IFERROR(INDEX(SchoolList!J:J,MATCH($R24,SchoolList!$B:$B,0)),"")</f>
        <v/>
      </c>
      <c r="U24" s="20" t="str">
        <f>IFERROR(INDEX(SchoolList!K:K,MATCH($R24,SchoolList!$B:$B,0)),"")</f>
        <v/>
      </c>
      <c r="V24" s="20" t="str">
        <f>IFERROR(INDEX(SchoolList!L:L,MATCH($R24,SchoolList!$B:$B,0)),"")</f>
        <v/>
      </c>
      <c r="W24" s="108" t="str">
        <f>IFERROR(INDEX(SchoolList!H:H,MATCH($R24,SchoolList!$B:$B,0)),"")</f>
        <v/>
      </c>
      <c r="X24" s="32" t="str">
        <f t="shared" si="2"/>
        <v/>
      </c>
    </row>
    <row r="25" spans="1:24" ht="16" x14ac:dyDescent="0.2">
      <c r="A25" s="103">
        <v>10</v>
      </c>
      <c r="B25" s="30" t="str">
        <f>IFERROR(INDEX(SchoolList!$B:$B,MATCH(C$13&amp;" "&amp;B$12&amp;" #"&amp;$A25,SchoolList!$T:$T,0)),"")</f>
        <v/>
      </c>
      <c r="C25" s="20" t="str">
        <f>IFERROR(INDEX(SchoolList!I:I,MATCH($B25,SchoolList!$B:$B,0)),"")</f>
        <v/>
      </c>
      <c r="D25" s="20" t="str">
        <f>IFERROR(INDEX(SchoolList!J:J,MATCH($B25,SchoolList!$B:$B,0)),"")</f>
        <v/>
      </c>
      <c r="E25" s="20" t="str">
        <f>IFERROR(INDEX(SchoolList!K:K,MATCH($B25,SchoolList!$B:$B,0)),"")</f>
        <v/>
      </c>
      <c r="F25" s="20" t="str">
        <f>IFERROR(INDEX(SchoolList!L:L,MATCH($B25,SchoolList!$B:$B,0)),"")</f>
        <v/>
      </c>
      <c r="G25" s="20" t="str">
        <f>IFERROR(INDEX(SchoolList!H:H,MATCH($B25,SchoolList!$B:$B,0)),"")</f>
        <v/>
      </c>
      <c r="H25" s="32" t="str">
        <f t="shared" si="0"/>
        <v/>
      </c>
      <c r="J25" s="30" t="str">
        <f>IFERROR(INDEX(SchoolList!$B:$B,MATCH(K$13&amp;" "&amp;J$12&amp;" #"&amp;$A25,SchoolList!$U:$U,0)),"")</f>
        <v/>
      </c>
      <c r="K25" s="20" t="str">
        <f>IFERROR(INDEX(SchoolList!I:I,MATCH($J25,SchoolList!$B:$B,0)),"")</f>
        <v/>
      </c>
      <c r="L25" s="20" t="str">
        <f>IFERROR(INDEX(SchoolList!J:J,MATCH($J25,SchoolList!$B:$B,0)),"")</f>
        <v/>
      </c>
      <c r="M25" s="20" t="str">
        <f>IFERROR(INDEX(SchoolList!K:K,MATCH($J25,SchoolList!$B:$B,0)),"")</f>
        <v/>
      </c>
      <c r="N25" s="20" t="str">
        <f>IFERROR(INDEX(SchoolList!L:L,MATCH($J25,SchoolList!$B:$B,0)),"")</f>
        <v/>
      </c>
      <c r="O25" s="108" t="str">
        <f>IFERROR(INDEX(SchoolList!H:H,MATCH($J25,SchoolList!$B:$B,0)),"")</f>
        <v/>
      </c>
      <c r="P25" s="32" t="str">
        <f t="shared" si="1"/>
        <v/>
      </c>
      <c r="R25" s="30" t="str">
        <f>IFERROR(INDEX(SchoolList!$B:$B,MATCH(S$13&amp;" "&amp;R$12&amp;" #"&amp;$A25,SchoolList!$V:$V,0)),"")</f>
        <v/>
      </c>
      <c r="S25" s="20" t="str">
        <f>IFERROR(INDEX(SchoolList!I:I,MATCH($R25,SchoolList!$B:$B,0)),"")</f>
        <v/>
      </c>
      <c r="T25" s="20" t="str">
        <f>IFERROR(INDEX(SchoolList!J:J,MATCH($R25,SchoolList!$B:$B,0)),"")</f>
        <v/>
      </c>
      <c r="U25" s="20" t="str">
        <f>IFERROR(INDEX(SchoolList!K:K,MATCH($R25,SchoolList!$B:$B,0)),"")</f>
        <v/>
      </c>
      <c r="V25" s="20" t="str">
        <f>IFERROR(INDEX(SchoolList!L:L,MATCH($R25,SchoolList!$B:$B,0)),"")</f>
        <v/>
      </c>
      <c r="W25" s="108" t="str">
        <f>IFERROR(INDEX(SchoolList!H:H,MATCH($R25,SchoolList!$B:$B,0)),"")</f>
        <v/>
      </c>
      <c r="X25" s="32" t="str">
        <f t="shared" si="2"/>
        <v/>
      </c>
    </row>
    <row r="26" spans="1:24" ht="16" x14ac:dyDescent="0.2">
      <c r="A26" s="103">
        <v>11</v>
      </c>
      <c r="B26" s="30" t="str">
        <f>IFERROR(INDEX(SchoolList!$B:$B,MATCH(C$13&amp;" "&amp;B$12&amp;" #"&amp;$A26,SchoolList!$T:$T,0)),"")</f>
        <v/>
      </c>
      <c r="C26" s="20" t="str">
        <f>IFERROR(INDEX(SchoolList!I:I,MATCH($B26,SchoolList!$B:$B,0)),"")</f>
        <v/>
      </c>
      <c r="D26" s="20" t="str">
        <f>IFERROR(INDEX(SchoolList!J:J,MATCH($B26,SchoolList!$B:$B,0)),"")</f>
        <v/>
      </c>
      <c r="E26" s="20" t="str">
        <f>IFERROR(INDEX(SchoolList!K:K,MATCH($B26,SchoolList!$B:$B,0)),"")</f>
        <v/>
      </c>
      <c r="F26" s="20" t="str">
        <f>IFERROR(INDEX(SchoolList!L:L,MATCH($B26,SchoolList!$B:$B,0)),"")</f>
        <v/>
      </c>
      <c r="G26" s="20" t="str">
        <f>IFERROR(INDEX(SchoolList!H:H,MATCH($B26,SchoolList!$B:$B,0)),"")</f>
        <v/>
      </c>
      <c r="H26" s="32" t="str">
        <f t="shared" si="0"/>
        <v/>
      </c>
      <c r="J26" s="30" t="str">
        <f>IFERROR(INDEX(SchoolList!$B:$B,MATCH(K$13&amp;" "&amp;J$12&amp;" #"&amp;$A26,SchoolList!$U:$U,0)),"")</f>
        <v/>
      </c>
      <c r="K26" s="20" t="str">
        <f>IFERROR(INDEX(SchoolList!I:I,MATCH($J26,SchoolList!$B:$B,0)),"")</f>
        <v/>
      </c>
      <c r="L26" s="20" t="str">
        <f>IFERROR(INDEX(SchoolList!J:J,MATCH($J26,SchoolList!$B:$B,0)),"")</f>
        <v/>
      </c>
      <c r="M26" s="20" t="str">
        <f>IFERROR(INDEX(SchoolList!K:K,MATCH($J26,SchoolList!$B:$B,0)),"")</f>
        <v/>
      </c>
      <c r="N26" s="20" t="str">
        <f>IFERROR(INDEX(SchoolList!L:L,MATCH($J26,SchoolList!$B:$B,0)),"")</f>
        <v/>
      </c>
      <c r="O26" s="108" t="str">
        <f>IFERROR(INDEX(SchoolList!H:H,MATCH($J26,SchoolList!$B:$B,0)),"")</f>
        <v/>
      </c>
      <c r="P26" s="32" t="str">
        <f t="shared" si="1"/>
        <v/>
      </c>
      <c r="R26" s="30" t="str">
        <f>IFERROR(INDEX(SchoolList!$B:$B,MATCH(S$13&amp;" "&amp;R$12&amp;" #"&amp;$A26,SchoolList!$V:$V,0)),"")</f>
        <v/>
      </c>
      <c r="S26" s="20" t="str">
        <f>IFERROR(INDEX(SchoolList!I:I,MATCH($R26,SchoolList!$B:$B,0)),"")</f>
        <v/>
      </c>
      <c r="T26" s="20" t="str">
        <f>IFERROR(INDEX(SchoolList!J:J,MATCH($R26,SchoolList!$B:$B,0)),"")</f>
        <v/>
      </c>
      <c r="U26" s="20" t="str">
        <f>IFERROR(INDEX(SchoolList!K:K,MATCH($R26,SchoolList!$B:$B,0)),"")</f>
        <v/>
      </c>
      <c r="V26" s="20" t="str">
        <f>IFERROR(INDEX(SchoolList!L:L,MATCH($R26,SchoolList!$B:$B,0)),"")</f>
        <v/>
      </c>
      <c r="W26" s="108" t="str">
        <f>IFERROR(INDEX(SchoolList!H:H,MATCH($R26,SchoolList!$B:$B,0)),"")</f>
        <v/>
      </c>
      <c r="X26" s="32" t="str">
        <f t="shared" si="2"/>
        <v/>
      </c>
    </row>
    <row r="27" spans="1:24" ht="16" x14ac:dyDescent="0.2">
      <c r="A27" s="103">
        <v>12</v>
      </c>
      <c r="B27" s="30" t="str">
        <f>IFERROR(INDEX(SchoolList!$B:$B,MATCH(C$13&amp;" "&amp;B$12&amp;" #"&amp;$A27,SchoolList!$T:$T,0)),"")</f>
        <v/>
      </c>
      <c r="C27" s="20" t="str">
        <f>IFERROR(INDEX(SchoolList!I:I,MATCH($B27,SchoolList!$B:$B,0)),"")</f>
        <v/>
      </c>
      <c r="D27" s="20" t="str">
        <f>IFERROR(INDEX(SchoolList!J:J,MATCH($B27,SchoolList!$B:$B,0)),"")</f>
        <v/>
      </c>
      <c r="E27" s="20" t="str">
        <f>IFERROR(INDEX(SchoolList!K:K,MATCH($B27,SchoolList!$B:$B,0)),"")</f>
        <v/>
      </c>
      <c r="F27" s="20" t="str">
        <f>IFERROR(INDEX(SchoolList!L:L,MATCH($B27,SchoolList!$B:$B,0)),"")</f>
        <v/>
      </c>
      <c r="G27" s="20" t="str">
        <f>IFERROR(INDEX(SchoolList!H:H,MATCH($B27,SchoolList!$B:$B,0)),"")</f>
        <v/>
      </c>
      <c r="H27" s="32" t="str">
        <f t="shared" si="0"/>
        <v/>
      </c>
      <c r="J27" s="30" t="str">
        <f>IFERROR(INDEX(SchoolList!$B:$B,MATCH(K$13&amp;" "&amp;J$12&amp;" #"&amp;$A27,SchoolList!$U:$U,0)),"")</f>
        <v/>
      </c>
      <c r="K27" s="20" t="str">
        <f>IFERROR(INDEX(SchoolList!I:I,MATCH($J27,SchoolList!$B:$B,0)),"")</f>
        <v/>
      </c>
      <c r="L27" s="20" t="str">
        <f>IFERROR(INDEX(SchoolList!J:J,MATCH($J27,SchoolList!$B:$B,0)),"")</f>
        <v/>
      </c>
      <c r="M27" s="20" t="str">
        <f>IFERROR(INDEX(SchoolList!K:K,MATCH($J27,SchoolList!$B:$B,0)),"")</f>
        <v/>
      </c>
      <c r="N27" s="20" t="str">
        <f>IFERROR(INDEX(SchoolList!L:L,MATCH($J27,SchoolList!$B:$B,0)),"")</f>
        <v/>
      </c>
      <c r="O27" s="108" t="str">
        <f>IFERROR(INDEX(SchoolList!H:H,MATCH($J27,SchoolList!$B:$B,0)),"")</f>
        <v/>
      </c>
      <c r="P27" s="32" t="str">
        <f t="shared" si="1"/>
        <v/>
      </c>
      <c r="R27" s="30" t="str">
        <f>IFERROR(INDEX(SchoolList!$B:$B,MATCH(S$13&amp;" "&amp;R$12&amp;" #"&amp;$A27,SchoolList!$V:$V,0)),"")</f>
        <v/>
      </c>
      <c r="S27" s="20" t="str">
        <f>IFERROR(INDEX(SchoolList!I:I,MATCH($R27,SchoolList!$B:$B,0)),"")</f>
        <v/>
      </c>
      <c r="T27" s="20" t="str">
        <f>IFERROR(INDEX(SchoolList!J:J,MATCH($R27,SchoolList!$B:$B,0)),"")</f>
        <v/>
      </c>
      <c r="U27" s="20" t="str">
        <f>IFERROR(INDEX(SchoolList!K:K,MATCH($R27,SchoolList!$B:$B,0)),"")</f>
        <v/>
      </c>
      <c r="V27" s="20" t="str">
        <f>IFERROR(INDEX(SchoolList!L:L,MATCH($R27,SchoolList!$B:$B,0)),"")</f>
        <v/>
      </c>
      <c r="W27" s="108" t="str">
        <f>IFERROR(INDEX(SchoolList!H:H,MATCH($R27,SchoolList!$B:$B,0)),"")</f>
        <v/>
      </c>
      <c r="X27" s="32" t="str">
        <f t="shared" si="2"/>
        <v/>
      </c>
    </row>
    <row r="28" spans="1:24" ht="16" x14ac:dyDescent="0.2">
      <c r="A28" s="103">
        <v>13</v>
      </c>
      <c r="B28" s="30" t="str">
        <f>IFERROR(INDEX(SchoolList!$B:$B,MATCH(C$13&amp;" "&amp;B$12&amp;" #"&amp;$A28,SchoolList!$T:$T,0)),"")</f>
        <v/>
      </c>
      <c r="C28" s="20" t="str">
        <f>IFERROR(INDEX(SchoolList!I:I,MATCH($B28,SchoolList!$B:$B,0)),"")</f>
        <v/>
      </c>
      <c r="D28" s="20" t="str">
        <f>IFERROR(INDEX(SchoolList!J:J,MATCH($B28,SchoolList!$B:$B,0)),"")</f>
        <v/>
      </c>
      <c r="E28" s="20" t="str">
        <f>IFERROR(INDEX(SchoolList!K:K,MATCH($B28,SchoolList!$B:$B,0)),"")</f>
        <v/>
      </c>
      <c r="F28" s="20" t="str">
        <f>IFERROR(INDEX(SchoolList!L:L,MATCH($B28,SchoolList!$B:$B,0)),"")</f>
        <v/>
      </c>
      <c r="G28" s="20" t="str">
        <f>IFERROR(INDEX(SchoolList!H:H,MATCH($B28,SchoolList!$B:$B,0)),"")</f>
        <v/>
      </c>
      <c r="H28" s="32" t="str">
        <f t="shared" si="0"/>
        <v/>
      </c>
      <c r="J28" s="30" t="str">
        <f>IFERROR(INDEX(SchoolList!$B:$B,MATCH(K$13&amp;" "&amp;J$12&amp;" #"&amp;$A28,SchoolList!$U:$U,0)),"")</f>
        <v/>
      </c>
      <c r="K28" s="20" t="str">
        <f>IFERROR(INDEX(SchoolList!I:I,MATCH($J28,SchoolList!$B:$B,0)),"")</f>
        <v/>
      </c>
      <c r="L28" s="20" t="str">
        <f>IFERROR(INDEX(SchoolList!J:J,MATCH($J28,SchoolList!$B:$B,0)),"")</f>
        <v/>
      </c>
      <c r="M28" s="20" t="str">
        <f>IFERROR(INDEX(SchoolList!K:K,MATCH($J28,SchoolList!$B:$B,0)),"")</f>
        <v/>
      </c>
      <c r="N28" s="20" t="str">
        <f>IFERROR(INDEX(SchoolList!L:L,MATCH($J28,SchoolList!$B:$B,0)),"")</f>
        <v/>
      </c>
      <c r="O28" s="108" t="str">
        <f>IFERROR(INDEX(SchoolList!H:H,MATCH($J28,SchoolList!$B:$B,0)),"")</f>
        <v/>
      </c>
      <c r="P28" s="32" t="str">
        <f t="shared" si="1"/>
        <v/>
      </c>
      <c r="R28" s="30" t="str">
        <f>IFERROR(INDEX(SchoolList!$B:$B,MATCH(S$13&amp;" "&amp;R$12&amp;" #"&amp;$A28,SchoolList!$V:$V,0)),"")</f>
        <v/>
      </c>
      <c r="S28" s="20" t="str">
        <f>IFERROR(INDEX(SchoolList!I:I,MATCH($R28,SchoolList!$B:$B,0)),"")</f>
        <v/>
      </c>
      <c r="T28" s="20" t="str">
        <f>IFERROR(INDEX(SchoolList!J:J,MATCH($R28,SchoolList!$B:$B,0)),"")</f>
        <v/>
      </c>
      <c r="U28" s="20" t="str">
        <f>IFERROR(INDEX(SchoolList!K:K,MATCH($R28,SchoolList!$B:$B,0)),"")</f>
        <v/>
      </c>
      <c r="V28" s="20" t="str">
        <f>IFERROR(INDEX(SchoolList!L:L,MATCH($R28,SchoolList!$B:$B,0)),"")</f>
        <v/>
      </c>
      <c r="W28" s="108" t="str">
        <f>IFERROR(INDEX(SchoolList!H:H,MATCH($R28,SchoolList!$B:$B,0)),"")</f>
        <v/>
      </c>
      <c r="X28" s="32" t="str">
        <f t="shared" si="2"/>
        <v/>
      </c>
    </row>
    <row r="29" spans="1:24" ht="16" x14ac:dyDescent="0.2">
      <c r="A29" s="103">
        <v>14</v>
      </c>
      <c r="B29" s="30" t="str">
        <f>IFERROR(INDEX(SchoolList!$B:$B,MATCH(C$13&amp;" "&amp;B$12&amp;" #"&amp;$A29,SchoolList!$T:$T,0)),"")</f>
        <v/>
      </c>
      <c r="C29" s="20" t="str">
        <f>IFERROR(INDEX(SchoolList!I:I,MATCH($B29,SchoolList!$B:$B,0)),"")</f>
        <v/>
      </c>
      <c r="D29" s="20" t="str">
        <f>IFERROR(INDEX(SchoolList!J:J,MATCH($B29,SchoolList!$B:$B,0)),"")</f>
        <v/>
      </c>
      <c r="E29" s="20" t="str">
        <f>IFERROR(INDEX(SchoolList!K:K,MATCH($B29,SchoolList!$B:$B,0)),"")</f>
        <v/>
      </c>
      <c r="F29" s="20" t="str">
        <f>IFERROR(INDEX(SchoolList!L:L,MATCH($B29,SchoolList!$B:$B,0)),"")</f>
        <v/>
      </c>
      <c r="G29" s="20" t="str">
        <f>IFERROR(INDEX(SchoolList!H:H,MATCH($B29,SchoolList!$B:$B,0)),"")</f>
        <v/>
      </c>
      <c r="H29" s="32" t="str">
        <f t="shared" si="0"/>
        <v/>
      </c>
      <c r="J29" s="30" t="str">
        <f>IFERROR(INDEX(SchoolList!$B:$B,MATCH(K$13&amp;" "&amp;J$12&amp;" #"&amp;$A29,SchoolList!$U:$U,0)),"")</f>
        <v/>
      </c>
      <c r="K29" s="20" t="str">
        <f>IFERROR(INDEX(SchoolList!I:I,MATCH($J29,SchoolList!$B:$B,0)),"")</f>
        <v/>
      </c>
      <c r="L29" s="20" t="str">
        <f>IFERROR(INDEX(SchoolList!J:J,MATCH($J29,SchoolList!$B:$B,0)),"")</f>
        <v/>
      </c>
      <c r="M29" s="20" t="str">
        <f>IFERROR(INDEX(SchoolList!K:K,MATCH($J29,SchoolList!$B:$B,0)),"")</f>
        <v/>
      </c>
      <c r="N29" s="20" t="str">
        <f>IFERROR(INDEX(SchoolList!L:L,MATCH($J29,SchoolList!$B:$B,0)),"")</f>
        <v/>
      </c>
      <c r="O29" s="108" t="str">
        <f>IFERROR(INDEX(SchoolList!H:H,MATCH($J29,SchoolList!$B:$B,0)),"")</f>
        <v/>
      </c>
      <c r="P29" s="32" t="str">
        <f t="shared" si="1"/>
        <v/>
      </c>
      <c r="R29" s="30" t="str">
        <f>IFERROR(INDEX(SchoolList!$B:$B,MATCH(S$13&amp;" "&amp;R$12&amp;" #"&amp;$A29,SchoolList!$V:$V,0)),"")</f>
        <v/>
      </c>
      <c r="S29" s="20" t="str">
        <f>IFERROR(INDEX(SchoolList!I:I,MATCH($R29,SchoolList!$B:$B,0)),"")</f>
        <v/>
      </c>
      <c r="T29" s="20" t="str">
        <f>IFERROR(INDEX(SchoolList!J:J,MATCH($R29,SchoolList!$B:$B,0)),"")</f>
        <v/>
      </c>
      <c r="U29" s="20" t="str">
        <f>IFERROR(INDEX(SchoolList!K:K,MATCH($R29,SchoolList!$B:$B,0)),"")</f>
        <v/>
      </c>
      <c r="V29" s="20" t="str">
        <f>IFERROR(INDEX(SchoolList!L:L,MATCH($R29,SchoolList!$B:$B,0)),"")</f>
        <v/>
      </c>
      <c r="W29" s="108" t="str">
        <f>IFERROR(INDEX(SchoolList!H:H,MATCH($R29,SchoolList!$B:$B,0)),"")</f>
        <v/>
      </c>
      <c r="X29" s="32" t="str">
        <f t="shared" si="2"/>
        <v/>
      </c>
    </row>
    <row r="30" spans="1:24" ht="16" x14ac:dyDescent="0.2">
      <c r="A30" s="103">
        <v>15</v>
      </c>
      <c r="B30" s="30" t="str">
        <f>IFERROR(INDEX(SchoolList!$B:$B,MATCH(C$13&amp;" "&amp;B$12&amp;" #"&amp;$A30,SchoolList!$T:$T,0)),"")</f>
        <v/>
      </c>
      <c r="C30" s="20" t="str">
        <f>IFERROR(INDEX(SchoolList!I:I,MATCH($B30,SchoolList!$B:$B,0)),"")</f>
        <v/>
      </c>
      <c r="D30" s="20" t="str">
        <f>IFERROR(INDEX(SchoolList!J:J,MATCH($B30,SchoolList!$B:$B,0)),"")</f>
        <v/>
      </c>
      <c r="E30" s="20" t="str">
        <f>IFERROR(INDEX(SchoolList!K:K,MATCH($B30,SchoolList!$B:$B,0)),"")</f>
        <v/>
      </c>
      <c r="F30" s="20" t="str">
        <f>IFERROR(INDEX(SchoolList!L:L,MATCH($B30,SchoolList!$B:$B,0)),"")</f>
        <v/>
      </c>
      <c r="G30" s="20" t="str">
        <f>IFERROR(INDEX(SchoolList!H:H,MATCH($B30,SchoolList!$B:$B,0)),"")</f>
        <v/>
      </c>
      <c r="H30" s="32" t="str">
        <f t="shared" si="0"/>
        <v/>
      </c>
      <c r="J30" s="30" t="str">
        <f>IFERROR(INDEX(SchoolList!$B:$B,MATCH(K$13&amp;" "&amp;J$12&amp;" #"&amp;$A30,SchoolList!$U:$U,0)),"")</f>
        <v/>
      </c>
      <c r="K30" s="20" t="str">
        <f>IFERROR(INDEX(SchoolList!I:I,MATCH($J30,SchoolList!$B:$B,0)),"")</f>
        <v/>
      </c>
      <c r="L30" s="20" t="str">
        <f>IFERROR(INDEX(SchoolList!J:J,MATCH($J30,SchoolList!$B:$B,0)),"")</f>
        <v/>
      </c>
      <c r="M30" s="20" t="str">
        <f>IFERROR(INDEX(SchoolList!K:K,MATCH($J30,SchoolList!$B:$B,0)),"")</f>
        <v/>
      </c>
      <c r="N30" s="20" t="str">
        <f>IFERROR(INDEX(SchoolList!L:L,MATCH($J30,SchoolList!$B:$B,0)),"")</f>
        <v/>
      </c>
      <c r="O30" s="108" t="str">
        <f>IFERROR(INDEX(SchoolList!H:H,MATCH($J30,SchoolList!$B:$B,0)),"")</f>
        <v/>
      </c>
      <c r="P30" s="32" t="str">
        <f t="shared" si="1"/>
        <v/>
      </c>
      <c r="R30" s="30" t="str">
        <f>IFERROR(INDEX(SchoolList!$B:$B,MATCH(S$13&amp;" "&amp;R$12&amp;" #"&amp;$A30,SchoolList!$V:$V,0)),"")</f>
        <v/>
      </c>
      <c r="S30" s="20" t="str">
        <f>IFERROR(INDEX(SchoolList!I:I,MATCH($R30,SchoolList!$B:$B,0)),"")</f>
        <v/>
      </c>
      <c r="T30" s="20" t="str">
        <f>IFERROR(INDEX(SchoolList!J:J,MATCH($R30,SchoolList!$B:$B,0)),"")</f>
        <v/>
      </c>
      <c r="U30" s="20" t="str">
        <f>IFERROR(INDEX(SchoolList!K:K,MATCH($R30,SchoolList!$B:$B,0)),"")</f>
        <v/>
      </c>
      <c r="V30" s="20" t="str">
        <f>IFERROR(INDEX(SchoolList!L:L,MATCH($R30,SchoolList!$B:$B,0)),"")</f>
        <v/>
      </c>
      <c r="W30" s="108" t="str">
        <f>IFERROR(INDEX(SchoolList!H:H,MATCH($R30,SchoolList!$B:$B,0)),"")</f>
        <v/>
      </c>
      <c r="X30" s="32" t="str">
        <f t="shared" si="2"/>
        <v/>
      </c>
    </row>
    <row r="31" spans="1:24" ht="16" x14ac:dyDescent="0.2">
      <c r="A31" s="103">
        <v>16</v>
      </c>
      <c r="B31" s="30" t="str">
        <f>IFERROR(INDEX(SchoolList!$B:$B,MATCH(C$13&amp;" "&amp;B$12&amp;" #"&amp;$A31,SchoolList!$T:$T,0)),"")</f>
        <v/>
      </c>
      <c r="C31" s="20" t="str">
        <f>IFERROR(INDEX(SchoolList!I:I,MATCH($B31,SchoolList!$B:$B,0)),"")</f>
        <v/>
      </c>
      <c r="D31" s="20" t="str">
        <f>IFERROR(INDEX(SchoolList!J:J,MATCH($B31,SchoolList!$B:$B,0)),"")</f>
        <v/>
      </c>
      <c r="E31" s="20" t="str">
        <f>IFERROR(INDEX(SchoolList!K:K,MATCH($B31,SchoolList!$B:$B,0)),"")</f>
        <v/>
      </c>
      <c r="F31" s="20" t="str">
        <f>IFERROR(INDEX(SchoolList!L:L,MATCH($B31,SchoolList!$B:$B,0)),"")</f>
        <v/>
      </c>
      <c r="G31" s="20" t="str">
        <f>IFERROR(INDEX(SchoolList!H:H,MATCH($B31,SchoolList!$B:$B,0)),"")</f>
        <v/>
      </c>
      <c r="H31" s="32" t="str">
        <f t="shared" si="0"/>
        <v/>
      </c>
      <c r="J31" s="30" t="str">
        <f>IFERROR(INDEX(SchoolList!$B:$B,MATCH(K$13&amp;" "&amp;J$12&amp;" #"&amp;$A31,SchoolList!$U:$U,0)),"")</f>
        <v/>
      </c>
      <c r="K31" s="20" t="str">
        <f>IFERROR(INDEX(SchoolList!I:I,MATCH($J31,SchoolList!$B:$B,0)),"")</f>
        <v/>
      </c>
      <c r="L31" s="20" t="str">
        <f>IFERROR(INDEX(SchoolList!J:J,MATCH($J31,SchoolList!$B:$B,0)),"")</f>
        <v/>
      </c>
      <c r="M31" s="20" t="str">
        <f>IFERROR(INDEX(SchoolList!K:K,MATCH($J31,SchoolList!$B:$B,0)),"")</f>
        <v/>
      </c>
      <c r="N31" s="20" t="str">
        <f>IFERROR(INDEX(SchoolList!L:L,MATCH($J31,SchoolList!$B:$B,0)),"")</f>
        <v/>
      </c>
      <c r="O31" s="108" t="str">
        <f>IFERROR(INDEX(SchoolList!H:H,MATCH($J31,SchoolList!$B:$B,0)),"")</f>
        <v/>
      </c>
      <c r="P31" s="32" t="str">
        <f t="shared" si="1"/>
        <v/>
      </c>
      <c r="R31" s="30" t="str">
        <f>IFERROR(INDEX(SchoolList!$B:$B,MATCH(S$13&amp;" "&amp;R$12&amp;" #"&amp;$A31,SchoolList!$V:$V,0)),"")</f>
        <v/>
      </c>
      <c r="S31" s="20" t="str">
        <f>IFERROR(INDEX(SchoolList!I:I,MATCH($R31,SchoolList!$B:$B,0)),"")</f>
        <v/>
      </c>
      <c r="T31" s="20" t="str">
        <f>IFERROR(INDEX(SchoolList!J:J,MATCH($R31,SchoolList!$B:$B,0)),"")</f>
        <v/>
      </c>
      <c r="U31" s="20" t="str">
        <f>IFERROR(INDEX(SchoolList!K:K,MATCH($R31,SchoolList!$B:$B,0)),"")</f>
        <v/>
      </c>
      <c r="V31" s="20" t="str">
        <f>IFERROR(INDEX(SchoolList!L:L,MATCH($R31,SchoolList!$B:$B,0)),"")</f>
        <v/>
      </c>
      <c r="W31" s="108" t="str">
        <f>IFERROR(INDEX(SchoolList!H:H,MATCH($R31,SchoolList!$B:$B,0)),"")</f>
        <v/>
      </c>
      <c r="X31" s="32" t="str">
        <f t="shared" si="2"/>
        <v/>
      </c>
    </row>
    <row r="32" spans="1:24" ht="16" x14ac:dyDescent="0.2">
      <c r="A32" s="103">
        <v>17</v>
      </c>
      <c r="B32" s="30" t="str">
        <f>IFERROR(INDEX(SchoolList!$B:$B,MATCH(C$13&amp;" "&amp;B$12&amp;" #"&amp;$A32,SchoolList!$T:$T,0)),"")</f>
        <v/>
      </c>
      <c r="C32" s="20" t="str">
        <f>IFERROR(INDEX(SchoolList!I:I,MATCH($B32,SchoolList!$B:$B,0)),"")</f>
        <v/>
      </c>
      <c r="D32" s="20" t="str">
        <f>IFERROR(INDEX(SchoolList!J:J,MATCH($B32,SchoolList!$B:$B,0)),"")</f>
        <v/>
      </c>
      <c r="E32" s="20" t="str">
        <f>IFERROR(INDEX(SchoolList!K:K,MATCH($B32,SchoolList!$B:$B,0)),"")</f>
        <v/>
      </c>
      <c r="F32" s="20" t="str">
        <f>IFERROR(INDEX(SchoolList!L:L,MATCH($B32,SchoolList!$B:$B,0)),"")</f>
        <v/>
      </c>
      <c r="G32" s="20" t="str">
        <f>IFERROR(INDEX(SchoolList!H:H,MATCH($B32,SchoolList!$B:$B,0)),"")</f>
        <v/>
      </c>
      <c r="H32" s="32" t="str">
        <f t="shared" si="0"/>
        <v/>
      </c>
      <c r="J32" s="30" t="str">
        <f>IFERROR(INDEX(SchoolList!$B:$B,MATCH(K$13&amp;" "&amp;J$12&amp;" #"&amp;$A32,SchoolList!$U:$U,0)),"")</f>
        <v/>
      </c>
      <c r="K32" s="20" t="str">
        <f>IFERROR(INDEX(SchoolList!I:I,MATCH($J32,SchoolList!$B:$B,0)),"")</f>
        <v/>
      </c>
      <c r="L32" s="20" t="str">
        <f>IFERROR(INDEX(SchoolList!J:J,MATCH($J32,SchoolList!$B:$B,0)),"")</f>
        <v/>
      </c>
      <c r="M32" s="20" t="str">
        <f>IFERROR(INDEX(SchoolList!K:K,MATCH($J32,SchoolList!$B:$B,0)),"")</f>
        <v/>
      </c>
      <c r="N32" s="20" t="str">
        <f>IFERROR(INDEX(SchoolList!L:L,MATCH($J32,SchoolList!$B:$B,0)),"")</f>
        <v/>
      </c>
      <c r="O32" s="108" t="str">
        <f>IFERROR(INDEX(SchoolList!H:H,MATCH($J32,SchoolList!$B:$B,0)),"")</f>
        <v/>
      </c>
      <c r="P32" s="32" t="str">
        <f t="shared" si="1"/>
        <v/>
      </c>
      <c r="R32" s="30" t="str">
        <f>IFERROR(INDEX(SchoolList!$B:$B,MATCH(S$13&amp;" "&amp;R$12&amp;" #"&amp;$A32,SchoolList!$V:$V,0)),"")</f>
        <v/>
      </c>
      <c r="S32" s="20" t="str">
        <f>IFERROR(INDEX(SchoolList!I:I,MATCH($R32,SchoolList!$B:$B,0)),"")</f>
        <v/>
      </c>
      <c r="T32" s="20" t="str">
        <f>IFERROR(INDEX(SchoolList!J:J,MATCH($R32,SchoolList!$B:$B,0)),"")</f>
        <v/>
      </c>
      <c r="U32" s="20" t="str">
        <f>IFERROR(INDEX(SchoolList!K:K,MATCH($R32,SchoolList!$B:$B,0)),"")</f>
        <v/>
      </c>
      <c r="V32" s="20" t="str">
        <f>IFERROR(INDEX(SchoolList!L:L,MATCH($R32,SchoolList!$B:$B,0)),"")</f>
        <v/>
      </c>
      <c r="W32" s="108" t="str">
        <f>IFERROR(INDEX(SchoolList!H:H,MATCH($R32,SchoolList!$B:$B,0)),"")</f>
        <v/>
      </c>
      <c r="X32" s="32" t="str">
        <f t="shared" si="2"/>
        <v/>
      </c>
    </row>
    <row r="33" spans="1:24" ht="16" x14ac:dyDescent="0.2">
      <c r="A33" s="103">
        <v>18</v>
      </c>
      <c r="B33" s="30" t="str">
        <f>IFERROR(INDEX(SchoolList!$B:$B,MATCH(C$13&amp;" "&amp;B$12&amp;" #"&amp;$A33,SchoolList!$T:$T,0)),"")</f>
        <v/>
      </c>
      <c r="C33" s="20" t="str">
        <f>IFERROR(INDEX(SchoolList!I:I,MATCH($B33,SchoolList!$B:$B,0)),"")</f>
        <v/>
      </c>
      <c r="D33" s="20" t="str">
        <f>IFERROR(INDEX(SchoolList!J:J,MATCH($B33,SchoolList!$B:$B,0)),"")</f>
        <v/>
      </c>
      <c r="E33" s="20" t="str">
        <f>IFERROR(INDEX(SchoolList!K:K,MATCH($B33,SchoolList!$B:$B,0)),"")</f>
        <v/>
      </c>
      <c r="F33" s="20" t="str">
        <f>IFERROR(INDEX(SchoolList!L:L,MATCH($B33,SchoolList!$B:$B,0)),"")</f>
        <v/>
      </c>
      <c r="G33" s="20" t="str">
        <f>IFERROR(INDEX(SchoolList!H:H,MATCH($B33,SchoolList!$B:$B,0)),"")</f>
        <v/>
      </c>
      <c r="H33" s="32" t="str">
        <f t="shared" si="0"/>
        <v/>
      </c>
      <c r="J33" s="30" t="str">
        <f>IFERROR(INDEX(SchoolList!$B:$B,MATCH(K$13&amp;" "&amp;J$12&amp;" #"&amp;$A33,SchoolList!$U:$U,0)),"")</f>
        <v/>
      </c>
      <c r="K33" s="20" t="str">
        <f>IFERROR(INDEX(SchoolList!I:I,MATCH($J33,SchoolList!$B:$B,0)),"")</f>
        <v/>
      </c>
      <c r="L33" s="20" t="str">
        <f>IFERROR(INDEX(SchoolList!J:J,MATCH($J33,SchoolList!$B:$B,0)),"")</f>
        <v/>
      </c>
      <c r="M33" s="20" t="str">
        <f>IFERROR(INDEX(SchoolList!K:K,MATCH($J33,SchoolList!$B:$B,0)),"")</f>
        <v/>
      </c>
      <c r="N33" s="20" t="str">
        <f>IFERROR(INDEX(SchoolList!L:L,MATCH($J33,SchoolList!$B:$B,0)),"")</f>
        <v/>
      </c>
      <c r="O33" s="108" t="str">
        <f>IFERROR(INDEX(SchoolList!H:H,MATCH($J33,SchoolList!$B:$B,0)),"")</f>
        <v/>
      </c>
      <c r="P33" s="32" t="str">
        <f t="shared" si="1"/>
        <v/>
      </c>
      <c r="R33" s="30" t="str">
        <f>IFERROR(INDEX(SchoolList!$B:$B,MATCH(S$13&amp;" "&amp;R$12&amp;" #"&amp;$A33,SchoolList!$V:$V,0)),"")</f>
        <v/>
      </c>
      <c r="S33" s="20" t="str">
        <f>IFERROR(INDEX(SchoolList!I:I,MATCH($R33,SchoolList!$B:$B,0)),"")</f>
        <v/>
      </c>
      <c r="T33" s="20" t="str">
        <f>IFERROR(INDEX(SchoolList!J:J,MATCH($R33,SchoolList!$B:$B,0)),"")</f>
        <v/>
      </c>
      <c r="U33" s="20" t="str">
        <f>IFERROR(INDEX(SchoolList!K:K,MATCH($R33,SchoolList!$B:$B,0)),"")</f>
        <v/>
      </c>
      <c r="V33" s="20" t="str">
        <f>IFERROR(INDEX(SchoolList!L:L,MATCH($R33,SchoolList!$B:$B,0)),"")</f>
        <v/>
      </c>
      <c r="W33" s="108" t="str">
        <f>IFERROR(INDEX(SchoolList!H:H,MATCH($R33,SchoolList!$B:$B,0)),"")</f>
        <v/>
      </c>
      <c r="X33" s="32" t="str">
        <f t="shared" si="2"/>
        <v/>
      </c>
    </row>
    <row r="34" spans="1:24" ht="16" x14ac:dyDescent="0.2">
      <c r="A34" s="103">
        <v>19</v>
      </c>
      <c r="B34" s="34" t="str">
        <f>IFERROR(INDEX(SchoolList!$B:$B,MATCH(C$13&amp;" "&amp;B$12&amp;" #"&amp;$A34,SchoolList!$T:$T,0)),"")</f>
        <v/>
      </c>
      <c r="C34" s="20" t="str">
        <f>IFERROR(INDEX(SchoolList!I:I,MATCH($B34,SchoolList!$B:$B,0)),"")</f>
        <v/>
      </c>
      <c r="D34" s="20" t="str">
        <f>IFERROR(INDEX(SchoolList!J:J,MATCH($B34,SchoolList!$B:$B,0)),"")</f>
        <v/>
      </c>
      <c r="E34" s="20" t="str">
        <f>IFERROR(INDEX(SchoolList!K:K,MATCH($B34,SchoolList!$B:$B,0)),"")</f>
        <v/>
      </c>
      <c r="F34" s="20" t="str">
        <f>IFERROR(INDEX(SchoolList!L:L,MATCH($B34,SchoolList!$B:$B,0)),"")</f>
        <v/>
      </c>
      <c r="G34" s="20" t="str">
        <f>IFERROR(INDEX(SchoolList!H:H,MATCH($B34,SchoolList!$B:$B,0)),"")</f>
        <v/>
      </c>
      <c r="H34" s="32" t="str">
        <f t="shared" si="0"/>
        <v/>
      </c>
      <c r="J34" s="30" t="str">
        <f>IFERROR(INDEX(SchoolList!$B:$B,MATCH(K$13&amp;" "&amp;J$12&amp;" #"&amp;$A34,SchoolList!$U:$U,0)),"")</f>
        <v/>
      </c>
      <c r="K34" s="20" t="str">
        <f>IFERROR(INDEX(SchoolList!I:I,MATCH($J34,SchoolList!$B:$B,0)),"")</f>
        <v/>
      </c>
      <c r="L34" s="20" t="str">
        <f>IFERROR(INDEX(SchoolList!J:J,MATCH($J34,SchoolList!$B:$B,0)),"")</f>
        <v/>
      </c>
      <c r="M34" s="20" t="str">
        <f>IFERROR(INDEX(SchoolList!K:K,MATCH($J34,SchoolList!$B:$B,0)),"")</f>
        <v/>
      </c>
      <c r="N34" s="20" t="str">
        <f>IFERROR(INDEX(SchoolList!L:L,MATCH($J34,SchoolList!$B:$B,0)),"")</f>
        <v/>
      </c>
      <c r="O34" s="108" t="str">
        <f>IFERROR(INDEX(SchoolList!H:H,MATCH($J34,SchoolList!$B:$B,0)),"")</f>
        <v/>
      </c>
      <c r="P34" s="32" t="str">
        <f t="shared" si="1"/>
        <v/>
      </c>
      <c r="R34" s="30" t="str">
        <f>IFERROR(INDEX(SchoolList!$B:$B,MATCH(S$13&amp;" "&amp;R$12&amp;" #"&amp;$A34,SchoolList!$V:$V,0)),"")</f>
        <v/>
      </c>
      <c r="S34" s="20" t="str">
        <f>IFERROR(INDEX(SchoolList!I:I,MATCH($R34,SchoolList!$B:$B,0)),"")</f>
        <v/>
      </c>
      <c r="T34" s="20" t="str">
        <f>IFERROR(INDEX(SchoolList!J:J,MATCH($R34,SchoolList!$B:$B,0)),"")</f>
        <v/>
      </c>
      <c r="U34" s="20" t="str">
        <f>IFERROR(INDEX(SchoolList!K:K,MATCH($R34,SchoolList!$B:$B,0)),"")</f>
        <v/>
      </c>
      <c r="V34" s="20" t="str">
        <f>IFERROR(INDEX(SchoolList!L:L,MATCH($R34,SchoolList!$B:$B,0)),"")</f>
        <v/>
      </c>
      <c r="W34" s="108" t="str">
        <f>IFERROR(INDEX(SchoolList!H:H,MATCH($R34,SchoolList!$B:$B,0)),"")</f>
        <v/>
      </c>
      <c r="X34" s="32" t="str">
        <f t="shared" si="2"/>
        <v/>
      </c>
    </row>
    <row r="35" spans="1:24" x14ac:dyDescent="0.2">
      <c r="B35" s="110"/>
      <c r="C35" s="111"/>
      <c r="D35" s="111"/>
      <c r="E35" s="111"/>
      <c r="F35" s="111"/>
      <c r="G35" s="111"/>
      <c r="H35" s="112"/>
      <c r="J35" s="110"/>
      <c r="K35" s="111"/>
      <c r="L35" s="111"/>
      <c r="M35" s="111"/>
      <c r="N35" s="111"/>
      <c r="O35" s="111"/>
      <c r="P35" s="112"/>
      <c r="R35" s="110"/>
      <c r="S35" s="111"/>
      <c r="T35" s="111"/>
      <c r="U35" s="111"/>
      <c r="V35" s="111"/>
      <c r="W35" s="111"/>
      <c r="X35" s="112"/>
    </row>
    <row r="36" spans="1:24" ht="32" x14ac:dyDescent="0.2">
      <c r="B36" s="33" t="s">
        <v>332</v>
      </c>
      <c r="C36" s="113">
        <f>ROUND(SUMPRODUCT(C$16:C$34,$H$16:$H$34),2)</f>
        <v>0.45</v>
      </c>
      <c r="D36" s="113">
        <f>ROUND(SUMPRODUCT(D$16:D$34,$H$16:$H$34),2)</f>
        <v>1.47</v>
      </c>
      <c r="E36" s="113">
        <f>ROUND(SUMPRODUCT(E$16:E$34,$H$16:$H$34),2)</f>
        <v>0.96</v>
      </c>
      <c r="F36" s="113">
        <f>ROUND(SUMPRODUCT(F$16:F$34,$H$16:$H$34),2)</f>
        <v>2.87</v>
      </c>
      <c r="G36" s="104"/>
      <c r="H36" s="104"/>
      <c r="J36" s="33" t="s">
        <v>332</v>
      </c>
      <c r="K36" s="113">
        <f>ROUND(SUMPRODUCT(K$16:K$34,$P$16:$P$34),2)</f>
        <v>0</v>
      </c>
      <c r="L36" s="113">
        <f>ROUND(SUMPRODUCT(L$16:L$34,$P$16:$P$34),2)</f>
        <v>0</v>
      </c>
      <c r="M36" s="113">
        <f>ROUND(SUMPRODUCT(M$16:M$34,$P$16:$P$34),2)</f>
        <v>0</v>
      </c>
      <c r="N36" s="113">
        <f>ROUND(SUMPRODUCT(N$16:N$34,$P$16:$P$34),2)</f>
        <v>0</v>
      </c>
      <c r="O36" s="114"/>
      <c r="P36" s="114"/>
      <c r="R36" s="33" t="s">
        <v>332</v>
      </c>
      <c r="S36" s="113">
        <f>ROUND(SUMPRODUCT(S$16:S$34,$X$16:$X$34),2)</f>
        <v>0</v>
      </c>
      <c r="T36" s="113">
        <f>ROUND(SUMPRODUCT(T$16:T$34,$X$16:$X$34),2)</f>
        <v>0</v>
      </c>
      <c r="U36" s="113">
        <f>ROUND(SUMPRODUCT(U$16:U$34,$X$16:$X$34),2)</f>
        <v>0</v>
      </c>
      <c r="V36" s="113">
        <f>ROUND(SUMPRODUCT(V$16:V$34,$X$16:$X$34),2)</f>
        <v>0</v>
      </c>
    </row>
    <row r="37" spans="1:24" x14ac:dyDescent="0.2">
      <c r="B37" s="31" t="s">
        <v>314</v>
      </c>
      <c r="C37" s="161">
        <f>INDEX(SCSEntitlementbySpan!$F:$F,MATCH($B$2&amp;" "&amp;B12,SCSEntitlementbySpan!$D:$D,0))</f>
        <v>596.76</v>
      </c>
      <c r="D37" s="161"/>
      <c r="E37" s="161"/>
      <c r="F37" s="161"/>
      <c r="G37" s="104"/>
      <c r="H37" s="104"/>
      <c r="J37" s="31" t="s">
        <v>314</v>
      </c>
      <c r="K37" s="161" t="e">
        <f>INDEX(SCSEntitlementbySpan!$F:$F,MATCH($B$2&amp;" "&amp;J12,SCSEntitlementbySpan!$D:$D,0))</f>
        <v>#N/A</v>
      </c>
      <c r="L37" s="161"/>
      <c r="M37" s="161"/>
      <c r="N37" s="161"/>
      <c r="O37" s="28"/>
      <c r="P37" s="28"/>
      <c r="R37" s="31" t="s">
        <v>314</v>
      </c>
      <c r="S37" s="161" t="e">
        <f>INDEX(SCSEntitlementbySpan!$F:$F,MATCH($B$2&amp;" "&amp;R12,SCSEntitlementbySpan!$D:$D,0))</f>
        <v>#N/A</v>
      </c>
      <c r="T37" s="161"/>
      <c r="U37" s="161"/>
      <c r="V37" s="161"/>
    </row>
    <row r="38" spans="1:24" x14ac:dyDescent="0.2">
      <c r="B38" s="31" t="s">
        <v>339</v>
      </c>
      <c r="C38" s="116">
        <f>IFERROR($C$37*C36,0)</f>
        <v>268.54200000000003</v>
      </c>
      <c r="D38" s="116">
        <f>IFERROR($C$37*D36,0)</f>
        <v>877.23719999999992</v>
      </c>
      <c r="E38" s="116">
        <f>IFERROR($C$37*E36,0)</f>
        <v>572.88959999999997</v>
      </c>
      <c r="F38" s="116">
        <f>SUM(C38:E38)</f>
        <v>1718.6687999999999</v>
      </c>
      <c r="G38" s="104"/>
      <c r="H38" s="104"/>
      <c r="J38" s="31" t="s">
        <v>339</v>
      </c>
      <c r="K38" s="116">
        <f>IFERROR($K$37*K36,0)</f>
        <v>0</v>
      </c>
      <c r="L38" s="116">
        <f>IFERROR($K$37*L36,0)</f>
        <v>0</v>
      </c>
      <c r="M38" s="116">
        <f>IFERROR($K$37*M36,0)</f>
        <v>0</v>
      </c>
      <c r="N38" s="116">
        <f>SUM(K38:M38)</f>
        <v>0</v>
      </c>
      <c r="O38" s="114"/>
      <c r="P38" s="114"/>
      <c r="R38" s="31" t="s">
        <v>339</v>
      </c>
      <c r="S38" s="116">
        <f>IFERROR($S$37*S36,0)</f>
        <v>0</v>
      </c>
      <c r="T38" s="116">
        <f>IFERROR($S$37*T36,0)</f>
        <v>0</v>
      </c>
      <c r="U38" s="116">
        <f>IFERROR($S$37*U36,0)</f>
        <v>0</v>
      </c>
      <c r="V38" s="116">
        <f>IFERROR($S$37*V36,0)</f>
        <v>0</v>
      </c>
    </row>
  </sheetData>
  <mergeCells count="27">
    <mergeCell ref="C37:F37"/>
    <mergeCell ref="K37:N37"/>
    <mergeCell ref="S37:V37"/>
    <mergeCell ref="O14:O15"/>
    <mergeCell ref="P14:P15"/>
    <mergeCell ref="R14:R15"/>
    <mergeCell ref="S14:V14"/>
    <mergeCell ref="W14:W15"/>
    <mergeCell ref="X14:X15"/>
    <mergeCell ref="R12:X12"/>
    <mergeCell ref="C13:H13"/>
    <mergeCell ref="K13:P13"/>
    <mergeCell ref="S13:X13"/>
    <mergeCell ref="K14:N14"/>
    <mergeCell ref="B14:B15"/>
    <mergeCell ref="C14:F14"/>
    <mergeCell ref="G14:G15"/>
    <mergeCell ref="H14:H15"/>
    <mergeCell ref="J14:J15"/>
    <mergeCell ref="K1:O1"/>
    <mergeCell ref="J3:J6"/>
    <mergeCell ref="J8:K8"/>
    <mergeCell ref="J10:K10"/>
    <mergeCell ref="B12:H12"/>
    <mergeCell ref="J12:P12"/>
    <mergeCell ref="J9:K9"/>
    <mergeCell ref="B8:H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5F6880DC-0D58-4141-8E71-B7D022A13907}">
          <x14:formula1>
            <xm:f>SCSbySchool!$B$3:$B$13</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E5DB3-8C6E-9145-9E53-2BE00C0CE122}">
  <dimension ref="A1:Q14"/>
  <sheetViews>
    <sheetView zoomScaleNormal="100" workbookViewId="0">
      <selection activeCell="Q11" sqref="Q11"/>
    </sheetView>
  </sheetViews>
  <sheetFormatPr baseColWidth="10" defaultRowHeight="15" outlineLevelCol="1" x14ac:dyDescent="0.2"/>
  <cols>
    <col min="2" max="2" width="32.1640625" bestFit="1" customWidth="1"/>
    <col min="3" max="3" width="20.83203125" bestFit="1" customWidth="1"/>
    <col min="4" max="4" width="12.5" customWidth="1"/>
    <col min="5" max="6" width="11.83203125" hidden="1" customWidth="1" outlineLevel="1"/>
    <col min="7" max="7" width="17.1640625" hidden="1" customWidth="1" outlineLevel="1"/>
    <col min="8" max="8" width="22.83203125" customWidth="1" collapsed="1"/>
    <col min="9" max="9" width="11.83203125" customWidth="1" outlineLevel="1"/>
    <col min="10" max="10" width="7.5" customWidth="1" outlineLevel="1"/>
    <col min="11" max="11" width="5.6640625" customWidth="1" outlineLevel="1"/>
    <col min="12" max="12" width="23.1640625" customWidth="1"/>
    <col min="13" max="14" width="11.83203125" hidden="1" customWidth="1" outlineLevel="1"/>
    <col min="15" max="15" width="12.1640625" hidden="1" customWidth="1" outlineLevel="1"/>
    <col min="16" max="16" width="27.83203125" customWidth="1" collapsed="1"/>
    <col min="17" max="17" width="97.6640625" style="24" customWidth="1"/>
  </cols>
  <sheetData>
    <row r="1" spans="1:17" ht="16" x14ac:dyDescent="0.2">
      <c r="A1" s="163" t="s">
        <v>126</v>
      </c>
      <c r="B1" s="163" t="s">
        <v>315</v>
      </c>
      <c r="C1" s="163" t="s">
        <v>1438</v>
      </c>
      <c r="D1" s="163" t="s">
        <v>1455</v>
      </c>
      <c r="E1" s="162" t="s">
        <v>335</v>
      </c>
      <c r="F1" s="162"/>
      <c r="G1" s="162"/>
      <c r="H1" s="162"/>
      <c r="I1" s="162" t="s">
        <v>1478</v>
      </c>
      <c r="J1" s="162"/>
      <c r="K1" s="162"/>
      <c r="L1" s="162"/>
      <c r="M1" s="162" t="s">
        <v>1434</v>
      </c>
      <c r="N1" s="162"/>
      <c r="O1" s="162"/>
      <c r="P1" s="162"/>
      <c r="Q1" s="138" t="s">
        <v>1479</v>
      </c>
    </row>
    <row r="2" spans="1:17" ht="16" x14ac:dyDescent="0.2">
      <c r="A2" s="164"/>
      <c r="B2" s="164"/>
      <c r="C2" s="164"/>
      <c r="D2" s="164"/>
      <c r="E2" s="81" t="s">
        <v>333</v>
      </c>
      <c r="F2" s="81" t="s">
        <v>334</v>
      </c>
      <c r="G2" s="81" t="s">
        <v>119</v>
      </c>
      <c r="H2" s="81" t="s">
        <v>282</v>
      </c>
      <c r="I2" s="81" t="s">
        <v>333</v>
      </c>
      <c r="J2" s="81" t="s">
        <v>334</v>
      </c>
      <c r="K2" s="81" t="s">
        <v>119</v>
      </c>
      <c r="L2" s="81" t="s">
        <v>282</v>
      </c>
      <c r="M2" s="123" t="s">
        <v>333</v>
      </c>
      <c r="N2" s="123" t="s">
        <v>334</v>
      </c>
      <c r="O2" s="123" t="s">
        <v>119</v>
      </c>
      <c r="P2" s="123" t="s">
        <v>282</v>
      </c>
      <c r="Q2" s="141"/>
    </row>
    <row r="3" spans="1:17" x14ac:dyDescent="0.2">
      <c r="A3" s="18">
        <v>591</v>
      </c>
      <c r="B3" s="125" t="s">
        <v>300</v>
      </c>
      <c r="C3" s="124">
        <f>SUMIF(ChADAProjections!A:A,A3,ChADAProjections!E:E)</f>
        <v>596.76</v>
      </c>
      <c r="D3" s="130">
        <f>L3/C3</f>
        <v>4.380320396809438</v>
      </c>
      <c r="E3" s="9">
        <f>SUMIFS(SCSEntitlementbySpan!K:K,SCSEntitlementbySpan!$A:$A,$A3)</f>
        <v>269</v>
      </c>
      <c r="F3" s="9">
        <f>SUMIFS(SCSEntitlementbySpan!L:L,SCSEntitlementbySpan!$A:$A,$A3)</f>
        <v>877</v>
      </c>
      <c r="G3" s="9">
        <f>SUMIFS(SCSEntitlementbySpan!M:M,SCSEntitlementbySpan!$A:$A,$A3)</f>
        <v>573</v>
      </c>
      <c r="H3" s="9">
        <f>SUMIFS(SCSEntitlementbySpan!N:N,SCSEntitlementbySpan!$A:$A,$A3)</f>
        <v>1719</v>
      </c>
      <c r="I3" s="9">
        <f>SUMIFS(JRooms!$P:$P,JRooms!$T:$T,$A3,JRooms!$Q:$Q,I$2)</f>
        <v>1744</v>
      </c>
      <c r="J3" s="9">
        <f>SUMIFS(JRooms!$P:$P,JRooms!$T:$T,$A3,JRooms!$Q:$Q,J$2)</f>
        <v>870</v>
      </c>
      <c r="K3" s="9">
        <f>SUMIFS(JRooms!$P:$P,JRooms!$T:$T,$A3,JRooms!$Q:$Q,K$2)</f>
        <v>0</v>
      </c>
      <c r="L3" s="9">
        <f>SUM(I3:K3)</f>
        <v>2614</v>
      </c>
      <c r="M3" s="129">
        <f>E3-I3</f>
        <v>-1475</v>
      </c>
      <c r="N3" s="129">
        <f t="shared" ref="N3:O13" si="0">F3-J3</f>
        <v>7</v>
      </c>
      <c r="O3" s="129">
        <f t="shared" si="0"/>
        <v>573</v>
      </c>
      <c r="P3" s="129">
        <f>IF(H3-L3&lt;0,0,H3-L3)</f>
        <v>0</v>
      </c>
      <c r="Q3" s="141"/>
    </row>
    <row r="4" spans="1:17" ht="32" x14ac:dyDescent="0.2">
      <c r="A4" s="18">
        <v>562</v>
      </c>
      <c r="B4" s="125" t="s">
        <v>135</v>
      </c>
      <c r="C4" s="124">
        <f>SUMIF(ChADAProjections!A:A,A4,ChADAProjections!E:E)</f>
        <v>152.88</v>
      </c>
      <c r="D4" s="130">
        <f t="shared" ref="D4:D13" si="1">L4/C4</f>
        <v>12.984039769754055</v>
      </c>
      <c r="E4" s="9">
        <f>SUMIFS(SCSEntitlementbySpan!K:K,SCSEntitlementbySpan!$A:$A,$A4)</f>
        <v>931</v>
      </c>
      <c r="F4" s="9">
        <f>SUMIFS(SCSEntitlementbySpan!L:L,SCSEntitlementbySpan!$A:$A,$A4)</f>
        <v>491</v>
      </c>
      <c r="G4" s="9">
        <f>SUMIFS(SCSEntitlementbySpan!M:M,SCSEntitlementbySpan!$A:$A,$A4)</f>
        <v>671</v>
      </c>
      <c r="H4" s="9">
        <f>SUMIFS(SCSEntitlementbySpan!N:N,SCSEntitlementbySpan!$A:$A,$A4)</f>
        <v>2093</v>
      </c>
      <c r="I4" s="9">
        <f>SUMIFS(JRooms!$P:$P,JRooms!$T:$T,$A4,JRooms!$Q:$Q,I$2)</f>
        <v>1040</v>
      </c>
      <c r="J4" s="9">
        <f>SUMIFS(JRooms!$P:$P,JRooms!$T:$T,$A4,JRooms!$Q:$Q,J$2)</f>
        <v>945</v>
      </c>
      <c r="K4" s="9">
        <f>SUMIFS(JRooms!$P:$P,JRooms!$T:$T,$A4,JRooms!$Q:$Q,K$2)</f>
        <v>0</v>
      </c>
      <c r="L4" s="9">
        <f t="shared" ref="L4:L13" si="2">SUM(I4:K4)</f>
        <v>1985</v>
      </c>
      <c r="M4" s="129">
        <f t="shared" ref="M4:M13" si="3">E4-I4</f>
        <v>-109</v>
      </c>
      <c r="N4" s="129">
        <f t="shared" si="0"/>
        <v>-454</v>
      </c>
      <c r="O4" s="129">
        <f t="shared" si="0"/>
        <v>671</v>
      </c>
      <c r="P4" s="129">
        <f t="shared" ref="P4:P13" si="4">IF(H4-L4&lt;0,0,H4-L4)</f>
        <v>108</v>
      </c>
      <c r="Q4" s="141" t="s">
        <v>1480</v>
      </c>
    </row>
    <row r="5" spans="1:17" x14ac:dyDescent="0.2">
      <c r="A5" s="18">
        <v>534</v>
      </c>
      <c r="B5" s="125" t="s">
        <v>139</v>
      </c>
      <c r="C5" s="124">
        <f>SUMIF(ChADAProjections!A:A,A5,ChADAProjections!E:E)</f>
        <v>551.94999999999993</v>
      </c>
      <c r="D5" s="130">
        <f t="shared" si="1"/>
        <v>1.3551952169580579</v>
      </c>
      <c r="E5" s="9">
        <f>SUMIFS(SCSEntitlementbySpan!K:K,SCSEntitlementbySpan!$A:$A,$A5)</f>
        <v>1668</v>
      </c>
      <c r="F5" s="9">
        <f>SUMIFS(SCSEntitlementbySpan!L:L,SCSEntitlementbySpan!$A:$A,$A5)</f>
        <v>880</v>
      </c>
      <c r="G5" s="9">
        <f>SUMIFS(SCSEntitlementbySpan!M:M,SCSEntitlementbySpan!$A:$A,$A5)</f>
        <v>1241</v>
      </c>
      <c r="H5" s="9">
        <f>SUMIFS(SCSEntitlementbySpan!N:N,SCSEntitlementbySpan!$A:$A,$A5)</f>
        <v>3789</v>
      </c>
      <c r="I5" s="9">
        <f>SUMIFS(JRooms!$P:$P,JRooms!$T:$T,$A5,JRooms!$Q:$Q,I$2)</f>
        <v>748</v>
      </c>
      <c r="J5" s="9">
        <f>SUMIFS(JRooms!$P:$P,JRooms!$T:$T,$A5,JRooms!$Q:$Q,J$2)</f>
        <v>0</v>
      </c>
      <c r="K5" s="9">
        <f>SUMIFS(JRooms!$P:$P,JRooms!$T:$T,$A5,JRooms!$Q:$Q,K$2)</f>
        <v>0</v>
      </c>
      <c r="L5" s="9">
        <f t="shared" si="2"/>
        <v>748</v>
      </c>
      <c r="M5" s="129">
        <f t="shared" si="3"/>
        <v>920</v>
      </c>
      <c r="N5" s="129">
        <f t="shared" si="0"/>
        <v>880</v>
      </c>
      <c r="O5" s="129">
        <f t="shared" si="0"/>
        <v>1241</v>
      </c>
      <c r="P5" s="129">
        <f t="shared" si="4"/>
        <v>3041</v>
      </c>
      <c r="Q5" s="141"/>
    </row>
    <row r="6" spans="1:17" x14ac:dyDescent="0.2">
      <c r="A6" s="18">
        <v>593</v>
      </c>
      <c r="B6" s="125" t="s">
        <v>133</v>
      </c>
      <c r="C6" s="124">
        <f>SUMIF(ChADAProjections!A:A,A6,ChADAProjections!E:E)</f>
        <v>370.91999999999996</v>
      </c>
      <c r="D6" s="130">
        <f t="shared" si="1"/>
        <v>4.6586865092203178</v>
      </c>
      <c r="E6" s="9">
        <f>SUMIFS(SCSEntitlementbySpan!K:K,SCSEntitlementbySpan!$A:$A,$A6)</f>
        <v>1320</v>
      </c>
      <c r="F6" s="9">
        <f>SUMIFS(SCSEntitlementbySpan!L:L,SCSEntitlementbySpan!$A:$A,$A6)</f>
        <v>2259</v>
      </c>
      <c r="G6" s="9">
        <f>SUMIFS(SCSEntitlementbySpan!M:M,SCSEntitlementbySpan!$A:$A,$A6)</f>
        <v>1402</v>
      </c>
      <c r="H6" s="9">
        <f>SUMIFS(SCSEntitlementbySpan!N:N,SCSEntitlementbySpan!$A:$A,$A6)</f>
        <v>4981</v>
      </c>
      <c r="I6" s="9">
        <f>SUMIFS(JRooms!$P:$P,JRooms!$T:$T,$A6,JRooms!$Q:$Q,I$2)</f>
        <v>0</v>
      </c>
      <c r="J6" s="9">
        <f>SUMIFS(JRooms!$P:$P,JRooms!$T:$T,$A6,JRooms!$Q:$Q,J$2)+1728</f>
        <v>1728</v>
      </c>
      <c r="K6" s="9">
        <f>SUMIFS(JRooms!$P:$P,JRooms!$T:$T,$A6,JRooms!$Q:$Q,K$2)</f>
        <v>0</v>
      </c>
      <c r="L6" s="9">
        <f t="shared" si="2"/>
        <v>1728</v>
      </c>
      <c r="M6" s="129">
        <f t="shared" si="3"/>
        <v>1320</v>
      </c>
      <c r="N6" s="129">
        <f t="shared" si="0"/>
        <v>531</v>
      </c>
      <c r="O6" s="129">
        <f t="shared" si="0"/>
        <v>1402</v>
      </c>
      <c r="P6" s="129">
        <f t="shared" si="4"/>
        <v>3253</v>
      </c>
      <c r="Q6" s="141"/>
    </row>
    <row r="7" spans="1:17" x14ac:dyDescent="0.2">
      <c r="A7" s="18">
        <v>538</v>
      </c>
      <c r="B7" s="125" t="s">
        <v>138</v>
      </c>
      <c r="C7" s="124">
        <f>SUMIF(ChADAProjections!A:A,A7,ChADAProjections!E:E)</f>
        <v>222.26000000000002</v>
      </c>
      <c r="D7" s="130">
        <f t="shared" si="1"/>
        <v>5.1966165751822189</v>
      </c>
      <c r="E7" s="9">
        <f>SUMIFS(SCSEntitlementbySpan!K:K,SCSEntitlementbySpan!$A:$A,$A7)</f>
        <v>69</v>
      </c>
      <c r="F7" s="9">
        <f>SUMIFS(SCSEntitlementbySpan!L:L,SCSEntitlementbySpan!$A:$A,$A7)</f>
        <v>660</v>
      </c>
      <c r="G7" s="9">
        <f>SUMIFS(SCSEntitlementbySpan!M:M,SCSEntitlementbySpan!$A:$A,$A7)</f>
        <v>289</v>
      </c>
      <c r="H7" s="9">
        <f>SUMIFS(SCSEntitlementbySpan!N:N,SCSEntitlementbySpan!$A:$A,$A7)</f>
        <v>1018</v>
      </c>
      <c r="I7" s="9">
        <f>SUMIFS(JRooms!$P:$P,JRooms!$T:$T,$A7,JRooms!$Q:$Q,I$2)</f>
        <v>0</v>
      </c>
      <c r="J7" s="9">
        <f>SUMIFS(JRooms!$P:$P,JRooms!$T:$T,$A7,JRooms!$Q:$Q,J$2)</f>
        <v>1155</v>
      </c>
      <c r="K7" s="9">
        <f>SUMIFS(JRooms!$P:$P,JRooms!$T:$T,$A7,JRooms!$Q:$Q,K$2)</f>
        <v>0</v>
      </c>
      <c r="L7" s="9">
        <f t="shared" si="2"/>
        <v>1155</v>
      </c>
      <c r="M7" s="129">
        <f t="shared" si="3"/>
        <v>69</v>
      </c>
      <c r="N7" s="129">
        <f t="shared" si="0"/>
        <v>-495</v>
      </c>
      <c r="O7" s="129">
        <f t="shared" si="0"/>
        <v>289</v>
      </c>
      <c r="P7" s="129">
        <f t="shared" si="4"/>
        <v>0</v>
      </c>
      <c r="Q7" s="141"/>
    </row>
    <row r="8" spans="1:17" ht="64" x14ac:dyDescent="0.2">
      <c r="A8" s="18">
        <v>506</v>
      </c>
      <c r="B8" s="125" t="s">
        <v>301</v>
      </c>
      <c r="C8" s="124">
        <f>SUMIF(ChADAProjections!A:A,A8,ChADAProjections!E:E)</f>
        <v>546.7399999999999</v>
      </c>
      <c r="D8" s="130">
        <f t="shared" si="1"/>
        <v>4.669495555474267</v>
      </c>
      <c r="E8" s="9">
        <f>SUMIFS(SCSEntitlementbySpan!K:K,SCSEntitlementbySpan!$A:$A,$A8)</f>
        <v>590</v>
      </c>
      <c r="F8" s="9">
        <f>SUMIFS(SCSEntitlementbySpan!L:L,SCSEntitlementbySpan!$A:$A,$A8)</f>
        <v>662</v>
      </c>
      <c r="G8" s="9">
        <f>SUMIFS(SCSEntitlementbySpan!M:M,SCSEntitlementbySpan!$A:$A,$A8)</f>
        <v>634</v>
      </c>
      <c r="H8" s="9">
        <f>SUMIFS(SCSEntitlementbySpan!N:N,SCSEntitlementbySpan!$A:$A,$A8)</f>
        <v>1886</v>
      </c>
      <c r="I8" s="9">
        <f>SUMIFS(JRooms!$P:$P,JRooms!$T:$T,$A8,JRooms!$Q:$Q,I$2)</f>
        <v>1702</v>
      </c>
      <c r="J8" s="9">
        <f>SUMIFS(JRooms!$P:$P,JRooms!$T:$T,$A8,JRooms!$Q:$Q,J$2)</f>
        <v>851</v>
      </c>
      <c r="K8" s="9">
        <f>SUMIFS(JRooms!$P:$P,JRooms!$T:$T,$A8,JRooms!$Q:$Q,K$2)</f>
        <v>0</v>
      </c>
      <c r="L8" s="9">
        <f t="shared" si="2"/>
        <v>2553</v>
      </c>
      <c r="M8" s="129">
        <f t="shared" si="3"/>
        <v>-1112</v>
      </c>
      <c r="N8" s="129">
        <f t="shared" si="0"/>
        <v>-189</v>
      </c>
      <c r="O8" s="129">
        <f t="shared" si="0"/>
        <v>634</v>
      </c>
      <c r="P8" s="129">
        <f t="shared" si="4"/>
        <v>0</v>
      </c>
      <c r="Q8" s="141" t="s">
        <v>1482</v>
      </c>
    </row>
    <row r="9" spans="1:17" x14ac:dyDescent="0.2">
      <c r="A9" s="18">
        <v>524</v>
      </c>
      <c r="B9" s="125" t="s">
        <v>142</v>
      </c>
      <c r="C9" s="124">
        <f>SUMIF(ChADAProjections!A:A,A9,ChADAProjections!E:E)</f>
        <v>520.46</v>
      </c>
      <c r="D9" s="130">
        <f t="shared" si="1"/>
        <v>8.5213080736271749</v>
      </c>
      <c r="E9" s="9">
        <f>SUMIFS(SCSEntitlementbySpan!K:K,SCSEntitlementbySpan!$A:$A,$A9)</f>
        <v>3595</v>
      </c>
      <c r="F9" s="9">
        <f>SUMIFS(SCSEntitlementbySpan!L:L,SCSEntitlementbySpan!$A:$A,$A9)</f>
        <v>3856</v>
      </c>
      <c r="G9" s="9">
        <f>SUMIFS(SCSEntitlementbySpan!M:M,SCSEntitlementbySpan!$A:$A,$A9)</f>
        <v>1883</v>
      </c>
      <c r="H9" s="9">
        <f>SUMIFS(SCSEntitlementbySpan!N:N,SCSEntitlementbySpan!$A:$A,$A9)</f>
        <v>9334</v>
      </c>
      <c r="I9" s="9">
        <f>SUMIFS(JRooms!$P:$P,JRooms!$T:$T,$A9,JRooms!$Q:$Q,I$2)</f>
        <v>896</v>
      </c>
      <c r="J9" s="9">
        <f>SUMIFS(JRooms!$P:$P,JRooms!$T:$T,$A9,JRooms!$Q:$Q,J$2)</f>
        <v>3539</v>
      </c>
      <c r="K9" s="9">
        <f>SUMIFS(JRooms!$P:$P,JRooms!$T:$T,$A9,JRooms!$Q:$Q,K$2)</f>
        <v>0</v>
      </c>
      <c r="L9" s="9">
        <f t="shared" si="2"/>
        <v>4435</v>
      </c>
      <c r="M9" s="129">
        <f t="shared" si="3"/>
        <v>2699</v>
      </c>
      <c r="N9" s="129">
        <f t="shared" si="0"/>
        <v>317</v>
      </c>
      <c r="O9" s="129">
        <f t="shared" si="0"/>
        <v>1883</v>
      </c>
      <c r="P9" s="129">
        <f t="shared" si="4"/>
        <v>4899</v>
      </c>
      <c r="Q9" s="141"/>
    </row>
    <row r="10" spans="1:17" x14ac:dyDescent="0.2">
      <c r="A10" s="18">
        <v>596</v>
      </c>
      <c r="B10" s="125" t="s">
        <v>132</v>
      </c>
      <c r="C10" s="124">
        <f>SUMIF(ChADAProjections!A:A,A10,ChADAProjections!E:E)</f>
        <v>187.64</v>
      </c>
      <c r="D10" s="130">
        <f t="shared" si="1"/>
        <v>10.392240460456193</v>
      </c>
      <c r="E10" s="9">
        <f>SUMIFS(SCSEntitlementbySpan!K:K,SCSEntitlementbySpan!$A:$A,$A10)</f>
        <v>347</v>
      </c>
      <c r="F10" s="9">
        <f>SUMIFS(SCSEntitlementbySpan!L:L,SCSEntitlementbySpan!$A:$A,$A10)</f>
        <v>2014</v>
      </c>
      <c r="G10" s="9">
        <f>SUMIFS(SCSEntitlementbySpan!M:M,SCSEntitlementbySpan!$A:$A,$A10)</f>
        <v>903</v>
      </c>
      <c r="H10" s="9">
        <f>SUMIFS(SCSEntitlementbySpan!N:N,SCSEntitlementbySpan!$A:$A,$A10)</f>
        <v>3264</v>
      </c>
      <c r="I10" s="9">
        <f>SUMIFS(JRooms!$P:$P,JRooms!$T:$T,$A10,JRooms!$Q:$Q,I$2)</f>
        <v>0</v>
      </c>
      <c r="J10" s="9">
        <f>SUMIFS(JRooms!$P:$P,JRooms!$T:$T,$A10,JRooms!$Q:$Q,J$2)</f>
        <v>1950</v>
      </c>
      <c r="K10" s="9">
        <f>SUMIFS(JRooms!$P:$P,JRooms!$T:$T,$A10,JRooms!$Q:$Q,K$2)</f>
        <v>0</v>
      </c>
      <c r="L10" s="9">
        <f t="shared" si="2"/>
        <v>1950</v>
      </c>
      <c r="M10" s="129">
        <f t="shared" si="3"/>
        <v>347</v>
      </c>
      <c r="N10" s="129">
        <f t="shared" si="0"/>
        <v>64</v>
      </c>
      <c r="O10" s="129">
        <f t="shared" si="0"/>
        <v>903</v>
      </c>
      <c r="P10" s="129">
        <f t="shared" si="4"/>
        <v>1314</v>
      </c>
      <c r="Q10" s="141"/>
    </row>
    <row r="11" spans="1:17" ht="64" x14ac:dyDescent="0.2">
      <c r="A11" s="18">
        <v>544</v>
      </c>
      <c r="B11" s="125" t="s">
        <v>136</v>
      </c>
      <c r="C11" s="124">
        <f>SUMIF(ChADAProjections!A:A,A11,ChADAProjections!E:E)</f>
        <v>205.2</v>
      </c>
      <c r="D11" s="130">
        <f t="shared" si="1"/>
        <v>0</v>
      </c>
      <c r="E11" s="9">
        <f>SUMIFS(SCSEntitlementbySpan!K:K,SCSEntitlementbySpan!$A:$A,$A11)</f>
        <v>245</v>
      </c>
      <c r="F11" s="9">
        <f>SUMIFS(SCSEntitlementbySpan!L:L,SCSEntitlementbySpan!$A:$A,$A11)</f>
        <v>258</v>
      </c>
      <c r="G11" s="9">
        <f>SUMIFS(SCSEntitlementbySpan!M:M,SCSEntitlementbySpan!$A:$A,$A11)</f>
        <v>254</v>
      </c>
      <c r="H11" s="9">
        <f>SUMIFS(SCSEntitlementbySpan!N:N,SCSEntitlementbySpan!$A:$A,$A11)</f>
        <v>757</v>
      </c>
      <c r="I11" s="9">
        <f>SUMIFS(JRooms!$P:$P,JRooms!$T:$T,$A11,JRooms!$Q:$Q,I$2)</f>
        <v>0</v>
      </c>
      <c r="J11" s="9">
        <f>SUMIFS(JRooms!$P:$P,JRooms!$T:$T,$A11,JRooms!$Q:$Q,J$2)</f>
        <v>0</v>
      </c>
      <c r="K11" s="9">
        <f>SUMIFS(JRooms!$P:$P,JRooms!$T:$T,$A11,JRooms!$Q:$Q,K$2)</f>
        <v>0</v>
      </c>
      <c r="L11" s="9">
        <f t="shared" si="2"/>
        <v>0</v>
      </c>
      <c r="M11" s="129">
        <f t="shared" si="3"/>
        <v>245</v>
      </c>
      <c r="N11" s="129">
        <f t="shared" si="0"/>
        <v>258</v>
      </c>
      <c r="O11" s="129">
        <f t="shared" si="0"/>
        <v>254</v>
      </c>
      <c r="P11" s="129">
        <f t="shared" si="4"/>
        <v>757</v>
      </c>
      <c r="Q11" s="141" t="s">
        <v>1481</v>
      </c>
    </row>
    <row r="12" spans="1:17" x14ac:dyDescent="0.2">
      <c r="A12" s="18">
        <v>551</v>
      </c>
      <c r="B12" s="125" t="s">
        <v>302</v>
      </c>
      <c r="C12" s="124">
        <f>SUMIF(ChADAProjections!A:A,A12,ChADAProjections!E:E)</f>
        <v>451.71999999999997</v>
      </c>
      <c r="D12" s="130">
        <f t="shared" si="1"/>
        <v>18.223678384840166</v>
      </c>
      <c r="E12" s="9">
        <f>SUMIFS(SCSEntitlementbySpan!K:K,SCSEntitlementbySpan!$A:$A,$A12)</f>
        <v>1956</v>
      </c>
      <c r="F12" s="9">
        <f>SUMIFS(SCSEntitlementbySpan!L:L,SCSEntitlementbySpan!$A:$A,$A12)</f>
        <v>4020</v>
      </c>
      <c r="G12" s="9">
        <f>SUMIFS(SCSEntitlementbySpan!M:M,SCSEntitlementbySpan!$A:$A,$A12)</f>
        <v>768</v>
      </c>
      <c r="H12" s="9">
        <f>SUMIFS(SCSEntitlementbySpan!N:N,SCSEntitlementbySpan!$A:$A,$A12)</f>
        <v>6744</v>
      </c>
      <c r="I12" s="9">
        <f>SUMIFS(JRooms!$P:$P,JRooms!$T:$T,$A12,JRooms!$Q:$Q,I$2)</f>
        <v>1224</v>
      </c>
      <c r="J12" s="9">
        <f>SUMIFS(JRooms!$P:$P,JRooms!$T:$T,$A12,JRooms!$Q:$Q,J$2)</f>
        <v>7008</v>
      </c>
      <c r="K12" s="9">
        <f>SUMIFS(JRooms!$P:$P,JRooms!$T:$T,$A12,JRooms!$Q:$Q,K$2)</f>
        <v>0</v>
      </c>
      <c r="L12" s="9">
        <f t="shared" si="2"/>
        <v>8232</v>
      </c>
      <c r="M12" s="129">
        <f t="shared" si="3"/>
        <v>732</v>
      </c>
      <c r="N12" s="129">
        <f t="shared" si="0"/>
        <v>-2988</v>
      </c>
      <c r="O12" s="129">
        <f t="shared" si="0"/>
        <v>768</v>
      </c>
      <c r="P12" s="129">
        <f t="shared" si="4"/>
        <v>0</v>
      </c>
      <c r="Q12" s="141"/>
    </row>
    <row r="13" spans="1:17" ht="64" x14ac:dyDescent="0.2">
      <c r="A13" s="18">
        <v>520</v>
      </c>
      <c r="B13" s="125" t="s">
        <v>145</v>
      </c>
      <c r="C13" s="124">
        <f>SUMIF(ChADAProjections!A:A,A13,ChADAProjections!E:E)</f>
        <v>433.2</v>
      </c>
      <c r="D13" s="130">
        <f t="shared" si="1"/>
        <v>7.5253924284395204</v>
      </c>
      <c r="E13" s="9">
        <f>SUMIFS(SCSEntitlementbySpan!K:K,SCSEntitlementbySpan!$A:$A,$A13)</f>
        <v>566</v>
      </c>
      <c r="F13" s="9">
        <f>SUMIFS(SCSEntitlementbySpan!L:L,SCSEntitlementbySpan!$A:$A,$A13)</f>
        <v>795</v>
      </c>
      <c r="G13" s="9">
        <f>SUMIFS(SCSEntitlementbySpan!M:M,SCSEntitlementbySpan!$A:$A,$A13)</f>
        <v>582</v>
      </c>
      <c r="H13" s="9">
        <f>SUMIFS(SCSEntitlementbySpan!N:N,SCSEntitlementbySpan!$A:$A,$A13)</f>
        <v>1943</v>
      </c>
      <c r="I13" s="9">
        <f>SUMIFS(JRooms!$P:$P,JRooms!$T:$T,$A13,JRooms!$Q:$Q,I$2)</f>
        <v>1036</v>
      </c>
      <c r="J13" s="9">
        <f>SUMIFS(JRooms!$P:$P,JRooms!$T:$T,$A13,JRooms!$Q:$Q,J$2)</f>
        <v>744</v>
      </c>
      <c r="K13" s="9">
        <f>SUMIFS(JRooms!$P:$P,JRooms!$T:$T,$A13,JRooms!$Q:$Q,K$2)</f>
        <v>1480</v>
      </c>
      <c r="L13" s="9">
        <f t="shared" si="2"/>
        <v>3260</v>
      </c>
      <c r="M13" s="129">
        <f t="shared" si="3"/>
        <v>-470</v>
      </c>
      <c r="N13" s="129">
        <f t="shared" si="0"/>
        <v>51</v>
      </c>
      <c r="O13" s="129">
        <f t="shared" si="0"/>
        <v>-898</v>
      </c>
      <c r="P13" s="129">
        <f t="shared" si="4"/>
        <v>0</v>
      </c>
      <c r="Q13" s="141" t="s">
        <v>1483</v>
      </c>
    </row>
    <row r="14" spans="1:17" x14ac:dyDescent="0.2">
      <c r="P14" s="75"/>
    </row>
  </sheetData>
  <mergeCells count="7">
    <mergeCell ref="I1:L1"/>
    <mergeCell ref="M1:P1"/>
    <mergeCell ref="A1:A2"/>
    <mergeCell ref="B1:B2"/>
    <mergeCell ref="C1:C2"/>
    <mergeCell ref="D1:D2"/>
    <mergeCell ref="E1:H1"/>
  </mergeCells>
  <pageMargins left="0.7" right="0.7" top="0.75" bottom="0.75" header="0.3" footer="0.3"/>
  <ignoredErrors>
    <ignoredError sqref="J6" formula="1"/>
  </ignoredErrors>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12905-F318-F64F-B860-2370E61A1283}">
  <dimension ref="A1:M20"/>
  <sheetViews>
    <sheetView workbookViewId="0">
      <pane xSplit="4" ySplit="1" topLeftCell="E2" activePane="bottomRight" state="frozen"/>
      <selection pane="topRight" activeCell="E1" sqref="E1"/>
      <selection pane="bottomLeft" activeCell="A2" sqref="A2"/>
      <selection pane="bottomRight" activeCell="H11" sqref="H11"/>
    </sheetView>
  </sheetViews>
  <sheetFormatPr baseColWidth="10" defaultRowHeight="15" x14ac:dyDescent="0.2"/>
  <cols>
    <col min="1" max="1" width="10.83203125" style="101"/>
    <col min="2" max="2" width="42.33203125" style="101" bestFit="1" customWidth="1"/>
    <col min="3" max="3" width="6" style="101" bestFit="1" customWidth="1"/>
    <col min="4" max="4" width="15.33203125" style="101" bestFit="1" customWidth="1"/>
    <col min="5" max="5" width="12.33203125" style="101" customWidth="1"/>
    <col min="6" max="10" width="14.33203125" style="101" customWidth="1"/>
    <col min="11" max="16384" width="10.83203125" style="101"/>
  </cols>
  <sheetData>
    <row r="1" spans="1:13" s="100" customFormat="1" ht="48" x14ac:dyDescent="0.2">
      <c r="A1" s="123" t="s">
        <v>126</v>
      </c>
      <c r="B1" s="123" t="s">
        <v>315</v>
      </c>
      <c r="C1" s="123" t="s">
        <v>0</v>
      </c>
      <c r="D1" s="123" t="s">
        <v>1</v>
      </c>
      <c r="E1" s="127" t="s">
        <v>283</v>
      </c>
      <c r="F1" s="128" t="s">
        <v>1451</v>
      </c>
      <c r="G1" s="128" t="s">
        <v>1452</v>
      </c>
      <c r="H1" s="128" t="s">
        <v>1453</v>
      </c>
      <c r="I1" s="128" t="s">
        <v>1454</v>
      </c>
    </row>
    <row r="2" spans="1:13" x14ac:dyDescent="0.2">
      <c r="A2" s="126">
        <v>591</v>
      </c>
      <c r="B2" s="117" t="str">
        <f>INDEX(SCSbySchool!B:B,MATCH(A2,SCSbySchool!A:A,0))</f>
        <v>Achieve Academy</v>
      </c>
      <c r="C2" s="126">
        <v>124</v>
      </c>
      <c r="D2" s="117" t="str">
        <f>INDEX(SCSbySite!C:C,MATCH(C2,SCSbySite!A:A,0))</f>
        <v>Hawthorne</v>
      </c>
      <c r="E2" s="117">
        <f>INDEX(SCSbySite!B:B,MATCH(SCSAllocationbySite!C2,SCSbySite!A:A,0))</f>
        <v>61</v>
      </c>
      <c r="F2" s="118">
        <f>SUMIFS(JRooms!$P:$P,JRooms!$A:$A,$E2,JRooms!$T:$T,$A2,JRooms!$Q:$Q,"Arts")</f>
        <v>1744</v>
      </c>
      <c r="G2" s="118">
        <f>SUMIFS(JRooms!$P:$P,JRooms!$A:$A,$E2,JRooms!$T:$T,$A2,JRooms!$Q:$Q,"Science")</f>
        <v>870</v>
      </c>
      <c r="H2" s="118">
        <f>SUMIFS(JRooms!$P:$P,JRooms!$A:$A,$E2,JRooms!$T:$T,$A2,JRooms!$Q:$Q,"Tech")</f>
        <v>0</v>
      </c>
      <c r="I2" s="118">
        <f>SUM(F2:H2)</f>
        <v>2614</v>
      </c>
    </row>
    <row r="3" spans="1:13" x14ac:dyDescent="0.2">
      <c r="A3" s="126">
        <v>562</v>
      </c>
      <c r="B3" s="117" t="str">
        <f>INDEX(SCSbySchool!B:B,MATCH(A3,SCSbySchool!A:A,0))</f>
        <v>American Indian Public Charter School</v>
      </c>
      <c r="C3" s="126">
        <v>206</v>
      </c>
      <c r="D3" s="117" t="str">
        <f>INDEX(SCSbySite!C:C,MATCH(C3,SCSbySite!A:A,0))</f>
        <v>Bret Harte</v>
      </c>
      <c r="E3" s="117">
        <f>INDEX(SCSbySite!B:B,MATCH(SCSAllocationbySite!C3,SCSbySite!A:A,0))</f>
        <v>14</v>
      </c>
      <c r="F3" s="118">
        <f>SUMIFS(JRooms!$P:$P,JRooms!$A:$A,$E3,JRooms!$T:$T,$A3,JRooms!$Q:$Q,"Arts")</f>
        <v>1040</v>
      </c>
      <c r="G3" s="118">
        <f>SUMIFS(JRooms!$P:$P,JRooms!$A:$A,$E3,JRooms!$T:$T,$A3,JRooms!$Q:$Q,"Science")</f>
        <v>945</v>
      </c>
      <c r="H3" s="118">
        <f>SUMIFS(JRooms!$P:$P,JRooms!$A:$A,$E3,JRooms!$T:$T,$A3,JRooms!$Q:$Q,"Tech")</f>
        <v>0</v>
      </c>
      <c r="I3" s="118">
        <f t="shared" ref="I3:I20" si="0">SUM(F3:H3)</f>
        <v>1985</v>
      </c>
    </row>
    <row r="4" spans="1:13" x14ac:dyDescent="0.2">
      <c r="A4" s="126">
        <v>534</v>
      </c>
      <c r="B4" s="117" t="str">
        <f>INDEX(SCSbySchool!B:B,MATCH(A4,SCSbySchool!A:A,0))</f>
        <v>American Indian Public Charter School II</v>
      </c>
      <c r="C4" s="126">
        <v>162</v>
      </c>
      <c r="D4" s="117" t="str">
        <f>INDEX(SCSbySite!C:C,MATCH(C4,SCSbySite!A:A,0))</f>
        <v>Webster</v>
      </c>
      <c r="E4" s="117">
        <f>INDEX(SCSbySite!B:B,MATCH(SCSAllocationbySite!C4,SCSbySite!A:A,0))</f>
        <v>142</v>
      </c>
      <c r="F4" s="118">
        <f>SUMIFS(JRooms!$P:$P,JRooms!$A:$A,$E4,JRooms!$T:$T,$A4,JRooms!$Q:$Q,"Arts")</f>
        <v>748</v>
      </c>
      <c r="G4" s="118">
        <f>SUMIFS(JRooms!$P:$P,JRooms!$A:$A,$E4,JRooms!$T:$T,$A4,JRooms!$Q:$Q,"Science")</f>
        <v>0</v>
      </c>
      <c r="H4" s="118">
        <f>SUMIFS(JRooms!$P:$P,JRooms!$A:$A,$E4,JRooms!$T:$T,$A4,JRooms!$Q:$Q,"Tech")</f>
        <v>0</v>
      </c>
      <c r="I4" s="118">
        <f t="shared" si="0"/>
        <v>748</v>
      </c>
      <c r="J4" s="122"/>
      <c r="K4" s="122"/>
      <c r="L4" s="122"/>
      <c r="M4" s="122"/>
    </row>
    <row r="5" spans="1:13" x14ac:dyDescent="0.2">
      <c r="A5" s="126">
        <v>534</v>
      </c>
      <c r="B5" s="117" t="str">
        <f>INDEX(SCSbySchool!B:B,MATCH(A5,SCSbySchool!A:A,0))</f>
        <v>American Indian Public Charter School II</v>
      </c>
      <c r="C5" s="126">
        <v>170</v>
      </c>
      <c r="D5" s="117" t="str">
        <f>INDEX(SCSbySite!C:C,MATCH(C5,SCSbySite!A:A,0))</f>
        <v>Hoover</v>
      </c>
      <c r="E5" s="117">
        <f>INDEX(SCSbySite!B:B,MATCH(SCSAllocationbySite!C5,SCSbySite!A:A,0))</f>
        <v>68</v>
      </c>
      <c r="F5" s="118">
        <f>SUMIFS(JRooms!$P:$P,JRooms!$A:$A,$E5,JRooms!$T:$T,$A5,JRooms!$Q:$Q,"Arts")</f>
        <v>0</v>
      </c>
      <c r="G5" s="118">
        <f>SUMIFS(JRooms!$P:$P,JRooms!$A:$A,$E5,JRooms!$T:$T,$A5,JRooms!$Q:$Q,"Science")</f>
        <v>0</v>
      </c>
      <c r="H5" s="118">
        <f>SUMIFS(JRooms!$P:$P,JRooms!$A:$A,$E5,JRooms!$T:$T,$A5,JRooms!$Q:$Q,"Tech")</f>
        <v>0</v>
      </c>
      <c r="I5" s="118">
        <f t="shared" si="0"/>
        <v>0</v>
      </c>
    </row>
    <row r="6" spans="1:13" x14ac:dyDescent="0.2">
      <c r="A6" s="126">
        <v>534</v>
      </c>
      <c r="B6" s="117" t="str">
        <f>INDEX(SCSbySchool!B:B,MATCH(A6,SCSbySchool!A:A,0))</f>
        <v>American Indian Public Charter School II</v>
      </c>
      <c r="C6" s="126">
        <v>147</v>
      </c>
      <c r="D6" s="117" t="str">
        <f>INDEX(SCSbySite!C:C,MATCH(C6,SCSbySite!A:A,0))</f>
        <v>Prescott</v>
      </c>
      <c r="E6" s="117">
        <f>INDEX(SCSbySite!B:B,MATCH(SCSAllocationbySite!C6,SCSbySite!A:A,0))</f>
        <v>116</v>
      </c>
      <c r="F6" s="118">
        <f>SUMIFS(JRooms!$P:$P,JRooms!$A:$A,$E6,JRooms!$T:$T,$A6,JRooms!$Q:$Q,"Arts")</f>
        <v>0</v>
      </c>
      <c r="G6" s="118">
        <f>SUMIFS(JRooms!$P:$P,JRooms!$A:$A,$E6,JRooms!$T:$T,$A6,JRooms!$Q:$Q,"Science")</f>
        <v>0</v>
      </c>
      <c r="H6" s="118">
        <f>SUMIFS(JRooms!$P:$P,JRooms!$A:$A,$E6,JRooms!$T:$T,$A6,JRooms!$Q:$Q,"Tech")</f>
        <v>0</v>
      </c>
      <c r="I6" s="118">
        <f t="shared" si="0"/>
        <v>0</v>
      </c>
    </row>
    <row r="7" spans="1:13" x14ac:dyDescent="0.2">
      <c r="A7" s="126">
        <v>593</v>
      </c>
      <c r="B7" s="117" t="str">
        <f>INDEX(SCSbySchool!B:B,MATCH(A7,SCSbySchool!A:A,0))</f>
        <v>American Indian Public High School</v>
      </c>
      <c r="C7" s="126">
        <v>130</v>
      </c>
      <c r="D7" s="117" t="str">
        <f>INDEX(SCSbySite!C:C,MATCH(C7,SCSbySite!A:A,0))</f>
        <v>Lakeview</v>
      </c>
      <c r="E7" s="117">
        <f>INDEX(SCSbySite!B:B,MATCH(SCSAllocationbySite!C7,SCSbySite!A:A,0))</f>
        <v>4</v>
      </c>
      <c r="F7" s="118">
        <f>SUMIFS(JRooms!$P:$P,JRooms!$A:$A,$E7,JRooms!$T:$T,$A7,JRooms!$Q:$Q,"Arts")</f>
        <v>0</v>
      </c>
      <c r="G7" s="118">
        <f>SUMIFS(JRooms!$P:$P,JRooms!$A:$A,$E7,JRooms!$T:$T,$A7,JRooms!$Q:$Q,"Science")</f>
        <v>0</v>
      </c>
      <c r="H7" s="118">
        <f>SUMIFS(JRooms!$P:$P,JRooms!$A:$A,$E7,JRooms!$T:$T,$A7,JRooms!$Q:$Q,"Tech")</f>
        <v>0</v>
      </c>
      <c r="I7" s="118">
        <f t="shared" si="0"/>
        <v>0</v>
      </c>
    </row>
    <row r="8" spans="1:13" x14ac:dyDescent="0.2">
      <c r="A8" s="126">
        <v>593</v>
      </c>
      <c r="B8" s="117" t="str">
        <f>INDEX(SCSbySchool!B:B,MATCH(A8,SCSbySchool!A:A,0))</f>
        <v>American Indian Public High School</v>
      </c>
      <c r="C8" s="126">
        <v>223</v>
      </c>
      <c r="D8" s="117" t="str">
        <f>INDEX(SCSbySite!C:C,MATCH(C8,SCSbySite!A:A,0))</f>
        <v>Ralph Bunche</v>
      </c>
      <c r="E8" s="117">
        <f>INDEX(SCSbySite!B:B,MATCH(SCSAllocationbySite!C8,SCSbySite!A:A,0))</f>
        <v>117</v>
      </c>
      <c r="F8" s="118">
        <f>SUMIFS(JRooms!$P:$P,JRooms!$A:$A,$E8,JRooms!$T:$T,$A8,JRooms!$Q:$Q,"Arts")</f>
        <v>0</v>
      </c>
      <c r="G8" s="118">
        <f>SUMIFS(JRooms!$P:$P,JRooms!$A:$A,$E8,JRooms!$T:$T,$A8,JRooms!$Q:$Q,"Science")</f>
        <v>0</v>
      </c>
      <c r="H8" s="118">
        <f>SUMIFS(JRooms!$P:$P,JRooms!$A:$A,$E8,JRooms!$T:$T,$A8,JRooms!$Q:$Q,"Tech")</f>
        <v>0</v>
      </c>
      <c r="I8" s="118">
        <f t="shared" si="0"/>
        <v>0</v>
      </c>
    </row>
    <row r="9" spans="1:13" x14ac:dyDescent="0.2">
      <c r="A9" s="126">
        <v>538</v>
      </c>
      <c r="B9" s="117" t="str">
        <f>INDEX(SCSbySchool!B:B,MATCH(A9,SCSbySchool!A:A,0))</f>
        <v>Aspire ERES Academy</v>
      </c>
      <c r="C9" s="126">
        <v>103</v>
      </c>
      <c r="D9" s="117" t="str">
        <f>INDEX(SCSbySite!C:C,MATCH(C9,SCSbySite!A:A,0))</f>
        <v>Brookfield</v>
      </c>
      <c r="E9" s="117">
        <f>INDEX(SCSbySite!B:B,MATCH(SCSAllocationbySite!C9,SCSbySite!A:A,0))</f>
        <v>15</v>
      </c>
      <c r="F9" s="118">
        <f>SUMIFS(JRooms!$P:$P,JRooms!$A:$A,$E9,JRooms!$T:$T,$A9,JRooms!$Q:$Q,"Arts")</f>
        <v>0</v>
      </c>
      <c r="G9" s="118">
        <f>SUMIFS(JRooms!$P:$P,JRooms!$A:$A,$E9,JRooms!$T:$T,$A9,JRooms!$Q:$Q,"Science")</f>
        <v>1155</v>
      </c>
      <c r="H9" s="118">
        <f>SUMIFS(JRooms!$P:$P,JRooms!$A:$A,$E9,JRooms!$T:$T,$A9,JRooms!$Q:$Q,"Tech")</f>
        <v>0</v>
      </c>
      <c r="I9" s="118">
        <f t="shared" si="0"/>
        <v>1155</v>
      </c>
    </row>
    <row r="10" spans="1:13" x14ac:dyDescent="0.2">
      <c r="A10" s="126">
        <v>506</v>
      </c>
      <c r="B10" s="117" t="str">
        <f>INDEX(SCSbySchool!B:B,MATCH(A10,SCSbySchool!A:A,0))</f>
        <v>Cox Academy</v>
      </c>
      <c r="C10" s="126">
        <v>110</v>
      </c>
      <c r="D10" s="117" t="str">
        <f>INDEX(SCSbySite!C:C,MATCH(C10,SCSbySite!A:A,0))</f>
        <v>E. Morris Cox</v>
      </c>
      <c r="E10" s="117">
        <f>INDEX(SCSbySite!B:B,MATCH(SCSAllocationbySite!C10,SCSbySite!A:A,0))</f>
        <v>37</v>
      </c>
      <c r="F10" s="118">
        <f>SUMIFS(JRooms!$P:$P,JRooms!$A:$A,$E10,JRooms!$T:$T,$A10,JRooms!$Q:$Q,"Arts")</f>
        <v>1702</v>
      </c>
      <c r="G10" s="118">
        <f>SUMIFS(JRooms!$P:$P,JRooms!$A:$A,$E10,JRooms!$T:$T,$A10,JRooms!$Q:$Q,"Science")</f>
        <v>851</v>
      </c>
      <c r="H10" s="118">
        <f>SUMIFS(JRooms!$P:$P,JRooms!$A:$A,$E10,JRooms!$T:$T,$A10,JRooms!$Q:$Q,"Tech")</f>
        <v>0</v>
      </c>
      <c r="I10" s="118">
        <f t="shared" si="0"/>
        <v>2553</v>
      </c>
    </row>
    <row r="11" spans="1:13" x14ac:dyDescent="0.2">
      <c r="A11" s="126">
        <v>524</v>
      </c>
      <c r="B11" s="117" t="str">
        <f>INDEX(SCSbySchool!B:B,MATCH(A11,SCSbySchool!A:A,0))</f>
        <v>East Bay Innovation Academy</v>
      </c>
      <c r="C11" s="126">
        <v>174</v>
      </c>
      <c r="D11" s="117" t="str">
        <f>INDEX(SCSbySite!C:C,MATCH(C11,SCSbySite!A:A,0))</f>
        <v>Thurgood Marshall</v>
      </c>
      <c r="E11" s="117">
        <f>INDEX(SCSbySite!B:B,MATCH(SCSAllocationbySite!C11,SCSbySite!A:A,0))</f>
        <v>135</v>
      </c>
      <c r="F11" s="118">
        <f>SUMIFS(JRooms!$P:$P,JRooms!$A:$A,$E11,JRooms!$T:$T,$A11,JRooms!$Q:$Q,"Arts")</f>
        <v>896</v>
      </c>
      <c r="G11" s="118">
        <f>SUMIFS(JRooms!$P:$P,JRooms!$A:$A,$E11,JRooms!$T:$T,$A11,JRooms!$Q:$Q,"Science")</f>
        <v>2688</v>
      </c>
      <c r="H11" s="118">
        <f>SUMIFS(JRooms!$P:$P,JRooms!$A:$A,$E11,JRooms!$T:$T,$A11,JRooms!$Q:$Q,"Tech")</f>
        <v>0</v>
      </c>
      <c r="I11" s="118">
        <f t="shared" si="0"/>
        <v>3584</v>
      </c>
    </row>
    <row r="12" spans="1:13" x14ac:dyDescent="0.2">
      <c r="A12" s="126">
        <v>524</v>
      </c>
      <c r="B12" s="117" t="str">
        <f>INDEX(SCSbySchool!B:B,MATCH(A12,SCSbySchool!A:A,0))</f>
        <v>East Bay Innovation Academy</v>
      </c>
      <c r="C12" s="126">
        <v>138</v>
      </c>
      <c r="D12" s="117" t="str">
        <f>INDEX(SCSbySite!C:C,MATCH(C12,SCSbySite!A:A,0))</f>
        <v>Markham</v>
      </c>
      <c r="E12" s="117">
        <f>INDEX(SCSbySite!B:B,MATCH(SCSAllocationbySite!C12,SCSbySite!A:A,0))</f>
        <v>98</v>
      </c>
      <c r="F12" s="118">
        <f>SUMIFS(JRooms!$P:$P,JRooms!$A:$A,$E12,JRooms!$T:$T,$A12,JRooms!$Q:$Q,"Arts")</f>
        <v>0</v>
      </c>
      <c r="G12" s="118">
        <f>SUMIFS(JRooms!$P:$P,JRooms!$A:$A,$E12,JRooms!$T:$T,$A12,JRooms!$Q:$Q,"Science")</f>
        <v>851</v>
      </c>
      <c r="H12" s="118">
        <f>SUMIFS(JRooms!$P:$P,JRooms!$A:$A,$E12,JRooms!$T:$T,$A12,JRooms!$Q:$Q,"Tech")</f>
        <v>0</v>
      </c>
      <c r="I12" s="118">
        <f t="shared" si="0"/>
        <v>851</v>
      </c>
    </row>
    <row r="13" spans="1:13" x14ac:dyDescent="0.2">
      <c r="A13" s="126">
        <v>524</v>
      </c>
      <c r="B13" s="117" t="str">
        <f>INDEX(SCSbySchool!B:B,MATCH(A13,SCSbySchool!A:A,0))</f>
        <v>East Bay Innovation Academy</v>
      </c>
      <c r="C13" s="126">
        <v>306</v>
      </c>
      <c r="D13" s="117" t="str">
        <f>INDEX(SCSbySite!C:C,MATCH(C13,SCSbySite!A:A,0))</f>
        <v>Skyline</v>
      </c>
      <c r="E13" s="117">
        <f>INDEX(SCSbySite!B:B,MATCH(SCSAllocationbySite!C13,SCSbySite!A:A,0))</f>
        <v>128</v>
      </c>
      <c r="F13" s="118">
        <f>SUMIFS(JRooms!$P:$P,JRooms!$A:$A,$E13,JRooms!$T:$T,$A13,JRooms!$Q:$Q,"Arts")</f>
        <v>0</v>
      </c>
      <c r="G13" s="118">
        <f>SUMIFS(JRooms!$P:$P,JRooms!$A:$A,$E13,JRooms!$T:$T,$A13,JRooms!$Q:$Q,"Science")</f>
        <v>0</v>
      </c>
      <c r="H13" s="118">
        <f>SUMIFS(JRooms!$P:$P,JRooms!$A:$A,$E13,JRooms!$T:$T,$A13,JRooms!$Q:$Q,"Tech")</f>
        <v>0</v>
      </c>
      <c r="I13" s="118">
        <f t="shared" si="0"/>
        <v>0</v>
      </c>
    </row>
    <row r="14" spans="1:13" x14ac:dyDescent="0.2">
      <c r="A14" s="126">
        <v>596</v>
      </c>
      <c r="B14" s="117" t="str">
        <f>INDEX(SCSbySchool!B:B,MATCH(A14,SCSbySchool!A:A,0))</f>
        <v>Envision Academy of Arts and Technology</v>
      </c>
      <c r="C14" s="126">
        <v>204</v>
      </c>
      <c r="D14" s="117" t="str">
        <f>INDEX(SCSbySite!C:C,MATCH(C14,SCSbySite!A:A,0))</f>
        <v>Lowell</v>
      </c>
      <c r="E14" s="117">
        <f>INDEX(SCSbySite!B:B,MATCH(SCSAllocationbySite!C14,SCSbySite!A:A,0))</f>
        <v>92</v>
      </c>
      <c r="F14" s="118">
        <f>SUMIFS(JRooms!$P:$P,JRooms!$A:$A,$E14,JRooms!$T:$T,$A14,JRooms!$Q:$Q,"Arts")</f>
        <v>0</v>
      </c>
      <c r="G14" s="118">
        <f>SUMIFS(JRooms!$P:$P,JRooms!$A:$A,$E14,JRooms!$T:$T,$A14,JRooms!$Q:$Q,"Science")</f>
        <v>1950</v>
      </c>
      <c r="H14" s="118">
        <f>SUMIFS(JRooms!$P:$P,JRooms!$A:$A,$E14,JRooms!$T:$T,$A14,JRooms!$Q:$Q,"Tech")</f>
        <v>0</v>
      </c>
      <c r="I14" s="118">
        <f t="shared" si="0"/>
        <v>1950</v>
      </c>
    </row>
    <row r="15" spans="1:13" x14ac:dyDescent="0.2">
      <c r="A15" s="126">
        <v>544</v>
      </c>
      <c r="B15" s="117" t="str">
        <f>INDEX(SCSbySchool!B:B,MATCH(A15,SCSbySchool!A:A,0))</f>
        <v>Francophone Charter School of Oakland</v>
      </c>
      <c r="C15" s="126">
        <v>159</v>
      </c>
      <c r="D15" s="117" t="str">
        <f>INDEX(SCSbySite!C:C,MATCH(C15,SCSbySite!A:A,0))</f>
        <v>Toler Heights</v>
      </c>
      <c r="E15" s="117">
        <f>INDEX(SCSbySite!B:B,MATCH(SCSAllocationbySite!C15,SCSbySite!A:A,0))</f>
        <v>137</v>
      </c>
      <c r="F15" s="118">
        <f>SUMIFS(JRooms!$P:$P,JRooms!$A:$A,$E15,JRooms!$T:$T,$A15,JRooms!$Q:$Q,"Arts")</f>
        <v>0</v>
      </c>
      <c r="G15" s="118">
        <f>SUMIFS(JRooms!$P:$P,JRooms!$A:$A,$E15,JRooms!$T:$T,$A15,JRooms!$Q:$Q,"Science")</f>
        <v>0</v>
      </c>
      <c r="H15" s="118">
        <f>SUMIFS(JRooms!$P:$P,JRooms!$A:$A,$E15,JRooms!$T:$T,$A15,JRooms!$Q:$Q,"Tech")</f>
        <v>0</v>
      </c>
      <c r="I15" s="118">
        <f t="shared" si="0"/>
        <v>0</v>
      </c>
    </row>
    <row r="16" spans="1:13" x14ac:dyDescent="0.2">
      <c r="A16" s="126">
        <v>544</v>
      </c>
      <c r="B16" s="117" t="str">
        <f>INDEX(SCSbySchool!B:B,MATCH(A16,SCSbySchool!A:A,0))</f>
        <v>Francophone Charter School of Oakland</v>
      </c>
      <c r="C16" s="126">
        <v>166</v>
      </c>
      <c r="D16" s="117" t="str">
        <f>INDEX(SCSbySite!C:C,MATCH(C16,SCSbySite!A:A,0))</f>
        <v>Howard</v>
      </c>
      <c r="E16" s="117">
        <f>INDEX(SCSbySite!B:B,MATCH(SCSAllocationbySite!C16,SCSbySite!A:A,0))</f>
        <v>70</v>
      </c>
      <c r="F16" s="118">
        <f>SUMIFS(JRooms!$P:$P,JRooms!$A:$A,$E16,JRooms!$T:$T,$A16,JRooms!$Q:$Q,"Arts")</f>
        <v>0</v>
      </c>
      <c r="G16" s="118">
        <f>SUMIFS(JRooms!$P:$P,JRooms!$A:$A,$E16,JRooms!$T:$T,$A16,JRooms!$Q:$Q,"Science")</f>
        <v>0</v>
      </c>
      <c r="H16" s="118">
        <f>SUMIFS(JRooms!$P:$P,JRooms!$A:$A,$E16,JRooms!$T:$T,$A16,JRooms!$Q:$Q,"Tech")</f>
        <v>0</v>
      </c>
      <c r="I16" s="118">
        <f t="shared" si="0"/>
        <v>0</v>
      </c>
    </row>
    <row r="17" spans="1:9" x14ac:dyDescent="0.2">
      <c r="A17" s="126">
        <v>551</v>
      </c>
      <c r="B17" s="117" t="str">
        <f>INDEX(SCSbySchool!B:B,MATCH(A17,SCSbySchool!A:A,0))</f>
        <v>LPS Oakland R &amp; D</v>
      </c>
      <c r="C17" s="126">
        <v>301</v>
      </c>
      <c r="D17" s="117" t="str">
        <f>INDEX(SCSbySite!C:C,MATCH(C17,SCSbySite!A:A,0))</f>
        <v>Castlemont</v>
      </c>
      <c r="E17" s="117">
        <f>INDEX(SCSbySite!B:B,MATCH(SCSAllocationbySite!C17,SCSbySite!A:A,0))</f>
        <v>22</v>
      </c>
      <c r="F17" s="118">
        <f>SUMIFS(JRooms!$P:$P,JRooms!$A:$A,$E17,JRooms!$T:$T,$A17,JRooms!$Q:$Q,"Arts")</f>
        <v>1224</v>
      </c>
      <c r="G17" s="118">
        <f>SUMIFS(JRooms!$P:$P,JRooms!$A:$A,$E17,JRooms!$T:$T,$A17,JRooms!$Q:$Q,"Science")</f>
        <v>7008</v>
      </c>
      <c r="H17" s="118">
        <f>SUMIFS(JRooms!$P:$P,JRooms!$A:$A,$E17,JRooms!$T:$T,$A17,JRooms!$Q:$Q,"Tech")</f>
        <v>0</v>
      </c>
      <c r="I17" s="118">
        <f t="shared" si="0"/>
        <v>8232</v>
      </c>
    </row>
    <row r="18" spans="1:9" x14ac:dyDescent="0.2">
      <c r="A18" s="126">
        <v>520</v>
      </c>
      <c r="B18" s="117" t="str">
        <f>INDEX(SCSbySchool!B:B,MATCH(A18,SCSbySchool!A:A,0))</f>
        <v>Urban Montessori Charter School</v>
      </c>
      <c r="C18" s="126">
        <v>153</v>
      </c>
      <c r="D18" s="117" t="str">
        <f>INDEX(SCSbySite!C:C,MATCH(C18,SCSbySite!A:A,0))</f>
        <v>Sherman</v>
      </c>
      <c r="E18" s="117">
        <f>INDEX(SCSbySite!B:B,MATCH(SCSAllocationbySite!C18,SCSbySite!A:A,0))</f>
        <v>125</v>
      </c>
      <c r="F18" s="118">
        <f>SUMIFS(JRooms!$P:$P,JRooms!$A:$A,$E18,JRooms!$T:$T,$A18,JRooms!$Q:$Q,"Arts")</f>
        <v>0</v>
      </c>
      <c r="G18" s="118">
        <f>SUMIFS(JRooms!$P:$P,JRooms!$A:$A,$E18,JRooms!$T:$T,$A18,JRooms!$Q:$Q,"Science")</f>
        <v>0</v>
      </c>
      <c r="H18" s="118">
        <f>SUMIFS(JRooms!$P:$P,JRooms!$A:$A,$E18,JRooms!$T:$T,$A18,JRooms!$Q:$Q,"Tech")</f>
        <v>0</v>
      </c>
      <c r="I18" s="118">
        <f t="shared" si="0"/>
        <v>0</v>
      </c>
    </row>
    <row r="19" spans="1:9" x14ac:dyDescent="0.2">
      <c r="A19" s="126">
        <v>520</v>
      </c>
      <c r="B19" s="117" t="str">
        <f>INDEX(SCSbySchool!B:B,MATCH(A19,SCSbySchool!A:A,0))</f>
        <v>Urban Montessori Charter School</v>
      </c>
      <c r="C19" s="126">
        <v>203</v>
      </c>
      <c r="D19" s="117" t="str">
        <f>INDEX(SCSbySite!C:C,MATCH(C19,SCSbySite!A:A,0))</f>
        <v>Frick</v>
      </c>
      <c r="E19" s="117">
        <f>INDEX(SCSbySite!B:B,MATCH(SCSAllocationbySite!C19,SCSbySite!A:A,0))</f>
        <v>50</v>
      </c>
      <c r="F19" s="118">
        <f>SUMIFS(JRooms!$P:$P,JRooms!$A:$A,$E19,JRooms!$T:$T,$A19,JRooms!$Q:$Q,"Arts")</f>
        <v>1036</v>
      </c>
      <c r="G19" s="118">
        <f>SUMIFS(JRooms!$P:$P,JRooms!$A:$A,$E19,JRooms!$T:$T,$A19,JRooms!$Q:$Q,"Science")</f>
        <v>744</v>
      </c>
      <c r="H19" s="118">
        <f>SUMIFS(JRooms!$P:$P,JRooms!$A:$A,$E19,JRooms!$T:$T,$A19,JRooms!$Q:$Q,"Tech")</f>
        <v>1480</v>
      </c>
      <c r="I19" s="118">
        <f t="shared" si="0"/>
        <v>3260</v>
      </c>
    </row>
    <row r="20" spans="1:9" x14ac:dyDescent="0.2">
      <c r="A20" s="126">
        <v>520</v>
      </c>
      <c r="B20" s="117" t="str">
        <f>INDEX(SCSbySchool!B:B,MATCH(A20,SCSbySchool!A:A,0))</f>
        <v>Urban Montessori Charter School</v>
      </c>
      <c r="C20" s="126">
        <v>144</v>
      </c>
      <c r="D20" s="117" t="str">
        <f>INDEX(SCSbySite!C:C,MATCH(C20,SCSbySite!A:A,0))</f>
        <v>Parker</v>
      </c>
      <c r="E20" s="117">
        <f>INDEX(SCSbySite!B:B,MATCH(SCSAllocationbySite!C20,SCSbySite!A:A,0))</f>
        <v>111</v>
      </c>
      <c r="F20" s="118">
        <f>SUMIFS(JRooms!$P:$P,JRooms!$A:$A,$E20,JRooms!$T:$T,$A20,JRooms!$Q:$Q,"Arts")</f>
        <v>0</v>
      </c>
      <c r="G20" s="118">
        <f>SUMIFS(JRooms!$P:$P,JRooms!$A:$A,$E20,JRooms!$T:$T,$A20,JRooms!$Q:$Q,"Science")</f>
        <v>0</v>
      </c>
      <c r="H20" s="118">
        <f>SUMIFS(JRooms!$P:$P,JRooms!$A:$A,$E20,JRooms!$T:$T,$A20,JRooms!$Q:$Q,"Tech")</f>
        <v>0</v>
      </c>
      <c r="I20" s="118">
        <f t="shared" si="0"/>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DE18D-B98A-B14F-B7F2-37B5927FC80E}">
  <dimension ref="A1:N31"/>
  <sheetViews>
    <sheetView workbookViewId="0">
      <selection activeCell="G3" sqref="G3"/>
    </sheetView>
  </sheetViews>
  <sheetFormatPr baseColWidth="10" defaultRowHeight="15" outlineLevelCol="1" x14ac:dyDescent="0.2"/>
  <cols>
    <col min="1" max="1" width="8.33203125" bestFit="1" customWidth="1"/>
    <col min="2" max="2" width="32.1640625" bestFit="1" customWidth="1"/>
    <col min="3" max="3" width="9.6640625" style="4" bestFit="1" customWidth="1"/>
    <col min="4" max="4" width="35.83203125" style="4" bestFit="1" customWidth="1"/>
    <col min="5" max="5" width="24.1640625" bestFit="1" customWidth="1"/>
    <col min="6" max="6" width="26.6640625" customWidth="1"/>
    <col min="7" max="9" width="26.6640625" hidden="1" customWidth="1" outlineLevel="1"/>
    <col min="10" max="10" width="26.6640625" customWidth="1" collapsed="1"/>
    <col min="11" max="13" width="26.6640625" hidden="1" customWidth="1" outlineLevel="1"/>
    <col min="14" max="14" width="22.6640625" customWidth="1" collapsed="1"/>
    <col min="17" max="17" width="32.1640625" bestFit="1" customWidth="1"/>
    <col min="18" max="18" width="12.1640625" bestFit="1" customWidth="1"/>
    <col min="19" max="19" width="24.1640625" bestFit="1" customWidth="1"/>
  </cols>
  <sheetData>
    <row r="1" spans="1:14" s="6" customFormat="1" ht="45" customHeight="1" x14ac:dyDescent="0.2">
      <c r="A1" s="92"/>
      <c r="B1" s="92"/>
      <c r="C1" s="93"/>
      <c r="D1" s="89"/>
      <c r="E1" s="92"/>
      <c r="F1" s="94"/>
      <c r="G1" s="165" t="s">
        <v>1431</v>
      </c>
      <c r="H1" s="166"/>
      <c r="I1" s="166"/>
      <c r="J1" s="166"/>
      <c r="K1" s="167" t="s">
        <v>1432</v>
      </c>
      <c r="L1" s="167"/>
      <c r="M1" s="167"/>
      <c r="N1" s="168"/>
    </row>
    <row r="2" spans="1:14" s="6" customFormat="1" ht="32" x14ac:dyDescent="0.2">
      <c r="A2" s="96" t="s">
        <v>126</v>
      </c>
      <c r="B2" s="96" t="s">
        <v>1433</v>
      </c>
      <c r="C2" s="97" t="s">
        <v>299</v>
      </c>
      <c r="D2" s="98" t="s">
        <v>316</v>
      </c>
      <c r="E2" s="96" t="s">
        <v>298</v>
      </c>
      <c r="F2" s="99" t="s">
        <v>311</v>
      </c>
      <c r="G2" s="82" t="s">
        <v>338</v>
      </c>
      <c r="H2" s="95" t="s">
        <v>334</v>
      </c>
      <c r="I2" s="95" t="s">
        <v>119</v>
      </c>
      <c r="J2" s="95" t="s">
        <v>282</v>
      </c>
      <c r="K2" s="82" t="s">
        <v>338</v>
      </c>
      <c r="L2" s="95" t="s">
        <v>334</v>
      </c>
      <c r="M2" s="95" t="s">
        <v>119</v>
      </c>
      <c r="N2" s="95" t="s">
        <v>282</v>
      </c>
    </row>
    <row r="3" spans="1:14" x14ac:dyDescent="0.2">
      <c r="A3" s="9">
        <v>591</v>
      </c>
      <c r="B3" s="9" t="s">
        <v>300</v>
      </c>
      <c r="C3" s="18" t="s">
        <v>199</v>
      </c>
      <c r="D3" s="21" t="str">
        <f>B3&amp;" "&amp;C3</f>
        <v>Achieve Academy TK-5</v>
      </c>
      <c r="E3" s="9" t="s">
        <v>296</v>
      </c>
      <c r="F3" s="9">
        <f>IF(C3="TK-5",SUM(SUMIFS(ChADAProjections!$E:$E,ChADAProjections!$A:$A,$A3,ChADAProjections!$C:$C,{"TK","K",1,2,3,4,5})), IF(C3="6-8",SUM(SUMIFS(ChADAProjections!$E:$E,ChADAProjections!$A:$A,$A3,ChADAProjections!$C:$C,{6,7,8})),SUM(SUMIFS(ChADAProjections!$E:$E,ChADAProjections!$A:$A,$A3,ChADAProjections!$C:$C,{9,10,11,12}))))</f>
        <v>596.76</v>
      </c>
      <c r="G3" s="80">
        <f>INDEX(SCSbyHSAASpan!D:D,MATCH($E3&amp;" "&amp;$C3,SCSbyHSAASpan!$C:$C,0))</f>
        <v>0.45</v>
      </c>
      <c r="H3" s="80">
        <f>INDEX(SCSbyHSAASpan!E:E,MATCH($E3&amp;" "&amp;$C3,SCSbyHSAASpan!$C:$C,0))</f>
        <v>1.47</v>
      </c>
      <c r="I3" s="80">
        <f>INDEX(SCSbyHSAASpan!F:F,MATCH($E3&amp;" "&amp;$C3,SCSbyHSAASpan!$C:$C,0))</f>
        <v>0.96</v>
      </c>
      <c r="J3" s="80">
        <f>INDEX(SCSbyHSAASpan!G:G,MATCH($E3&amp;" "&amp;$C3,SCSbyHSAASpan!$C:$C,0))</f>
        <v>2.87</v>
      </c>
      <c r="K3" s="74">
        <f t="shared" ref="K3:K19" si="0">ROUND($F3*G3,0)</f>
        <v>269</v>
      </c>
      <c r="L3" s="74">
        <f t="shared" ref="L3:L19" si="1">ROUND($F3*H3,0)</f>
        <v>877</v>
      </c>
      <c r="M3" s="74">
        <f>ROUND($F3*I3,0)</f>
        <v>573</v>
      </c>
      <c r="N3" s="74">
        <f>SUM(K3:M3)</f>
        <v>1719</v>
      </c>
    </row>
    <row r="4" spans="1:14" x14ac:dyDescent="0.2">
      <c r="A4" s="9">
        <v>562</v>
      </c>
      <c r="B4" s="9" t="s">
        <v>135</v>
      </c>
      <c r="C4" s="18" t="s">
        <v>287</v>
      </c>
      <c r="D4" s="21" t="str">
        <f t="shared" ref="D4:D19" si="2">B4&amp;" "&amp;C4</f>
        <v>American Indian Public Charter School 6-8</v>
      </c>
      <c r="E4" s="9" t="s">
        <v>294</v>
      </c>
      <c r="F4" s="9">
        <f>IF(C4="TK-5",SUM(SUMIFS(ChADAProjections!$E:$E,ChADAProjections!$A:$A,$A4,ChADAProjections!$C:$C,{"TK","K",1,2,3,4,5})), IF(C4="6-8",SUM(SUMIFS(ChADAProjections!$E:$E,ChADAProjections!$A:$A,$A4,ChADAProjections!$C:$C,{6,7,8})),SUM(SUMIFS(ChADAProjections!$E:$E,ChADAProjections!$A:$A,$A4,ChADAProjections!$C:$C,{9,10,11,12}))))</f>
        <v>152.88</v>
      </c>
      <c r="G4" s="80">
        <f>INDEX(SCSbyHSAASpan!D:D,MATCH($E4&amp;" "&amp;$C4,SCSbyHSAASpan!$C:$C,0))</f>
        <v>6.09</v>
      </c>
      <c r="H4" s="80">
        <f>INDEX(SCSbyHSAASpan!E:E,MATCH($E4&amp;" "&amp;$C4,SCSbyHSAASpan!$C:$C,0))</f>
        <v>3.21</v>
      </c>
      <c r="I4" s="80">
        <f>INDEX(SCSbyHSAASpan!F:F,MATCH($E4&amp;" "&amp;$C4,SCSbyHSAASpan!$C:$C,0))</f>
        <v>4.3899999999999997</v>
      </c>
      <c r="J4" s="80">
        <f>INDEX(SCSbyHSAASpan!G:G,MATCH($E4&amp;" "&amp;$C4,SCSbyHSAASpan!$C:$C,0))</f>
        <v>13.69</v>
      </c>
      <c r="K4" s="74">
        <f t="shared" si="0"/>
        <v>931</v>
      </c>
      <c r="L4" s="74">
        <f t="shared" si="1"/>
        <v>491</v>
      </c>
      <c r="M4" s="74">
        <f t="shared" ref="M4:M19" si="3">ROUND($F4*I4,0)</f>
        <v>671</v>
      </c>
      <c r="N4" s="74">
        <f t="shared" ref="N4:N19" si="4">SUM(K4:M4)</f>
        <v>2093</v>
      </c>
    </row>
    <row r="5" spans="1:14" x14ac:dyDescent="0.2">
      <c r="A5" s="9">
        <v>534</v>
      </c>
      <c r="B5" s="9" t="s">
        <v>139</v>
      </c>
      <c r="C5" s="18" t="s">
        <v>199</v>
      </c>
      <c r="D5" s="21" t="str">
        <f t="shared" si="2"/>
        <v>American Indian Public Charter School II TK-5</v>
      </c>
      <c r="E5" s="9" t="s">
        <v>294</v>
      </c>
      <c r="F5" s="9">
        <f>IF(C5="TK-5",SUM(SUMIFS(ChADAProjections!$E:$E,ChADAProjections!$A:$A,$A5,ChADAProjections!$C:$C,{"TK","K",1,2,3,4,5})), IF(C5="6-8",SUM(SUMIFS(ChADAProjections!$E:$E,ChADAProjections!$A:$A,$A5,ChADAProjections!$C:$C,{6,7,8})),SUM(SUMIFS(ChADAProjections!$E:$E,ChADAProjections!$A:$A,$A5,ChADAProjections!$C:$C,{9,10,11,12}))))</f>
        <v>338.71999999999997</v>
      </c>
      <c r="G5" s="80">
        <f>INDEX(SCSbyHSAASpan!D:D,MATCH($E5&amp;" "&amp;$C5,SCSbyHSAASpan!$C:$C,0))</f>
        <v>1.0900000000000001</v>
      </c>
      <c r="H5" s="80">
        <f>INDEX(SCSbyHSAASpan!E:E,MATCH($E5&amp;" "&amp;$C5,SCSbyHSAASpan!$C:$C,0))</f>
        <v>0.57999999999999996</v>
      </c>
      <c r="I5" s="80">
        <f>INDEX(SCSbyHSAASpan!F:F,MATCH($E5&amp;" "&amp;$C5,SCSbyHSAASpan!$C:$C,0))</f>
        <v>0.9</v>
      </c>
      <c r="J5" s="80">
        <f>INDEX(SCSbyHSAASpan!G:G,MATCH($E5&amp;" "&amp;$C5,SCSbyHSAASpan!$C:$C,0))</f>
        <v>2.56</v>
      </c>
      <c r="K5" s="74">
        <f t="shared" si="0"/>
        <v>369</v>
      </c>
      <c r="L5" s="74">
        <f t="shared" si="1"/>
        <v>196</v>
      </c>
      <c r="M5" s="74">
        <f t="shared" si="3"/>
        <v>305</v>
      </c>
      <c r="N5" s="74">
        <f t="shared" si="4"/>
        <v>870</v>
      </c>
    </row>
    <row r="6" spans="1:14" x14ac:dyDescent="0.2">
      <c r="A6" s="9">
        <v>534</v>
      </c>
      <c r="B6" s="9" t="s">
        <v>139</v>
      </c>
      <c r="C6" s="18" t="s">
        <v>287</v>
      </c>
      <c r="D6" s="21" t="str">
        <f t="shared" si="2"/>
        <v>American Indian Public Charter School II 6-8</v>
      </c>
      <c r="E6" s="9" t="s">
        <v>294</v>
      </c>
      <c r="F6" s="9">
        <f>IF(C6="TK-5",SUM(SUMIFS(ChADAProjections!$E:$E,ChADAProjections!$A:$A,$A6,ChADAProjections!$C:$C,{"TK","K",1,2,3,4,5})), IF(C6="6-8",SUM(SUMIFS(ChADAProjections!$E:$E,ChADAProjections!$A:$A,$A6,ChADAProjections!$C:$C,{6,7,8})),SUM(SUMIFS(ChADAProjections!$E:$E,ChADAProjections!$A:$A,$A6,ChADAProjections!$C:$C,{9,10,11,12}))))</f>
        <v>213.23</v>
      </c>
      <c r="G6" s="80">
        <f>INDEX(SCSbyHSAASpan!D:D,MATCH($E6&amp;" "&amp;$C6,SCSbyHSAASpan!$C:$C,0))</f>
        <v>6.09</v>
      </c>
      <c r="H6" s="80">
        <f>INDEX(SCSbyHSAASpan!E:E,MATCH($E6&amp;" "&amp;$C6,SCSbyHSAASpan!$C:$C,0))</f>
        <v>3.21</v>
      </c>
      <c r="I6" s="80">
        <f>INDEX(SCSbyHSAASpan!F:F,MATCH($E6&amp;" "&amp;$C6,SCSbyHSAASpan!$C:$C,0))</f>
        <v>4.3899999999999997</v>
      </c>
      <c r="J6" s="80">
        <f>INDEX(SCSbyHSAASpan!G:G,MATCH($E6&amp;" "&amp;$C6,SCSbyHSAASpan!$C:$C,0))</f>
        <v>13.69</v>
      </c>
      <c r="K6" s="74">
        <f t="shared" si="0"/>
        <v>1299</v>
      </c>
      <c r="L6" s="74">
        <f t="shared" si="1"/>
        <v>684</v>
      </c>
      <c r="M6" s="74">
        <f t="shared" si="3"/>
        <v>936</v>
      </c>
      <c r="N6" s="74">
        <f t="shared" si="4"/>
        <v>2919</v>
      </c>
    </row>
    <row r="7" spans="1:14" x14ac:dyDescent="0.2">
      <c r="A7" s="9">
        <v>593</v>
      </c>
      <c r="B7" s="9" t="s">
        <v>133</v>
      </c>
      <c r="C7" s="18" t="s">
        <v>288</v>
      </c>
      <c r="D7" s="21" t="str">
        <f t="shared" si="2"/>
        <v>American Indian Public High School 9-12</v>
      </c>
      <c r="E7" s="9" t="s">
        <v>295</v>
      </c>
      <c r="F7" s="9">
        <f>IF(C7="TK-5",SUM(SUMIFS(ChADAProjections!$E:$E,ChADAProjections!$A:$A,$A7,ChADAProjections!$C:$C,{"TK","K",1,2,3,4,5})), IF(C7="6-8",SUM(SUMIFS(ChADAProjections!$E:$E,ChADAProjections!$A:$A,$A7,ChADAProjections!$C:$C,{6,7,8})),SUM(SUMIFS(ChADAProjections!$E:$E,ChADAProjections!$A:$A,$A7,ChADAProjections!$C:$C,{9,10,11,12}))))</f>
        <v>370.91999999999996</v>
      </c>
      <c r="G7" s="80">
        <f>INDEX(SCSbyHSAASpan!D:D,MATCH($E7&amp;" "&amp;$C7,SCSbyHSAASpan!$C:$C,0))</f>
        <v>3.56</v>
      </c>
      <c r="H7" s="80">
        <f>INDEX(SCSbyHSAASpan!E:E,MATCH($E7&amp;" "&amp;$C7,SCSbyHSAASpan!$C:$C,0))</f>
        <v>6.09</v>
      </c>
      <c r="I7" s="80">
        <f>INDEX(SCSbyHSAASpan!F:F,MATCH($E7&amp;" "&amp;$C7,SCSbyHSAASpan!$C:$C,0))</f>
        <v>3.78</v>
      </c>
      <c r="J7" s="80">
        <f>INDEX(SCSbyHSAASpan!G:G,MATCH($E7&amp;" "&amp;$C7,SCSbyHSAASpan!$C:$C,0))</f>
        <v>13.43</v>
      </c>
      <c r="K7" s="74">
        <f t="shared" si="0"/>
        <v>1320</v>
      </c>
      <c r="L7" s="74">
        <f t="shared" si="1"/>
        <v>2259</v>
      </c>
      <c r="M7" s="74">
        <f t="shared" si="3"/>
        <v>1402</v>
      </c>
      <c r="N7" s="74">
        <f t="shared" si="4"/>
        <v>4981</v>
      </c>
    </row>
    <row r="8" spans="1:14" x14ac:dyDescent="0.2">
      <c r="A8" s="9">
        <v>538</v>
      </c>
      <c r="B8" s="9" t="s">
        <v>138</v>
      </c>
      <c r="C8" s="18" t="s">
        <v>199</v>
      </c>
      <c r="D8" s="21" t="str">
        <f t="shared" si="2"/>
        <v>Aspire ERES Academy TK-5</v>
      </c>
      <c r="E8" s="9" t="s">
        <v>296</v>
      </c>
      <c r="F8" s="9">
        <f>IF(C8="TK-5",SUM(SUMIFS(ChADAProjections!$E:$E,ChADAProjections!$A:$A,$A8,ChADAProjections!$C:$C,{"TK","K",1,2,3,4,5})), IF(C8="6-8",SUM(SUMIFS(ChADAProjections!$E:$E,ChADAProjections!$A:$A,$A8,ChADAProjections!$C:$C,{6,7,8})),SUM(SUMIFS(ChADAProjections!$E:$E,ChADAProjections!$A:$A,$A8,ChADAProjections!$C:$C,{9,10,11,12}))))</f>
        <v>153.86000000000001</v>
      </c>
      <c r="G8" s="80">
        <f>INDEX(SCSbyHSAASpan!D:D,MATCH($E8&amp;" "&amp;$C8,SCSbyHSAASpan!$C:$C,0))</f>
        <v>0.45</v>
      </c>
      <c r="H8" s="80">
        <f>INDEX(SCSbyHSAASpan!E:E,MATCH($E8&amp;" "&amp;$C8,SCSbyHSAASpan!$C:$C,0))</f>
        <v>1.47</v>
      </c>
      <c r="I8" s="80">
        <f>INDEX(SCSbyHSAASpan!F:F,MATCH($E8&amp;" "&amp;$C8,SCSbyHSAASpan!$C:$C,0))</f>
        <v>0.96</v>
      </c>
      <c r="J8" s="80">
        <f>INDEX(SCSbyHSAASpan!G:G,MATCH($E8&amp;" "&amp;$C8,SCSbyHSAASpan!$C:$C,0))</f>
        <v>2.87</v>
      </c>
      <c r="K8" s="74">
        <f t="shared" si="0"/>
        <v>69</v>
      </c>
      <c r="L8" s="74">
        <f t="shared" si="1"/>
        <v>226</v>
      </c>
      <c r="M8" s="74">
        <f t="shared" si="3"/>
        <v>148</v>
      </c>
      <c r="N8" s="74">
        <f t="shared" si="4"/>
        <v>443</v>
      </c>
    </row>
    <row r="9" spans="1:14" x14ac:dyDescent="0.2">
      <c r="A9" s="9">
        <v>538</v>
      </c>
      <c r="B9" s="9" t="s">
        <v>138</v>
      </c>
      <c r="C9" s="18" t="s">
        <v>287</v>
      </c>
      <c r="D9" s="21" t="str">
        <f t="shared" si="2"/>
        <v>Aspire ERES Academy 6-8</v>
      </c>
      <c r="E9" s="9" t="s">
        <v>296</v>
      </c>
      <c r="F9" s="9">
        <f>IF(C9="TK-5",SUM(SUMIFS(ChADAProjections!$E:$E,ChADAProjections!$A:$A,$A9,ChADAProjections!$C:$C,{"TK","K",1,2,3,4,5})), IF(C9="6-8",SUM(SUMIFS(ChADAProjections!$E:$E,ChADAProjections!$A:$A,$A9,ChADAProjections!$C:$C,{6,7,8})),SUM(SUMIFS(ChADAProjections!$E:$E,ChADAProjections!$A:$A,$A9,ChADAProjections!$C:$C,{9,10,11,12}))))</f>
        <v>68.400000000000006</v>
      </c>
      <c r="G9" s="80">
        <f>INDEX(SCSbyHSAASpan!D:D,MATCH($E9&amp;" "&amp;$C9,SCSbyHSAASpan!$C:$C,0))</f>
        <v>0</v>
      </c>
      <c r="H9" s="80">
        <f>INDEX(SCSbyHSAASpan!E:E,MATCH($E9&amp;" "&amp;$C9,SCSbyHSAASpan!$C:$C,0))</f>
        <v>6.34</v>
      </c>
      <c r="I9" s="80">
        <f>INDEX(SCSbyHSAASpan!F:F,MATCH($E9&amp;" "&amp;$C9,SCSbyHSAASpan!$C:$C,0))</f>
        <v>2.06</v>
      </c>
      <c r="J9" s="80">
        <f>INDEX(SCSbyHSAASpan!G:G,MATCH($E9&amp;" "&amp;$C9,SCSbyHSAASpan!$C:$C,0))</f>
        <v>8.39</v>
      </c>
      <c r="K9" s="74">
        <f t="shared" si="0"/>
        <v>0</v>
      </c>
      <c r="L9" s="74">
        <f t="shared" si="1"/>
        <v>434</v>
      </c>
      <c r="M9" s="74">
        <f t="shared" si="3"/>
        <v>141</v>
      </c>
      <c r="N9" s="74">
        <f t="shared" si="4"/>
        <v>575</v>
      </c>
    </row>
    <row r="10" spans="1:14" x14ac:dyDescent="0.2">
      <c r="A10" s="9">
        <v>506</v>
      </c>
      <c r="B10" s="9" t="s">
        <v>301</v>
      </c>
      <c r="C10" s="18" t="s">
        <v>199</v>
      </c>
      <c r="D10" s="21" t="str">
        <f t="shared" si="2"/>
        <v>Cox Academy TK-5</v>
      </c>
      <c r="E10" s="9" t="s">
        <v>293</v>
      </c>
      <c r="F10" s="9">
        <f>IF(C10="TK-5",SUM(SUMIFS(ChADAProjections!$E:$E,ChADAProjections!$A:$A,$A10,ChADAProjections!$C:$C,{"TK","K",1,2,3,4,5})), IF(C10="6-8",SUM(SUMIFS(ChADAProjections!$E:$E,ChADAProjections!$A:$A,$A10,ChADAProjections!$C:$C,{6,7,8})),SUM(SUMIFS(ChADAProjections!$E:$E,ChADAProjections!$A:$A,$A10,ChADAProjections!$C:$C,{9,10,11,12}))))</f>
        <v>546.7399999999999</v>
      </c>
      <c r="G10" s="80">
        <f>INDEX(SCSbyHSAASpan!D:D,MATCH($E10&amp;" "&amp;$C10,SCSbyHSAASpan!$C:$C,0))</f>
        <v>1.08</v>
      </c>
      <c r="H10" s="80">
        <f>INDEX(SCSbyHSAASpan!E:E,MATCH($E10&amp;" "&amp;$C10,SCSbyHSAASpan!$C:$C,0))</f>
        <v>1.21</v>
      </c>
      <c r="I10" s="80">
        <f>INDEX(SCSbyHSAASpan!F:F,MATCH($E10&amp;" "&amp;$C10,SCSbyHSAASpan!$C:$C,0))</f>
        <v>1.1599999999999999</v>
      </c>
      <c r="J10" s="80">
        <f>INDEX(SCSbyHSAASpan!G:G,MATCH($E10&amp;" "&amp;$C10,SCSbyHSAASpan!$C:$C,0))</f>
        <v>3.45</v>
      </c>
      <c r="K10" s="74">
        <f t="shared" si="0"/>
        <v>590</v>
      </c>
      <c r="L10" s="74">
        <f t="shared" si="1"/>
        <v>662</v>
      </c>
      <c r="M10" s="74">
        <f t="shared" si="3"/>
        <v>634</v>
      </c>
      <c r="N10" s="74">
        <f t="shared" si="4"/>
        <v>1886</v>
      </c>
    </row>
    <row r="11" spans="1:14" x14ac:dyDescent="0.2">
      <c r="A11" s="9">
        <v>524</v>
      </c>
      <c r="B11" s="9" t="s">
        <v>142</v>
      </c>
      <c r="C11" s="18" t="s">
        <v>287</v>
      </c>
      <c r="D11" s="21" t="str">
        <f t="shared" si="2"/>
        <v>East Bay Innovation Academy 6-8</v>
      </c>
      <c r="E11" s="9" t="s">
        <v>297</v>
      </c>
      <c r="F11" s="9">
        <f>IF(C11="TK-5",SUM(SUMIFS(ChADAProjections!$E:$E,ChADAProjections!$A:$A,$A11,ChADAProjections!$C:$C,{"TK","K",1,2,3,4,5})), IF(C11="6-8",SUM(SUMIFS(ChADAProjections!$E:$E,ChADAProjections!$A:$A,$A11,ChADAProjections!$C:$C,{6,7,8})),SUM(SUMIFS(ChADAProjections!$E:$E,ChADAProjections!$A:$A,$A11,ChADAProjections!$C:$C,{9,10,11,12}))))</f>
        <v>312.52</v>
      </c>
      <c r="G11" s="80">
        <f>INDEX(SCSbyHSAASpan!D:D,MATCH($E11&amp;" "&amp;$C11,SCSbyHSAASpan!$C:$C,0))</f>
        <v>5.79</v>
      </c>
      <c r="H11" s="80">
        <f>INDEX(SCSbyHSAASpan!E:E,MATCH($E11&amp;" "&amp;$C11,SCSbyHSAASpan!$C:$C,0))</f>
        <v>8.27</v>
      </c>
      <c r="I11" s="80">
        <f>INDEX(SCSbyHSAASpan!F:F,MATCH($E11&amp;" "&amp;$C11,SCSbyHSAASpan!$C:$C,0))</f>
        <v>3.29</v>
      </c>
      <c r="J11" s="80">
        <f>INDEX(SCSbyHSAASpan!G:G,MATCH($E11&amp;" "&amp;$C11,SCSbyHSAASpan!$C:$C,0))</f>
        <v>17.350000000000001</v>
      </c>
      <c r="K11" s="74">
        <f t="shared" si="0"/>
        <v>1809</v>
      </c>
      <c r="L11" s="74">
        <f t="shared" si="1"/>
        <v>2585</v>
      </c>
      <c r="M11" s="74">
        <f t="shared" si="3"/>
        <v>1028</v>
      </c>
      <c r="N11" s="74">
        <f t="shared" si="4"/>
        <v>5422</v>
      </c>
    </row>
    <row r="12" spans="1:14" x14ac:dyDescent="0.2">
      <c r="A12" s="9">
        <v>524</v>
      </c>
      <c r="B12" s="9" t="s">
        <v>142</v>
      </c>
      <c r="C12" s="18" t="s">
        <v>288</v>
      </c>
      <c r="D12" s="21" t="str">
        <f t="shared" si="2"/>
        <v>East Bay Innovation Academy 9-12</v>
      </c>
      <c r="E12" s="9" t="s">
        <v>297</v>
      </c>
      <c r="F12" s="9">
        <f>IF(C12="TK-5",SUM(SUMIFS(ChADAProjections!$E:$E,ChADAProjections!$A:$A,$A12,ChADAProjections!$C:$C,{"TK","K",1,2,3,4,5})), IF(C12="6-8",SUM(SUMIFS(ChADAProjections!$E:$E,ChADAProjections!$A:$A,$A12,ChADAProjections!$C:$C,{6,7,8})),SUM(SUMIFS(ChADAProjections!$E:$E,ChADAProjections!$A:$A,$A12,ChADAProjections!$C:$C,{9,10,11,12}))))</f>
        <v>207.94</v>
      </c>
      <c r="G12" s="80">
        <f>INDEX(SCSbyHSAASpan!D:D,MATCH($E12&amp;" "&amp;$C12,SCSbyHSAASpan!$C:$C,0))</f>
        <v>8.59</v>
      </c>
      <c r="H12" s="80">
        <f>INDEX(SCSbyHSAASpan!E:E,MATCH($E12&amp;" "&amp;$C12,SCSbyHSAASpan!$C:$C,0))</f>
        <v>6.11</v>
      </c>
      <c r="I12" s="80">
        <f>INDEX(SCSbyHSAASpan!F:F,MATCH($E12&amp;" "&amp;$C12,SCSbyHSAASpan!$C:$C,0))</f>
        <v>4.1100000000000003</v>
      </c>
      <c r="J12" s="80">
        <f>INDEX(SCSbyHSAASpan!G:G,MATCH($E12&amp;" "&amp;$C12,SCSbyHSAASpan!$C:$C,0))</f>
        <v>18.809999999999999</v>
      </c>
      <c r="K12" s="74">
        <f t="shared" si="0"/>
        <v>1786</v>
      </c>
      <c r="L12" s="74">
        <f t="shared" si="1"/>
        <v>1271</v>
      </c>
      <c r="M12" s="74">
        <f t="shared" si="3"/>
        <v>855</v>
      </c>
      <c r="N12" s="74">
        <f t="shared" si="4"/>
        <v>3912</v>
      </c>
    </row>
    <row r="13" spans="1:14" x14ac:dyDescent="0.2">
      <c r="A13" s="9">
        <v>596</v>
      </c>
      <c r="B13" s="9" t="s">
        <v>132</v>
      </c>
      <c r="C13" s="18" t="s">
        <v>287</v>
      </c>
      <c r="D13" s="21" t="str">
        <f t="shared" si="2"/>
        <v>Envision Academy of Arts and Technology 6-8</v>
      </c>
      <c r="E13" s="9" t="s">
        <v>296</v>
      </c>
      <c r="F13" s="9">
        <f>IF(C13="TK-5",SUM(SUMIFS(ChADAProjections!$E:$E,ChADAProjections!$A:$A,$A13,ChADAProjections!$C:$C,{"TK","K",1,2,3,4,5})), IF(C13="6-8",SUM(SUMIFS(ChADAProjections!$E:$E,ChADAProjections!$A:$A,$A13,ChADAProjections!$C:$C,{6,7,8})),SUM(SUMIFS(ChADAProjections!$E:$E,ChADAProjections!$A:$A,$A13,ChADAProjections!$C:$C,{9,10,11,12}))))</f>
        <v>97.15</v>
      </c>
      <c r="G13" s="80">
        <f>INDEX(SCSbyHSAASpan!D:D,MATCH($E13&amp;" "&amp;$C13,SCSbyHSAASpan!$C:$C,0))</f>
        <v>0</v>
      </c>
      <c r="H13" s="80">
        <f>INDEX(SCSbyHSAASpan!E:E,MATCH($E13&amp;" "&amp;$C13,SCSbyHSAASpan!$C:$C,0))</f>
        <v>6.34</v>
      </c>
      <c r="I13" s="80">
        <f>INDEX(SCSbyHSAASpan!F:F,MATCH($E13&amp;" "&amp;$C13,SCSbyHSAASpan!$C:$C,0))</f>
        <v>2.06</v>
      </c>
      <c r="J13" s="80">
        <f>INDEX(SCSbyHSAASpan!G:G,MATCH($E13&amp;" "&amp;$C13,SCSbyHSAASpan!$C:$C,0))</f>
        <v>8.39</v>
      </c>
      <c r="K13" s="74">
        <f t="shared" si="0"/>
        <v>0</v>
      </c>
      <c r="L13" s="74">
        <f t="shared" si="1"/>
        <v>616</v>
      </c>
      <c r="M13" s="74">
        <f t="shared" si="3"/>
        <v>200</v>
      </c>
      <c r="N13" s="74">
        <f t="shared" si="4"/>
        <v>816</v>
      </c>
    </row>
    <row r="14" spans="1:14" x14ac:dyDescent="0.2">
      <c r="A14" s="9">
        <v>596</v>
      </c>
      <c r="B14" s="9" t="s">
        <v>132</v>
      </c>
      <c r="C14" s="18" t="s">
        <v>288</v>
      </c>
      <c r="D14" s="21" t="str">
        <f t="shared" si="2"/>
        <v>Envision Academy of Arts and Technology 9-12</v>
      </c>
      <c r="E14" s="9" t="s">
        <v>296</v>
      </c>
      <c r="F14" s="9">
        <f>IF(C14="TK-5",SUM(SUMIFS(ChADAProjections!$E:$E,ChADAProjections!$A:$A,$A14,ChADAProjections!$C:$C,{"TK","K",1,2,3,4,5})), IF(C14="6-8",SUM(SUMIFS(ChADAProjections!$E:$E,ChADAProjections!$A:$A,$A14,ChADAProjections!$C:$C,{6,7,8})),SUM(SUMIFS(ChADAProjections!$E:$E,ChADAProjections!$A:$A,$A14,ChADAProjections!$C:$C,{9,10,11,12}))))</f>
        <v>90.49</v>
      </c>
      <c r="G14" s="80">
        <f>INDEX(SCSbyHSAASpan!D:D,MATCH($E14&amp;" "&amp;$C14,SCSbyHSAASpan!$C:$C,0))</f>
        <v>3.83</v>
      </c>
      <c r="H14" s="80">
        <f>INDEX(SCSbyHSAASpan!E:E,MATCH($E14&amp;" "&amp;$C14,SCSbyHSAASpan!$C:$C,0))</f>
        <v>15.45</v>
      </c>
      <c r="I14" s="80">
        <f>INDEX(SCSbyHSAASpan!F:F,MATCH($E14&amp;" "&amp;$C14,SCSbyHSAASpan!$C:$C,0))</f>
        <v>7.77</v>
      </c>
      <c r="J14" s="80">
        <f>INDEX(SCSbyHSAASpan!G:G,MATCH($E14&amp;" "&amp;$C14,SCSbyHSAASpan!$C:$C,0))</f>
        <v>27.04</v>
      </c>
      <c r="K14" s="74">
        <f t="shared" si="0"/>
        <v>347</v>
      </c>
      <c r="L14" s="74">
        <f t="shared" si="1"/>
        <v>1398</v>
      </c>
      <c r="M14" s="74">
        <f t="shared" si="3"/>
        <v>703</v>
      </c>
      <c r="N14" s="74">
        <f t="shared" si="4"/>
        <v>2448</v>
      </c>
    </row>
    <row r="15" spans="1:14" x14ac:dyDescent="0.2">
      <c r="A15" s="9">
        <v>544</v>
      </c>
      <c r="B15" s="9" t="s">
        <v>136</v>
      </c>
      <c r="C15" s="18" t="s">
        <v>199</v>
      </c>
      <c r="D15" s="21" t="str">
        <f t="shared" si="2"/>
        <v>Francophone Charter School of Oakland TK-5</v>
      </c>
      <c r="E15" s="9" t="s">
        <v>293</v>
      </c>
      <c r="F15" s="9">
        <f>IF(C15="TK-5",SUM(SUMIFS(ChADAProjections!$E:$E,ChADAProjections!$A:$A,$A15,ChADAProjections!$C:$C,{"TK","K",1,2,3,4,5})), IF(C15="6-8",SUM(SUMIFS(ChADAProjections!$E:$E,ChADAProjections!$A:$A,$A15,ChADAProjections!$C:$C,{6,7,8})),SUM(SUMIFS(ChADAProjections!$E:$E,ChADAProjections!$A:$A,$A15,ChADAProjections!$C:$C,{9,10,11,12}))))</f>
        <v>200.45</v>
      </c>
      <c r="G15" s="80">
        <f>INDEX(SCSbyHSAASpan!D:D,MATCH($E15&amp;" "&amp;$C15,SCSbyHSAASpan!$C:$C,0))</f>
        <v>1.08</v>
      </c>
      <c r="H15" s="80">
        <f>INDEX(SCSbyHSAASpan!E:E,MATCH($E15&amp;" "&amp;$C15,SCSbyHSAASpan!$C:$C,0))</f>
        <v>1.21</v>
      </c>
      <c r="I15" s="80">
        <f>INDEX(SCSbyHSAASpan!F:F,MATCH($E15&amp;" "&amp;$C15,SCSbyHSAASpan!$C:$C,0))</f>
        <v>1.1599999999999999</v>
      </c>
      <c r="J15" s="80">
        <f>INDEX(SCSbyHSAASpan!G:G,MATCH($E15&amp;" "&amp;$C15,SCSbyHSAASpan!$C:$C,0))</f>
        <v>3.45</v>
      </c>
      <c r="K15" s="74">
        <f t="shared" si="0"/>
        <v>216</v>
      </c>
      <c r="L15" s="74">
        <f t="shared" si="1"/>
        <v>243</v>
      </c>
      <c r="M15" s="74">
        <f t="shared" si="3"/>
        <v>233</v>
      </c>
      <c r="N15" s="74">
        <f t="shared" si="4"/>
        <v>692</v>
      </c>
    </row>
    <row r="16" spans="1:14" x14ac:dyDescent="0.2">
      <c r="A16" s="9">
        <v>544</v>
      </c>
      <c r="B16" s="9" t="s">
        <v>136</v>
      </c>
      <c r="C16" s="18" t="s">
        <v>287</v>
      </c>
      <c r="D16" s="21" t="str">
        <f t="shared" si="2"/>
        <v>Francophone Charter School of Oakland 6-8</v>
      </c>
      <c r="E16" s="9" t="s">
        <v>294</v>
      </c>
      <c r="F16" s="9">
        <f>IF(C16="TK-5",SUM(SUMIFS(ChADAProjections!$E:$E,ChADAProjections!$A:$A,$A16,ChADAProjections!$C:$C,{"TK","K",1,2,3,4,5})), IF(C16="6-8",SUM(SUMIFS(ChADAProjections!$E:$E,ChADAProjections!$A:$A,$A16,ChADAProjections!$C:$C,{6,7,8})),SUM(SUMIFS(ChADAProjections!$E:$E,ChADAProjections!$A:$A,$A16,ChADAProjections!$C:$C,{9,10,11,12}))))</f>
        <v>4.75</v>
      </c>
      <c r="G16" s="80">
        <f>INDEX(SCSbyHSAASpan!D:D,MATCH($E16&amp;" "&amp;$C16,SCSbyHSAASpan!$C:$C,0))</f>
        <v>6.09</v>
      </c>
      <c r="H16" s="80">
        <f>INDEX(SCSbyHSAASpan!E:E,MATCH($E16&amp;" "&amp;$C16,SCSbyHSAASpan!$C:$C,0))</f>
        <v>3.21</v>
      </c>
      <c r="I16" s="80">
        <f>INDEX(SCSbyHSAASpan!F:F,MATCH($E16&amp;" "&amp;$C16,SCSbyHSAASpan!$C:$C,0))</f>
        <v>4.3899999999999997</v>
      </c>
      <c r="J16" s="80">
        <f>INDEX(SCSbyHSAASpan!G:G,MATCH($E16&amp;" "&amp;$C16,SCSbyHSAASpan!$C:$C,0))</f>
        <v>13.69</v>
      </c>
      <c r="K16" s="74">
        <f t="shared" si="0"/>
        <v>29</v>
      </c>
      <c r="L16" s="74">
        <f t="shared" si="1"/>
        <v>15</v>
      </c>
      <c r="M16" s="74">
        <f t="shared" si="3"/>
        <v>21</v>
      </c>
      <c r="N16" s="74">
        <f t="shared" si="4"/>
        <v>65</v>
      </c>
    </row>
    <row r="17" spans="1:14" x14ac:dyDescent="0.2">
      <c r="A17" s="9">
        <v>551</v>
      </c>
      <c r="B17" s="9" t="s">
        <v>302</v>
      </c>
      <c r="C17" s="18" t="s">
        <v>288</v>
      </c>
      <c r="D17" s="21" t="str">
        <f t="shared" si="2"/>
        <v>LPS Oakland R &amp; D 9-12</v>
      </c>
      <c r="E17" s="9" t="s">
        <v>293</v>
      </c>
      <c r="F17" s="9">
        <f>IF(C17="TK-5",SUM(SUMIFS(ChADAProjections!$E:$E,ChADAProjections!$A:$A,$A17,ChADAProjections!$C:$C,{"TK","K",1,2,3,4,5})), IF(C17="6-8",SUM(SUMIFS(ChADAProjections!$E:$E,ChADAProjections!$A:$A,$A17,ChADAProjections!$C:$C,{6,7,8})),SUM(SUMIFS(ChADAProjections!$E:$E,ChADAProjections!$A:$A,$A17,ChADAProjections!$C:$C,{9,10,11,12}))))</f>
        <v>451.71999999999997</v>
      </c>
      <c r="G17" s="80">
        <f>INDEX(SCSbyHSAASpan!D:D,MATCH($E17&amp;" "&amp;$C17,SCSbyHSAASpan!$C:$C,0))</f>
        <v>4.33</v>
      </c>
      <c r="H17" s="80">
        <f>INDEX(SCSbyHSAASpan!E:E,MATCH($E17&amp;" "&amp;$C17,SCSbyHSAASpan!$C:$C,0))</f>
        <v>8.9</v>
      </c>
      <c r="I17" s="80">
        <f>INDEX(SCSbyHSAASpan!F:F,MATCH($E17&amp;" "&amp;$C17,SCSbyHSAASpan!$C:$C,0))</f>
        <v>1.7</v>
      </c>
      <c r="J17" s="80">
        <f>INDEX(SCSbyHSAASpan!G:G,MATCH($E17&amp;" "&amp;$C17,SCSbyHSAASpan!$C:$C,0))</f>
        <v>14.93</v>
      </c>
      <c r="K17" s="74">
        <f t="shared" si="0"/>
        <v>1956</v>
      </c>
      <c r="L17" s="74">
        <f t="shared" si="1"/>
        <v>4020</v>
      </c>
      <c r="M17" s="74">
        <f t="shared" si="3"/>
        <v>768</v>
      </c>
      <c r="N17" s="74">
        <f t="shared" si="4"/>
        <v>6744</v>
      </c>
    </row>
    <row r="18" spans="1:14" x14ac:dyDescent="0.2">
      <c r="A18" s="9">
        <v>520</v>
      </c>
      <c r="B18" s="9" t="s">
        <v>145</v>
      </c>
      <c r="C18" s="18" t="s">
        <v>199</v>
      </c>
      <c r="D18" s="21" t="str">
        <f t="shared" si="2"/>
        <v>Urban Montessori Charter School TK-5</v>
      </c>
      <c r="E18" s="9" t="s">
        <v>293</v>
      </c>
      <c r="F18" s="9">
        <f>IF(C18="TK-5",SUM(SUMIFS(ChADAProjections!$E:$E,ChADAProjections!$A:$A,$A18,ChADAProjections!$C:$C,{"TK","K",1,2,3,4,5})), IF(C18="6-8",SUM(SUMIFS(ChADAProjections!$E:$E,ChADAProjections!$A:$A,$A18,ChADAProjections!$C:$C,{6,7,8})),SUM(SUMIFS(ChADAProjections!$E:$E,ChADAProjections!$A:$A,$A18,ChADAProjections!$C:$C,{9,10,11,12}))))</f>
        <v>371.45</v>
      </c>
      <c r="G18" s="80">
        <f>INDEX(SCSbyHSAASpan!D:D,MATCH($E18&amp;" "&amp;$C18,SCSbyHSAASpan!$C:$C,0))</f>
        <v>1.08</v>
      </c>
      <c r="H18" s="80">
        <f>INDEX(SCSbyHSAASpan!E:E,MATCH($E18&amp;" "&amp;$C18,SCSbyHSAASpan!$C:$C,0))</f>
        <v>1.21</v>
      </c>
      <c r="I18" s="80">
        <f>INDEX(SCSbyHSAASpan!F:F,MATCH($E18&amp;" "&amp;$C18,SCSbyHSAASpan!$C:$C,0))</f>
        <v>1.1599999999999999</v>
      </c>
      <c r="J18" s="80">
        <f>INDEX(SCSbyHSAASpan!G:G,MATCH($E18&amp;" "&amp;$C18,SCSbyHSAASpan!$C:$C,0))</f>
        <v>3.45</v>
      </c>
      <c r="K18" s="74">
        <f t="shared" si="0"/>
        <v>401</v>
      </c>
      <c r="L18" s="74">
        <f t="shared" si="1"/>
        <v>449</v>
      </c>
      <c r="M18" s="74">
        <f t="shared" si="3"/>
        <v>431</v>
      </c>
      <c r="N18" s="74">
        <f t="shared" si="4"/>
        <v>1281</v>
      </c>
    </row>
    <row r="19" spans="1:14" x14ac:dyDescent="0.2">
      <c r="A19" s="9">
        <v>520</v>
      </c>
      <c r="B19" s="9" t="s">
        <v>145</v>
      </c>
      <c r="C19" s="18" t="s">
        <v>287</v>
      </c>
      <c r="D19" s="21" t="str">
        <f t="shared" si="2"/>
        <v>Urban Montessori Charter School 6-8</v>
      </c>
      <c r="E19" s="9" t="s">
        <v>293</v>
      </c>
      <c r="F19" s="9">
        <f>IF(C19="TK-5",SUM(SUMIFS(ChADAProjections!$E:$E,ChADAProjections!$A:$A,$A19,ChADAProjections!$C:$C,{"TK","K",1,2,3,4,5})), IF(C19="6-8",SUM(SUMIFS(ChADAProjections!$E:$E,ChADAProjections!$A:$A,$A19,ChADAProjections!$C:$C,{6,7,8})),SUM(SUMIFS(ChADAProjections!$E:$E,ChADAProjections!$A:$A,$A19,ChADAProjections!$C:$C,{9,10,11,12}))))</f>
        <v>61.75</v>
      </c>
      <c r="G19" s="80">
        <f>INDEX(SCSbyHSAASpan!D:D,MATCH($E19&amp;" "&amp;$C19,SCSbyHSAASpan!$C:$C,0))</f>
        <v>2.68</v>
      </c>
      <c r="H19" s="80">
        <f>INDEX(SCSbyHSAASpan!E:E,MATCH($E19&amp;" "&amp;$C19,SCSbyHSAASpan!$C:$C,0))</f>
        <v>5.61</v>
      </c>
      <c r="I19" s="80">
        <f>INDEX(SCSbyHSAASpan!F:F,MATCH($E19&amp;" "&amp;$C19,SCSbyHSAASpan!$C:$C,0))</f>
        <v>2.44</v>
      </c>
      <c r="J19" s="80">
        <f>INDEX(SCSbyHSAASpan!G:G,MATCH($E19&amp;" "&amp;$C19,SCSbyHSAASpan!$C:$C,0))</f>
        <v>10.73</v>
      </c>
      <c r="K19" s="74">
        <f t="shared" si="0"/>
        <v>165</v>
      </c>
      <c r="L19" s="74">
        <f t="shared" si="1"/>
        <v>346</v>
      </c>
      <c r="M19" s="74">
        <f t="shared" si="3"/>
        <v>151</v>
      </c>
      <c r="N19" s="74">
        <f t="shared" si="4"/>
        <v>662</v>
      </c>
    </row>
    <row r="29" spans="1:14" x14ac:dyDescent="0.2">
      <c r="D29"/>
    </row>
    <row r="30" spans="1:14" x14ac:dyDescent="0.2">
      <c r="C30" s="23"/>
      <c r="D30"/>
    </row>
    <row r="31" spans="1:14" x14ac:dyDescent="0.2">
      <c r="C31" s="23"/>
      <c r="D31"/>
    </row>
  </sheetData>
  <mergeCells count="2">
    <mergeCell ref="G1:J1"/>
    <mergeCell ref="K1:N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4827-E1C7-B148-A3B9-DD3D0C671A2C}">
  <dimension ref="A1:G26"/>
  <sheetViews>
    <sheetView zoomScaleNormal="100" workbookViewId="0">
      <selection activeCell="F13" sqref="F13"/>
    </sheetView>
  </sheetViews>
  <sheetFormatPr baseColWidth="10" defaultRowHeight="15" x14ac:dyDescent="0.2"/>
  <cols>
    <col min="1" max="1" width="27.6640625" bestFit="1" customWidth="1"/>
    <col min="2" max="3" width="27.6640625" customWidth="1"/>
    <col min="4" max="6" width="13.33203125" customWidth="1"/>
  </cols>
  <sheetData>
    <row r="1" spans="1:7" x14ac:dyDescent="0.2">
      <c r="D1" s="169" t="s">
        <v>1435</v>
      </c>
      <c r="E1" s="169"/>
      <c r="F1" s="169"/>
      <c r="G1" s="169"/>
    </row>
    <row r="2" spans="1:7" x14ac:dyDescent="0.2">
      <c r="A2" s="35" t="s">
        <v>298</v>
      </c>
      <c r="B2" s="35" t="s">
        <v>1436</v>
      </c>
      <c r="C2" s="35" t="s">
        <v>1437</v>
      </c>
      <c r="D2" s="41" t="s">
        <v>338</v>
      </c>
      <c r="E2" s="76" t="s">
        <v>334</v>
      </c>
      <c r="F2" s="76" t="s">
        <v>119</v>
      </c>
      <c r="G2" s="41" t="s">
        <v>282</v>
      </c>
    </row>
    <row r="3" spans="1:7" x14ac:dyDescent="0.2">
      <c r="A3" s="2" t="s">
        <v>297</v>
      </c>
      <c r="B3" s="77" t="s">
        <v>199</v>
      </c>
      <c r="C3" s="77" t="str">
        <f>A3&amp;" "&amp;B3</f>
        <v>SKYLINE TK-5</v>
      </c>
      <c r="D3" s="38">
        <f>ROUND(SUMPRODUCT(--(SchoolList!$Q:$Q=$C3),SchoolList!I:I,SchoolList!$W:$W),2)</f>
        <v>0.71</v>
      </c>
      <c r="E3" s="38">
        <f>ROUND(SUMPRODUCT(--(SchoolList!$Q:$Q=$C3),SchoolList!J:J,SchoolList!$W:$W),2)</f>
        <v>0</v>
      </c>
      <c r="F3" s="38">
        <f>ROUND(SUMPRODUCT(--(SchoolList!$Q:$Q=$C3),SchoolList!K:K,SchoolList!$W:$W),2)</f>
        <v>0.28000000000000003</v>
      </c>
      <c r="G3" s="38">
        <f>ROUND(SUMPRODUCT(--(SchoolList!$Q:$Q=$C3),SchoolList!L:L,SchoolList!$W:$W),2)</f>
        <v>0.98</v>
      </c>
    </row>
    <row r="4" spans="1:7" x14ac:dyDescent="0.2">
      <c r="A4" s="2" t="s">
        <v>293</v>
      </c>
      <c r="B4" s="77" t="s">
        <v>199</v>
      </c>
      <c r="C4" s="77" t="str">
        <f t="shared" ref="C4:C22" si="0">A4&amp;" "&amp;B4</f>
        <v>CASTLEMONT/CCPA/MADISON TK-5</v>
      </c>
      <c r="D4" s="38">
        <f>ROUND(SUMPRODUCT(--(SchoolList!$Q:$Q=$C4),SchoolList!I:I,SchoolList!$W:$W),2)</f>
        <v>1.08</v>
      </c>
      <c r="E4" s="38">
        <f>ROUND(SUMPRODUCT(--(SchoolList!$Q:$Q=$C4),SchoolList!J:J,SchoolList!$W:$W),2)</f>
        <v>1.21</v>
      </c>
      <c r="F4" s="38">
        <f>ROUND(SUMPRODUCT(--(SchoolList!$Q:$Q=$C4),SchoolList!K:K,SchoolList!$W:$W),2)</f>
        <v>1.1599999999999999</v>
      </c>
      <c r="G4" s="38">
        <f>ROUND(SUMPRODUCT(--(SchoolList!$Q:$Q=$C4),SchoolList!L:L,SchoolList!$W:$W),2)</f>
        <v>3.45</v>
      </c>
    </row>
    <row r="5" spans="1:7" x14ac:dyDescent="0.2">
      <c r="A5" s="2" t="s">
        <v>295</v>
      </c>
      <c r="B5" s="77" t="s">
        <v>199</v>
      </c>
      <c r="C5" s="77" t="str">
        <f t="shared" si="0"/>
        <v>OAKLAND HIGH TK-5</v>
      </c>
      <c r="D5" s="38">
        <f>ROUND(SUMPRODUCT(--(SchoolList!$Q:$Q=$C5),SchoolList!I:I,SchoolList!$W:$W),2)</f>
        <v>0.66</v>
      </c>
      <c r="E5" s="38">
        <f>ROUND(SUMPRODUCT(--(SchoolList!$Q:$Q=$C5),SchoolList!J:J,SchoolList!$W:$W),2)</f>
        <v>0.23</v>
      </c>
      <c r="F5" s="38">
        <f>ROUND(SUMPRODUCT(--(SchoolList!$Q:$Q=$C5),SchoolList!K:K,SchoolList!$W:$W),2)</f>
        <v>0.56000000000000005</v>
      </c>
      <c r="G5" s="38">
        <f>ROUND(SUMPRODUCT(--(SchoolList!$Q:$Q=$C5),SchoolList!L:L,SchoolList!$W:$W),2)</f>
        <v>1.44</v>
      </c>
    </row>
    <row r="6" spans="1:7" x14ac:dyDescent="0.2">
      <c r="A6" s="2" t="s">
        <v>296</v>
      </c>
      <c r="B6" s="77" t="s">
        <v>199</v>
      </c>
      <c r="C6" s="77" t="str">
        <f t="shared" si="0"/>
        <v>FREMONT TK-5</v>
      </c>
      <c r="D6" s="38">
        <f>ROUND(SUMPRODUCT(--(SchoolList!$Q:$Q=$C6),SchoolList!I:I,SchoolList!$W:$W),2)</f>
        <v>0.45</v>
      </c>
      <c r="E6" s="38">
        <f>ROUND(SUMPRODUCT(--(SchoolList!$Q:$Q=$C6),SchoolList!J:J,SchoolList!$W:$W),2)</f>
        <v>1.47</v>
      </c>
      <c r="F6" s="38">
        <f>ROUND(SUMPRODUCT(--(SchoolList!$Q:$Q=$C6),SchoolList!K:K,SchoolList!$W:$W),2)</f>
        <v>0.96</v>
      </c>
      <c r="G6" s="38">
        <f>ROUND(SUMPRODUCT(--(SchoolList!$Q:$Q=$C6),SchoolList!L:L,SchoolList!$W:$W),2)</f>
        <v>2.87</v>
      </c>
    </row>
    <row r="7" spans="1:7" x14ac:dyDescent="0.2">
      <c r="A7" s="2" t="s">
        <v>286</v>
      </c>
      <c r="B7" s="77" t="s">
        <v>199</v>
      </c>
      <c r="C7" s="77" t="str">
        <f t="shared" si="0"/>
        <v>MCCLYMONDS TK-5</v>
      </c>
      <c r="D7" s="38">
        <f>ROUND(SUMPRODUCT(--(SchoolList!$Q:$Q=$C7),SchoolList!I:I,SchoolList!$W:$W),2)</f>
        <v>1.56</v>
      </c>
      <c r="E7" s="38">
        <f>ROUND(SUMPRODUCT(--(SchoolList!$Q:$Q=$C7),SchoolList!J:J,SchoolList!$W:$W),2)</f>
        <v>0.87</v>
      </c>
      <c r="F7" s="38">
        <f>ROUND(SUMPRODUCT(--(SchoolList!$Q:$Q=$C7),SchoolList!K:K,SchoolList!$W:$W),2)</f>
        <v>1.18</v>
      </c>
      <c r="G7" s="38">
        <f>ROUND(SUMPRODUCT(--(SchoolList!$Q:$Q=$C7),SchoolList!L:L,SchoolList!$W:$W),2)</f>
        <v>3.61</v>
      </c>
    </row>
    <row r="8" spans="1:7" x14ac:dyDescent="0.2">
      <c r="A8" s="2" t="s">
        <v>294</v>
      </c>
      <c r="B8" s="77" t="s">
        <v>199</v>
      </c>
      <c r="C8" s="77" t="str">
        <f t="shared" si="0"/>
        <v>OAKLAND TECH TK-5</v>
      </c>
      <c r="D8" s="38">
        <f>ROUND(SUMPRODUCT(--(SchoolList!$Q:$Q=$C8),SchoolList!I:I,SchoolList!$W:$W),2)</f>
        <v>1.0900000000000001</v>
      </c>
      <c r="E8" s="38">
        <f>ROUND(SUMPRODUCT(--(SchoolList!$Q:$Q=$C8),SchoolList!J:J,SchoolList!$W:$W),2)</f>
        <v>0.57999999999999996</v>
      </c>
      <c r="F8" s="38">
        <f>ROUND(SUMPRODUCT(--(SchoolList!$Q:$Q=$C8),SchoolList!K:K,SchoolList!$W:$W),2)</f>
        <v>0.9</v>
      </c>
      <c r="G8" s="38">
        <f>ROUND(SUMPRODUCT(--(SchoolList!$Q:$Q=$C8),SchoolList!L:L,SchoolList!$W:$W),2)</f>
        <v>2.56</v>
      </c>
    </row>
    <row r="9" spans="1:7" x14ac:dyDescent="0.2">
      <c r="A9" s="2"/>
      <c r="B9" s="77"/>
      <c r="C9" s="77"/>
      <c r="D9" s="38"/>
      <c r="E9" s="38"/>
      <c r="F9" s="38"/>
      <c r="G9" s="38"/>
    </row>
    <row r="10" spans="1:7" x14ac:dyDescent="0.2">
      <c r="A10" s="2" t="s">
        <v>297</v>
      </c>
      <c r="B10" s="78" t="s">
        <v>287</v>
      </c>
      <c r="C10" s="77" t="str">
        <f t="shared" si="0"/>
        <v>SKYLINE 6-8</v>
      </c>
      <c r="D10" s="38">
        <f>ROUND(SUMPRODUCT(--(SchoolList!$R:$R=$C10),SchoolList!I:I,SchoolList!$X:$X),2)</f>
        <v>5.79</v>
      </c>
      <c r="E10" s="38">
        <f>ROUND(SUMPRODUCT(--(SchoolList!$R:$R=$C10),SchoolList!J:J,SchoolList!$X:$X),2)</f>
        <v>8.27</v>
      </c>
      <c r="F10" s="38">
        <f>ROUND(SUMPRODUCT(--(SchoolList!$R:$R=$C10),SchoolList!K:K,SchoolList!$X:$X),2)</f>
        <v>3.29</v>
      </c>
      <c r="G10" s="38">
        <f>ROUND(SUMPRODUCT(--(SchoolList!$R:$R=$C10),SchoolList!L:L,SchoolList!$X:$X),2)</f>
        <v>17.350000000000001</v>
      </c>
    </row>
    <row r="11" spans="1:7" x14ac:dyDescent="0.2">
      <c r="A11" s="2" t="s">
        <v>293</v>
      </c>
      <c r="B11" s="78" t="s">
        <v>287</v>
      </c>
      <c r="C11" s="77" t="str">
        <f t="shared" si="0"/>
        <v>CASTLEMONT/CCPA/MADISON 6-8</v>
      </c>
      <c r="D11" s="38">
        <f>ROUND(SUMPRODUCT(--(SchoolList!$R:$R=$C11),SchoolList!I:I,SchoolList!$X:$X),2)</f>
        <v>2.68</v>
      </c>
      <c r="E11" s="38">
        <f>ROUND(SUMPRODUCT(--(SchoolList!$R:$R=$C11),SchoolList!J:J,SchoolList!$X:$X),2)</f>
        <v>5.61</v>
      </c>
      <c r="F11" s="38">
        <f>ROUND(SUMPRODUCT(--(SchoolList!$R:$R=$C11),SchoolList!K:K,SchoolList!$X:$X),2)</f>
        <v>2.44</v>
      </c>
      <c r="G11" s="38">
        <f>ROUND(SUMPRODUCT(--(SchoolList!$R:$R=$C11),SchoolList!L:L,SchoolList!$X:$X),2)</f>
        <v>10.73</v>
      </c>
    </row>
    <row r="12" spans="1:7" x14ac:dyDescent="0.2">
      <c r="A12" s="2" t="s">
        <v>295</v>
      </c>
      <c r="B12" s="78" t="s">
        <v>287</v>
      </c>
      <c r="C12" s="77" t="str">
        <f t="shared" si="0"/>
        <v>OAKLAND HIGH 6-8</v>
      </c>
      <c r="D12" s="38">
        <f>ROUND(SUMPRODUCT(--(SchoolList!$R:$R=$C12),SchoolList!I:I,SchoolList!$X:$X),2)</f>
        <v>1.36</v>
      </c>
      <c r="E12" s="38">
        <f>ROUND(SUMPRODUCT(--(SchoolList!$R:$R=$C12),SchoolList!J:J,SchoolList!$X:$X),2)</f>
        <v>5.13</v>
      </c>
      <c r="F12" s="38">
        <f>ROUND(SUMPRODUCT(--(SchoolList!$R:$R=$C12),SchoolList!K:K,SchoolList!$X:$X),2)</f>
        <v>2.87</v>
      </c>
      <c r="G12" s="38">
        <f>ROUND(SUMPRODUCT(--(SchoolList!$R:$R=$C12),SchoolList!L:L,SchoolList!$X:$X),2)</f>
        <v>9.36</v>
      </c>
    </row>
    <row r="13" spans="1:7" x14ac:dyDescent="0.2">
      <c r="A13" s="2" t="s">
        <v>296</v>
      </c>
      <c r="B13" s="78" t="s">
        <v>287</v>
      </c>
      <c r="C13" s="77" t="str">
        <f t="shared" si="0"/>
        <v>FREMONT 6-8</v>
      </c>
      <c r="D13" s="38">
        <f>ROUND(SUMPRODUCT(--(SchoolList!$R:$R=$C13),SchoolList!I:I,SchoolList!$X:$X),2)</f>
        <v>0</v>
      </c>
      <c r="E13" s="38">
        <f>ROUND(SUMPRODUCT(--(SchoolList!$R:$R=$C13),SchoolList!J:J,SchoolList!$X:$X),2)</f>
        <v>6.34</v>
      </c>
      <c r="F13" s="38">
        <f>ROUND(SUMPRODUCT(--(SchoolList!$R:$R=$C13),SchoolList!K:K,SchoolList!$X:$X),2)</f>
        <v>2.06</v>
      </c>
      <c r="G13" s="38">
        <f>ROUND(SUMPRODUCT(--(SchoolList!$R:$R=$C13),SchoolList!L:L,SchoolList!$X:$X),2)</f>
        <v>8.39</v>
      </c>
    </row>
    <row r="14" spans="1:7" x14ac:dyDescent="0.2">
      <c r="A14" s="2" t="s">
        <v>286</v>
      </c>
      <c r="B14" s="78" t="s">
        <v>287</v>
      </c>
      <c r="C14" s="77" t="str">
        <f t="shared" si="0"/>
        <v>MCCLYMONDS 6-8</v>
      </c>
      <c r="D14" s="38">
        <f>ROUND(SUMPRODUCT(--(SchoolList!$R:$R=$C14),SchoolList!I:I,SchoolList!$X:$X),2)</f>
        <v>13.74</v>
      </c>
      <c r="E14" s="38">
        <f>ROUND(SUMPRODUCT(--(SchoolList!$R:$R=$C14),SchoolList!J:J,SchoolList!$X:$X),2)</f>
        <v>13.54</v>
      </c>
      <c r="F14" s="38">
        <f>ROUND(SUMPRODUCT(--(SchoolList!$R:$R=$C14),SchoolList!K:K,SchoolList!$X:$X),2)</f>
        <v>0</v>
      </c>
      <c r="G14" s="38">
        <f>ROUND(SUMPRODUCT(--(SchoolList!$R:$R=$C14),SchoolList!L:L,SchoolList!$X:$X),2)</f>
        <v>27.28</v>
      </c>
    </row>
    <row r="15" spans="1:7" x14ac:dyDescent="0.2">
      <c r="A15" s="2" t="s">
        <v>294</v>
      </c>
      <c r="B15" s="78" t="s">
        <v>287</v>
      </c>
      <c r="C15" s="77" t="str">
        <f t="shared" si="0"/>
        <v>OAKLAND TECH 6-8</v>
      </c>
      <c r="D15" s="38">
        <f>ROUND(SUMPRODUCT(--(SchoolList!$R:$R=$C15),SchoolList!I:I,SchoolList!$X:$X),2)</f>
        <v>6.09</v>
      </c>
      <c r="E15" s="38">
        <f>ROUND(SUMPRODUCT(--(SchoolList!$R:$R=$C15),SchoolList!J:J,SchoolList!$X:$X),2)</f>
        <v>3.21</v>
      </c>
      <c r="F15" s="38">
        <f>ROUND(SUMPRODUCT(--(SchoolList!$R:$R=$C15),SchoolList!K:K,SchoolList!$X:$X),2)</f>
        <v>4.3899999999999997</v>
      </c>
      <c r="G15" s="38">
        <f>ROUND(SUMPRODUCT(--(SchoolList!$R:$R=$C15),SchoolList!L:L,SchoolList!$X:$X),2)</f>
        <v>13.69</v>
      </c>
    </row>
    <row r="16" spans="1:7" x14ac:dyDescent="0.2">
      <c r="A16" s="2"/>
      <c r="B16" s="78"/>
      <c r="C16" s="77"/>
      <c r="D16" s="38"/>
      <c r="E16" s="38"/>
      <c r="F16" s="38"/>
      <c r="G16" s="38"/>
    </row>
    <row r="17" spans="1:7" x14ac:dyDescent="0.2">
      <c r="A17" s="2" t="s">
        <v>297</v>
      </c>
      <c r="B17" s="79" t="s">
        <v>288</v>
      </c>
      <c r="C17" s="77" t="str">
        <f t="shared" si="0"/>
        <v>SKYLINE 9-12</v>
      </c>
      <c r="D17" s="38">
        <f>ROUND(SUMPRODUCT(--(SchoolList!$S:$S=$C17),SchoolList!I:I,SchoolList!$Y:$Y),2)</f>
        <v>8.59</v>
      </c>
      <c r="E17" s="38">
        <f>ROUND(SUMPRODUCT(--(SchoolList!$S:$S=$C17),SchoolList!J:J,SchoolList!$Y:$Y),2)</f>
        <v>6.11</v>
      </c>
      <c r="F17" s="38">
        <f>ROUND(SUMPRODUCT(--(SchoolList!$S:$S=$C17),SchoolList!K:K,SchoolList!$Y:$Y),2)</f>
        <v>4.1100000000000003</v>
      </c>
      <c r="G17" s="38">
        <f>ROUND(SUMPRODUCT(--(SchoolList!$S:$S=$C17),SchoolList!L:L,SchoolList!$Y:$Y),2)</f>
        <v>18.809999999999999</v>
      </c>
    </row>
    <row r="18" spans="1:7" x14ac:dyDescent="0.2">
      <c r="A18" s="2" t="s">
        <v>293</v>
      </c>
      <c r="B18" s="79" t="s">
        <v>288</v>
      </c>
      <c r="C18" s="77" t="str">
        <f t="shared" si="0"/>
        <v>CASTLEMONT/CCPA/MADISON 9-12</v>
      </c>
      <c r="D18" s="38">
        <f>ROUND(SUMPRODUCT(--(SchoolList!$S:$S=$C18),SchoolList!I:I,SchoolList!$Y:$Y),2)</f>
        <v>4.33</v>
      </c>
      <c r="E18" s="38">
        <f>ROUND(SUMPRODUCT(--(SchoolList!$S:$S=$C18),SchoolList!J:J,SchoolList!$Y:$Y),2)</f>
        <v>8.9</v>
      </c>
      <c r="F18" s="38">
        <f>ROUND(SUMPRODUCT(--(SchoolList!$S:$S=$C18),SchoolList!K:K,SchoolList!$Y:$Y),2)</f>
        <v>1.7</v>
      </c>
      <c r="G18" s="38">
        <f>ROUND(SUMPRODUCT(--(SchoolList!$S:$S=$C18),SchoolList!L:L,SchoolList!$Y:$Y),2)</f>
        <v>14.93</v>
      </c>
    </row>
    <row r="19" spans="1:7" x14ac:dyDescent="0.2">
      <c r="A19" s="2" t="s">
        <v>295</v>
      </c>
      <c r="B19" s="79" t="s">
        <v>288</v>
      </c>
      <c r="C19" s="77" t="str">
        <f t="shared" si="0"/>
        <v>OAKLAND HIGH 9-12</v>
      </c>
      <c r="D19" s="38">
        <f>ROUND(SUMPRODUCT(--(SchoolList!$S:$S=$C19),SchoolList!I:I,SchoolList!$Y:$Y),2)</f>
        <v>3.56</v>
      </c>
      <c r="E19" s="38">
        <f>ROUND(SUMPRODUCT(--(SchoolList!$S:$S=$C19),SchoolList!J:J,SchoolList!$Y:$Y),2)</f>
        <v>6.09</v>
      </c>
      <c r="F19" s="38">
        <f>ROUND(SUMPRODUCT(--(SchoolList!$S:$S=$C19),SchoolList!K:K,SchoolList!$Y:$Y),2)</f>
        <v>3.78</v>
      </c>
      <c r="G19" s="38">
        <f>ROUND(SUMPRODUCT(--(SchoolList!$S:$S=$C19),SchoolList!L:L,SchoolList!$Y:$Y),2)</f>
        <v>13.43</v>
      </c>
    </row>
    <row r="20" spans="1:7" x14ac:dyDescent="0.2">
      <c r="A20" s="2" t="s">
        <v>296</v>
      </c>
      <c r="B20" s="79" t="s">
        <v>288</v>
      </c>
      <c r="C20" s="77" t="str">
        <f t="shared" si="0"/>
        <v>FREMONT 9-12</v>
      </c>
      <c r="D20" s="38">
        <f>ROUND(SUMPRODUCT(--(SchoolList!$S:$S=$C20),SchoolList!I:I,SchoolList!$Y:$Y),2)</f>
        <v>3.83</v>
      </c>
      <c r="E20" s="38">
        <f>ROUND(SUMPRODUCT(--(SchoolList!$S:$S=$C20),SchoolList!J:J,SchoolList!$Y:$Y),2)</f>
        <v>15.45</v>
      </c>
      <c r="F20" s="38">
        <f>ROUND(SUMPRODUCT(--(SchoolList!$S:$S=$C20),SchoolList!K:K,SchoolList!$Y:$Y),2)</f>
        <v>7.77</v>
      </c>
      <c r="G20" s="38">
        <f>ROUND(SUMPRODUCT(--(SchoolList!$S:$S=$C20),SchoolList!L:L,SchoolList!$Y:$Y),2)</f>
        <v>27.04</v>
      </c>
    </row>
    <row r="21" spans="1:7" x14ac:dyDescent="0.2">
      <c r="A21" s="2" t="s">
        <v>286</v>
      </c>
      <c r="B21" s="79" t="s">
        <v>288</v>
      </c>
      <c r="C21" s="77" t="str">
        <f t="shared" si="0"/>
        <v>MCCLYMONDS 9-12</v>
      </c>
      <c r="D21" s="38">
        <f>ROUND(SUMPRODUCT(--(SchoolList!$S:$S=$C21),SchoolList!I:I,SchoolList!$Y:$Y),2)</f>
        <v>11.32</v>
      </c>
      <c r="E21" s="38">
        <f>ROUND(SUMPRODUCT(--(SchoolList!$S:$S=$C21),SchoolList!J:J,SchoolList!$Y:$Y),2)</f>
        <v>18.190000000000001</v>
      </c>
      <c r="F21" s="38">
        <f>ROUND(SUMPRODUCT(--(SchoolList!$S:$S=$C21),SchoolList!K:K,SchoolList!$Y:$Y),2)</f>
        <v>26.7</v>
      </c>
      <c r="G21" s="38">
        <f>ROUND(SUMPRODUCT(--(SchoolList!$S:$S=$C21),SchoolList!L:L,SchoolList!$Y:$Y),2)</f>
        <v>56.2</v>
      </c>
    </row>
    <row r="22" spans="1:7" x14ac:dyDescent="0.2">
      <c r="A22" s="2" t="s">
        <v>294</v>
      </c>
      <c r="B22" s="79" t="s">
        <v>288</v>
      </c>
      <c r="C22" s="77" t="str">
        <f t="shared" si="0"/>
        <v>OAKLAND TECH 9-12</v>
      </c>
      <c r="D22" s="38">
        <f>ROUND(SUMPRODUCT(--(SchoolList!$S:$S=$C22),SchoolList!I:I,SchoolList!$Y:$Y),2)</f>
        <v>4</v>
      </c>
      <c r="E22" s="38">
        <f>ROUND(SUMPRODUCT(--(SchoolList!$S:$S=$C22),SchoolList!J:J,SchoolList!$Y:$Y),2)</f>
        <v>6.22</v>
      </c>
      <c r="F22" s="38">
        <f>ROUND(SUMPRODUCT(--(SchoolList!$S:$S=$C22),SchoolList!K:K,SchoolList!$Y:$Y),2)</f>
        <v>2.33</v>
      </c>
      <c r="G22" s="38">
        <f>ROUND(SUMPRODUCT(--(SchoolList!$S:$S=$C22),SchoolList!L:L,SchoolList!$Y:$Y),2)</f>
        <v>12.55</v>
      </c>
    </row>
    <row r="23" spans="1:7" x14ac:dyDescent="0.2">
      <c r="D23" s="2"/>
      <c r="E23" s="2"/>
      <c r="F23" s="2"/>
    </row>
    <row r="24" spans="1:7" x14ac:dyDescent="0.2">
      <c r="D24" s="2"/>
      <c r="E24" s="2"/>
      <c r="F24" s="2"/>
    </row>
    <row r="25" spans="1:7" x14ac:dyDescent="0.2">
      <c r="D25" s="2"/>
      <c r="E25" s="2"/>
      <c r="F25" s="2"/>
    </row>
    <row r="26" spans="1:7" x14ac:dyDescent="0.2">
      <c r="D26" s="2"/>
      <c r="E26" s="2"/>
      <c r="F26" s="2"/>
    </row>
  </sheetData>
  <mergeCells count="1">
    <mergeCell ref="D1:G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E792B-0B19-2D40-984A-D74BFF7B236A}">
  <dimension ref="A1:V2883"/>
  <sheetViews>
    <sheetView topLeftCell="D1" zoomScale="125" zoomScaleNormal="125" workbookViewId="0">
      <pane ySplit="1" topLeftCell="A1240" activePane="bottomLeft" state="frozen"/>
      <selection pane="bottomLeft" activeCell="R1254" sqref="R1254"/>
    </sheetView>
  </sheetViews>
  <sheetFormatPr baseColWidth="10" defaultColWidth="8.83203125" defaultRowHeight="15" outlineLevelCol="1" x14ac:dyDescent="0.2"/>
  <cols>
    <col min="1" max="1" width="5.5" style="48" bestFit="1" customWidth="1"/>
    <col min="2" max="2" width="26" style="48" customWidth="1"/>
    <col min="3" max="3" width="15.83203125" style="48" customWidth="1" outlineLevel="1"/>
    <col min="4" max="4" width="5.1640625" style="49" customWidth="1" outlineLevel="1"/>
    <col min="5" max="5" width="5.33203125" style="50" customWidth="1"/>
    <col min="6" max="6" width="10.1640625" style="48" customWidth="1"/>
    <col min="7" max="7" width="10.33203125" style="48" bestFit="1" customWidth="1"/>
    <col min="8" max="9" width="4.5" style="48" customWidth="1" outlineLevel="1"/>
    <col min="10" max="10" width="13.5" style="48" customWidth="1"/>
    <col min="11" max="11" width="6.6640625" style="48" customWidth="1" outlineLevel="1"/>
    <col min="12" max="12" width="6.5" style="49" customWidth="1"/>
    <col min="13" max="13" width="22.83203125" style="48" customWidth="1"/>
    <col min="14" max="14" width="15.5" style="51" bestFit="1" customWidth="1"/>
    <col min="15" max="15" width="11.5" style="52" customWidth="1"/>
    <col min="17" max="17" width="15" style="132" customWidth="1"/>
    <col min="19" max="19" width="13" bestFit="1" customWidth="1"/>
    <col min="21" max="21" width="8.33203125" style="83" customWidth="1"/>
    <col min="22" max="22" width="27.83203125" style="85" bestFit="1" customWidth="1"/>
  </cols>
  <sheetData>
    <row r="1" spans="1:22" s="3" customFormat="1" ht="48" x14ac:dyDescent="0.2">
      <c r="A1" s="54" t="s">
        <v>380</v>
      </c>
      <c r="B1" s="54" t="s">
        <v>381</v>
      </c>
      <c r="C1" s="54" t="s">
        <v>382</v>
      </c>
      <c r="D1" s="55" t="s">
        <v>383</v>
      </c>
      <c r="E1" s="56" t="s">
        <v>384</v>
      </c>
      <c r="F1" s="57" t="s">
        <v>385</v>
      </c>
      <c r="G1" s="57" t="s">
        <v>386</v>
      </c>
      <c r="H1" s="58" t="s">
        <v>387</v>
      </c>
      <c r="I1" s="58" t="s">
        <v>388</v>
      </c>
      <c r="J1" s="58" t="s">
        <v>389</v>
      </c>
      <c r="K1" s="59" t="s">
        <v>390</v>
      </c>
      <c r="L1" s="60" t="s">
        <v>391</v>
      </c>
      <c r="M1" s="59" t="s">
        <v>392</v>
      </c>
      <c r="N1" s="59" t="s">
        <v>393</v>
      </c>
      <c r="O1" s="61" t="s">
        <v>394</v>
      </c>
      <c r="P1" s="62" t="s">
        <v>395</v>
      </c>
      <c r="Q1" s="84" t="s">
        <v>1427</v>
      </c>
      <c r="R1" s="53" t="s">
        <v>377</v>
      </c>
      <c r="S1" s="53" t="s">
        <v>378</v>
      </c>
      <c r="T1" s="53" t="s">
        <v>379</v>
      </c>
      <c r="U1" s="84" t="s">
        <v>1456</v>
      </c>
      <c r="V1" s="53" t="s">
        <v>1439</v>
      </c>
    </row>
    <row r="2" spans="1:22" x14ac:dyDescent="0.2">
      <c r="A2" s="48">
        <v>61</v>
      </c>
      <c r="B2" s="48" t="s">
        <v>397</v>
      </c>
      <c r="C2" s="48" t="s">
        <v>398</v>
      </c>
      <c r="D2" s="49">
        <v>165</v>
      </c>
      <c r="E2" s="50" t="s">
        <v>399</v>
      </c>
      <c r="F2" s="48" t="s">
        <v>400</v>
      </c>
      <c r="G2" s="48" t="s">
        <v>401</v>
      </c>
      <c r="H2" s="48">
        <v>165</v>
      </c>
      <c r="I2" s="48">
        <v>1</v>
      </c>
      <c r="J2" s="48" t="s">
        <v>402</v>
      </c>
      <c r="K2" s="48">
        <v>2822</v>
      </c>
      <c r="L2" s="49">
        <v>3</v>
      </c>
      <c r="M2" s="48" t="s">
        <v>403</v>
      </c>
      <c r="N2" s="51" t="s">
        <v>404</v>
      </c>
      <c r="P2" s="48">
        <v>736</v>
      </c>
      <c r="Q2" s="131" t="str">
        <f>IFERROR(INDEX(JRoomSCS!C:C,MATCH(JRooms!M2,JRoomSCS!$B:$B,0)),"N/A")</f>
        <v>N/A</v>
      </c>
      <c r="R2" s="86" t="s">
        <v>396</v>
      </c>
      <c r="S2" s="87" t="str">
        <f>IFERROR(INDEX(SchoolList!C:C,MATCH(T2,SchoolList!A:A,0)),"N/A")</f>
        <v>N/A</v>
      </c>
      <c r="T2" s="87">
        <v>591</v>
      </c>
      <c r="U2" s="88"/>
      <c r="V2" s="87"/>
    </row>
    <row r="3" spans="1:22" x14ac:dyDescent="0.2">
      <c r="A3" s="48">
        <v>61</v>
      </c>
      <c r="B3" s="48" t="s">
        <v>397</v>
      </c>
      <c r="C3" s="48" t="s">
        <v>398</v>
      </c>
      <c r="D3" s="49">
        <v>165</v>
      </c>
      <c r="E3" s="50" t="s">
        <v>399</v>
      </c>
      <c r="F3" s="48" t="s">
        <v>400</v>
      </c>
      <c r="G3" s="48" t="s">
        <v>401</v>
      </c>
      <c r="H3" s="48">
        <v>165</v>
      </c>
      <c r="I3" s="48">
        <v>1</v>
      </c>
      <c r="J3" s="48" t="s">
        <v>402</v>
      </c>
      <c r="K3" s="48">
        <v>2821</v>
      </c>
      <c r="L3" s="49">
        <v>4</v>
      </c>
      <c r="M3" s="48" t="s">
        <v>406</v>
      </c>
      <c r="N3" s="51" t="s">
        <v>404</v>
      </c>
      <c r="P3" s="48">
        <v>736</v>
      </c>
      <c r="Q3" s="131" t="str">
        <f>IFERROR(INDEX(JRoomSCS!C:C,MATCH(JRooms!M3,JRoomSCS!$B:$B,0)),"N/A")</f>
        <v>N/A</v>
      </c>
      <c r="R3" s="86" t="s">
        <v>396</v>
      </c>
      <c r="S3" s="87" t="str">
        <f>IFERROR(INDEX(SchoolList!C:C,MATCH(T3,SchoolList!A:A,0)),"N/A")</f>
        <v>N/A</v>
      </c>
      <c r="T3" s="87">
        <v>591</v>
      </c>
      <c r="U3" s="88"/>
      <c r="V3" s="87"/>
    </row>
    <row r="4" spans="1:22" x14ac:dyDescent="0.2">
      <c r="A4" s="48">
        <v>61</v>
      </c>
      <c r="B4" s="48" t="s">
        <v>397</v>
      </c>
      <c r="C4" s="48" t="s">
        <v>398</v>
      </c>
      <c r="D4" s="49">
        <v>165</v>
      </c>
      <c r="E4" s="50" t="s">
        <v>399</v>
      </c>
      <c r="F4" s="48" t="s">
        <v>400</v>
      </c>
      <c r="G4" s="48" t="s">
        <v>401</v>
      </c>
      <c r="H4" s="48">
        <v>165</v>
      </c>
      <c r="I4" s="48">
        <v>1</v>
      </c>
      <c r="J4" s="48" t="s">
        <v>402</v>
      </c>
      <c r="K4" s="48">
        <v>2820</v>
      </c>
      <c r="L4" s="49">
        <v>5</v>
      </c>
      <c r="M4" s="48" t="s">
        <v>406</v>
      </c>
      <c r="N4" s="51" t="s">
        <v>404</v>
      </c>
      <c r="P4" s="48">
        <v>736</v>
      </c>
      <c r="Q4" s="131" t="str">
        <f>IFERROR(INDEX(JRoomSCS!C:C,MATCH(JRooms!M4,JRoomSCS!$B:$B,0)),"N/A")</f>
        <v>N/A</v>
      </c>
      <c r="R4" s="86" t="s">
        <v>396</v>
      </c>
      <c r="S4" s="87" t="str">
        <f>IFERROR(INDEX(SchoolList!C:C,MATCH(T4,SchoolList!A:A,0)),"N/A")</f>
        <v>N/A</v>
      </c>
      <c r="T4" s="87">
        <v>591</v>
      </c>
      <c r="U4" s="88"/>
      <c r="V4" s="87"/>
    </row>
    <row r="5" spans="1:22" x14ac:dyDescent="0.2">
      <c r="A5" s="48">
        <v>61</v>
      </c>
      <c r="B5" s="48" t="s">
        <v>397</v>
      </c>
      <c r="C5" s="48" t="s">
        <v>398</v>
      </c>
      <c r="D5" s="49">
        <v>165</v>
      </c>
      <c r="E5" s="50" t="s">
        <v>399</v>
      </c>
      <c r="F5" s="48" t="s">
        <v>400</v>
      </c>
      <c r="G5" s="48" t="s">
        <v>401</v>
      </c>
      <c r="H5" s="48">
        <v>165</v>
      </c>
      <c r="I5" s="48">
        <v>1</v>
      </c>
      <c r="J5" s="48" t="s">
        <v>402</v>
      </c>
      <c r="K5" s="48">
        <v>2812</v>
      </c>
      <c r="L5" s="49">
        <v>7</v>
      </c>
      <c r="M5" s="48" t="s">
        <v>406</v>
      </c>
      <c r="N5" s="51" t="s">
        <v>404</v>
      </c>
      <c r="P5" s="48">
        <v>690</v>
      </c>
      <c r="Q5" s="131" t="str">
        <f>IFERROR(INDEX(JRoomSCS!C:C,MATCH(JRooms!M5,JRoomSCS!$B:$B,0)),"N/A")</f>
        <v>N/A</v>
      </c>
      <c r="R5" s="86" t="s">
        <v>396</v>
      </c>
      <c r="S5" s="87" t="str">
        <f>IFERROR(INDEX(SchoolList!C:C,MATCH(T5,SchoolList!A:A,0)),"N/A")</f>
        <v>N/A</v>
      </c>
      <c r="T5" s="87">
        <v>591</v>
      </c>
      <c r="U5" s="88"/>
      <c r="V5" s="87"/>
    </row>
    <row r="6" spans="1:22" x14ac:dyDescent="0.2">
      <c r="A6" s="48">
        <v>61</v>
      </c>
      <c r="B6" s="48" t="s">
        <v>397</v>
      </c>
      <c r="C6" s="48" t="s">
        <v>398</v>
      </c>
      <c r="D6" s="49">
        <v>165</v>
      </c>
      <c r="E6" s="50" t="s">
        <v>399</v>
      </c>
      <c r="F6" s="48" t="s">
        <v>400</v>
      </c>
      <c r="G6" s="48" t="s">
        <v>401</v>
      </c>
      <c r="H6" s="48">
        <v>165</v>
      </c>
      <c r="I6" s="48">
        <v>1</v>
      </c>
      <c r="J6" s="48" t="s">
        <v>402</v>
      </c>
      <c r="K6" s="48">
        <v>2813</v>
      </c>
      <c r="L6" s="49">
        <v>8</v>
      </c>
      <c r="M6" s="48" t="s">
        <v>406</v>
      </c>
      <c r="N6" s="51" t="s">
        <v>404</v>
      </c>
      <c r="P6" s="48">
        <v>690</v>
      </c>
      <c r="Q6" s="131" t="str">
        <f>IFERROR(INDEX(JRoomSCS!C:C,MATCH(JRooms!M6,JRoomSCS!$B:$B,0)),"N/A")</f>
        <v>N/A</v>
      </c>
      <c r="R6" s="86" t="s">
        <v>396</v>
      </c>
      <c r="S6" s="87" t="str">
        <f>IFERROR(INDEX(SchoolList!C:C,MATCH(T6,SchoolList!A:A,0)),"N/A")</f>
        <v>N/A</v>
      </c>
      <c r="T6" s="87">
        <v>591</v>
      </c>
      <c r="U6" s="88"/>
      <c r="V6" s="87"/>
    </row>
    <row r="7" spans="1:22" x14ac:dyDescent="0.2">
      <c r="A7" s="48">
        <v>61</v>
      </c>
      <c r="B7" s="48" t="s">
        <v>397</v>
      </c>
      <c r="C7" s="48" t="s">
        <v>398</v>
      </c>
      <c r="D7" s="49">
        <v>165</v>
      </c>
      <c r="E7" s="50" t="s">
        <v>399</v>
      </c>
      <c r="F7" s="48" t="s">
        <v>400</v>
      </c>
      <c r="G7" s="48" t="s">
        <v>401</v>
      </c>
      <c r="H7" s="48">
        <v>165</v>
      </c>
      <c r="I7" s="48">
        <v>1</v>
      </c>
      <c r="J7" s="48" t="s">
        <v>402</v>
      </c>
      <c r="K7" s="48">
        <v>2814</v>
      </c>
      <c r="L7" s="49">
        <v>9</v>
      </c>
      <c r="M7" s="48" t="s">
        <v>406</v>
      </c>
      <c r="N7" s="51" t="s">
        <v>404</v>
      </c>
      <c r="P7" s="48">
        <v>690</v>
      </c>
      <c r="Q7" s="131" t="str">
        <f>IFERROR(INDEX(JRoomSCS!C:C,MATCH(JRooms!M7,JRoomSCS!$B:$B,0)),"N/A")</f>
        <v>N/A</v>
      </c>
      <c r="R7" s="86" t="s">
        <v>396</v>
      </c>
      <c r="S7" s="87" t="str">
        <f>IFERROR(INDEX(SchoolList!C:C,MATCH(T7,SchoolList!A:A,0)),"N/A")</f>
        <v>N/A</v>
      </c>
      <c r="T7" s="87">
        <v>591</v>
      </c>
      <c r="U7" s="88"/>
      <c r="V7" s="87"/>
    </row>
    <row r="8" spans="1:22" x14ac:dyDescent="0.2">
      <c r="A8" s="48">
        <v>61</v>
      </c>
      <c r="B8" s="48" t="s">
        <v>397</v>
      </c>
      <c r="C8" s="48" t="s">
        <v>398</v>
      </c>
      <c r="D8" s="49">
        <v>165</v>
      </c>
      <c r="E8" s="50" t="s">
        <v>399</v>
      </c>
      <c r="F8" s="48" t="s">
        <v>400</v>
      </c>
      <c r="G8" s="48" t="s">
        <v>401</v>
      </c>
      <c r="H8" s="48">
        <v>165</v>
      </c>
      <c r="I8" s="48">
        <v>1</v>
      </c>
      <c r="J8" s="48" t="s">
        <v>402</v>
      </c>
      <c r="K8" s="48">
        <v>2815</v>
      </c>
      <c r="L8" s="49">
        <v>10</v>
      </c>
      <c r="M8" s="48" t="s">
        <v>406</v>
      </c>
      <c r="N8" s="51" t="s">
        <v>404</v>
      </c>
      <c r="P8" s="48">
        <v>920</v>
      </c>
      <c r="Q8" s="131" t="str">
        <f>IFERROR(INDEX(JRoomSCS!C:C,MATCH(JRooms!M8,JRoomSCS!$B:$B,0)),"N/A")</f>
        <v>N/A</v>
      </c>
      <c r="R8" s="86" t="s">
        <v>396</v>
      </c>
      <c r="S8" s="87" t="str">
        <f>IFERROR(INDEX(SchoolList!C:C,MATCH(T8,SchoolList!A:A,0)),"N/A")</f>
        <v>N/A</v>
      </c>
      <c r="T8" s="87">
        <v>591</v>
      </c>
      <c r="U8" s="88"/>
      <c r="V8" s="87"/>
    </row>
    <row r="9" spans="1:22" x14ac:dyDescent="0.2">
      <c r="A9" s="48">
        <v>61</v>
      </c>
      <c r="B9" s="48" t="s">
        <v>397</v>
      </c>
      <c r="C9" s="48" t="s">
        <v>398</v>
      </c>
      <c r="D9" s="49">
        <v>165</v>
      </c>
      <c r="E9" s="50" t="s">
        <v>399</v>
      </c>
      <c r="F9" s="48" t="s">
        <v>400</v>
      </c>
      <c r="G9" s="48" t="s">
        <v>401</v>
      </c>
      <c r="H9" s="48">
        <v>165</v>
      </c>
      <c r="I9" s="48">
        <v>1</v>
      </c>
      <c r="J9" s="48" t="s">
        <v>402</v>
      </c>
      <c r="K9" s="48">
        <v>2816</v>
      </c>
      <c r="L9" s="49">
        <v>11</v>
      </c>
      <c r="M9" s="48" t="s">
        <v>403</v>
      </c>
      <c r="N9" s="51" t="s">
        <v>404</v>
      </c>
      <c r="P9" s="48">
        <v>690</v>
      </c>
      <c r="Q9" s="131" t="str">
        <f>IFERROR(INDEX(JRoomSCS!C:C,MATCH(JRooms!M9,JRoomSCS!$B:$B,0)),"N/A")</f>
        <v>N/A</v>
      </c>
      <c r="R9" s="86" t="s">
        <v>396</v>
      </c>
      <c r="S9" s="87" t="str">
        <f>IFERROR(INDEX(SchoolList!C:C,MATCH(T9,SchoolList!A:A,0)),"N/A")</f>
        <v>N/A</v>
      </c>
      <c r="T9" s="87">
        <v>591</v>
      </c>
      <c r="U9" s="88"/>
      <c r="V9" s="87" t="s">
        <v>407</v>
      </c>
    </row>
    <row r="10" spans="1:22" x14ac:dyDescent="0.2">
      <c r="A10" s="48">
        <v>61</v>
      </c>
      <c r="B10" s="48" t="s">
        <v>397</v>
      </c>
      <c r="C10" s="48" t="s">
        <v>398</v>
      </c>
      <c r="D10" s="49">
        <v>165</v>
      </c>
      <c r="E10" s="50" t="s">
        <v>399</v>
      </c>
      <c r="F10" s="48" t="s">
        <v>400</v>
      </c>
      <c r="G10" s="48" t="s">
        <v>401</v>
      </c>
      <c r="H10" s="48">
        <v>165</v>
      </c>
      <c r="I10" s="48">
        <v>1</v>
      </c>
      <c r="J10" s="48" t="s">
        <v>402</v>
      </c>
      <c r="K10" s="48">
        <v>2817</v>
      </c>
      <c r="L10" s="49">
        <v>12</v>
      </c>
      <c r="M10" s="48" t="s">
        <v>408</v>
      </c>
      <c r="N10" s="51" t="s">
        <v>409</v>
      </c>
      <c r="P10" s="48">
        <v>440</v>
      </c>
      <c r="Q10" s="131" t="str">
        <f>IFERROR(INDEX(JRoomSCS!C:C,MATCH(JRooms!M10,JRoomSCS!$B:$B,0)),"N/A")</f>
        <v>N/A</v>
      </c>
      <c r="R10" s="86" t="s">
        <v>396</v>
      </c>
      <c r="S10" s="87" t="str">
        <f>IFERROR(INDEX(SchoolList!C:C,MATCH(T10,SchoolList!A:A,0)),"N/A")</f>
        <v>N/A</v>
      </c>
      <c r="T10" s="87">
        <v>591</v>
      </c>
      <c r="U10" s="88"/>
      <c r="V10" s="87"/>
    </row>
    <row r="11" spans="1:22" x14ac:dyDescent="0.2">
      <c r="A11" s="48">
        <v>61</v>
      </c>
      <c r="B11" s="48" t="s">
        <v>397</v>
      </c>
      <c r="C11" s="48" t="s">
        <v>398</v>
      </c>
      <c r="D11" s="49">
        <v>165</v>
      </c>
      <c r="E11" s="50" t="s">
        <v>399</v>
      </c>
      <c r="F11" s="48" t="s">
        <v>400</v>
      </c>
      <c r="G11" s="48" t="s">
        <v>401</v>
      </c>
      <c r="H11" s="48">
        <v>165</v>
      </c>
      <c r="I11" s="48">
        <v>1</v>
      </c>
      <c r="J11" s="48" t="s">
        <v>402</v>
      </c>
      <c r="K11" s="48">
        <v>2818</v>
      </c>
      <c r="L11" s="49">
        <v>13</v>
      </c>
      <c r="M11" s="48" t="s">
        <v>408</v>
      </c>
      <c r="N11" s="51" t="s">
        <v>409</v>
      </c>
      <c r="P11" s="48">
        <v>440</v>
      </c>
      <c r="Q11" s="131" t="str">
        <f>IFERROR(INDEX(JRoomSCS!C:C,MATCH(JRooms!M11,JRoomSCS!$B:$B,0)),"N/A")</f>
        <v>N/A</v>
      </c>
      <c r="R11" s="86" t="s">
        <v>396</v>
      </c>
      <c r="S11" s="87" t="str">
        <f>IFERROR(INDEX(SchoolList!C:C,MATCH(T11,SchoolList!A:A,0)),"N/A")</f>
        <v>N/A</v>
      </c>
      <c r="T11" s="87">
        <v>591</v>
      </c>
      <c r="U11" s="88"/>
      <c r="V11" s="87"/>
    </row>
    <row r="12" spans="1:22" x14ac:dyDescent="0.2">
      <c r="A12" s="48">
        <v>61</v>
      </c>
      <c r="B12" s="48" t="s">
        <v>397</v>
      </c>
      <c r="C12" s="48" t="s">
        <v>398</v>
      </c>
      <c r="D12" s="49">
        <v>165</v>
      </c>
      <c r="E12" s="50" t="s">
        <v>399</v>
      </c>
      <c r="F12" s="48" t="s">
        <v>400</v>
      </c>
      <c r="G12" s="48" t="s">
        <v>401</v>
      </c>
      <c r="H12" s="48">
        <v>165</v>
      </c>
      <c r="I12" s="48">
        <v>1</v>
      </c>
      <c r="J12" s="48" t="s">
        <v>402</v>
      </c>
      <c r="K12" s="48">
        <v>2819</v>
      </c>
      <c r="L12" s="49">
        <v>14</v>
      </c>
      <c r="M12" s="48" t="s">
        <v>408</v>
      </c>
      <c r="N12" s="51" t="s">
        <v>409</v>
      </c>
      <c r="O12" s="52" t="s">
        <v>410</v>
      </c>
      <c r="P12" s="48">
        <v>572</v>
      </c>
      <c r="Q12" s="131" t="str">
        <f>IFERROR(INDEX(JRoomSCS!C:C,MATCH(JRooms!M12,JRoomSCS!$B:$B,0)),"N/A")</f>
        <v>N/A</v>
      </c>
      <c r="R12" s="86" t="s">
        <v>396</v>
      </c>
      <c r="S12" s="87" t="str">
        <f>IFERROR(INDEX(SchoolList!C:C,MATCH(T12,SchoolList!A:A,0)),"N/A")</f>
        <v>N/A</v>
      </c>
      <c r="T12" s="87">
        <v>591</v>
      </c>
      <c r="U12" s="88"/>
      <c r="V12" s="87"/>
    </row>
    <row r="13" spans="1:22" x14ac:dyDescent="0.2">
      <c r="A13" s="48">
        <v>61</v>
      </c>
      <c r="B13" s="48" t="s">
        <v>397</v>
      </c>
      <c r="C13" s="48" t="s">
        <v>398</v>
      </c>
      <c r="D13" s="49">
        <v>165</v>
      </c>
      <c r="E13" s="50" t="s">
        <v>399</v>
      </c>
      <c r="F13" s="48" t="s">
        <v>400</v>
      </c>
      <c r="G13" s="48" t="s">
        <v>401</v>
      </c>
      <c r="H13" s="48">
        <v>165</v>
      </c>
      <c r="I13" s="48">
        <v>1</v>
      </c>
      <c r="J13" s="48" t="s">
        <v>402</v>
      </c>
      <c r="K13" s="48">
        <v>2824</v>
      </c>
      <c r="L13" s="49" t="s">
        <v>411</v>
      </c>
      <c r="M13" s="48" t="s">
        <v>412</v>
      </c>
      <c r="N13" s="51" t="s">
        <v>413</v>
      </c>
      <c r="P13" s="48">
        <v>2880</v>
      </c>
      <c r="Q13" s="131" t="str">
        <f>IFERROR(INDEX(JRoomSCS!C:C,MATCH(JRooms!M13,JRoomSCS!$B:$B,0)),"N/A")</f>
        <v>N/A</v>
      </c>
      <c r="R13" s="86" t="s">
        <v>396</v>
      </c>
      <c r="S13" s="87" t="str">
        <f>IFERROR(INDEX(SchoolList!C:C,MATCH(T13,SchoolList!A:A,0)),"N/A")</f>
        <v>N/A</v>
      </c>
      <c r="T13" s="87">
        <v>591</v>
      </c>
      <c r="U13" s="88"/>
      <c r="V13" s="87"/>
    </row>
    <row r="14" spans="1:22" x14ac:dyDescent="0.2">
      <c r="A14" s="48">
        <v>61</v>
      </c>
      <c r="B14" s="48" t="s">
        <v>397</v>
      </c>
      <c r="C14" s="48" t="s">
        <v>398</v>
      </c>
      <c r="D14" s="49">
        <v>165</v>
      </c>
      <c r="E14" s="50" t="s">
        <v>399</v>
      </c>
      <c r="F14" s="48" t="s">
        <v>400</v>
      </c>
      <c r="G14" s="48" t="s">
        <v>401</v>
      </c>
      <c r="H14" s="48">
        <v>165</v>
      </c>
      <c r="I14" s="48">
        <v>1</v>
      </c>
      <c r="J14" s="48" t="s">
        <v>402</v>
      </c>
      <c r="K14" s="48">
        <v>2823</v>
      </c>
      <c r="L14" s="49" t="s">
        <v>414</v>
      </c>
      <c r="M14" s="48" t="s">
        <v>415</v>
      </c>
      <c r="N14" s="51" t="s">
        <v>416</v>
      </c>
      <c r="P14" s="48">
        <v>805</v>
      </c>
      <c r="Q14" s="131" t="str">
        <f>IFERROR(INDEX(JRoomSCS!C:C,MATCH(JRooms!M14,JRoomSCS!$B:$B,0)),"N/A")</f>
        <v>N/A</v>
      </c>
      <c r="R14" s="86" t="s">
        <v>396</v>
      </c>
      <c r="S14" s="87" t="str">
        <f>IFERROR(INDEX(SchoolList!C:C,MATCH(T14,SchoolList!A:A,0)),"N/A")</f>
        <v>N/A</v>
      </c>
      <c r="T14" s="87">
        <v>591</v>
      </c>
      <c r="U14" s="88"/>
      <c r="V14" s="87"/>
    </row>
    <row r="15" spans="1:22" x14ac:dyDescent="0.2">
      <c r="A15" s="48">
        <v>61</v>
      </c>
      <c r="B15" s="48" t="s">
        <v>397</v>
      </c>
      <c r="C15" s="48" t="s">
        <v>398</v>
      </c>
      <c r="D15" s="49">
        <v>179</v>
      </c>
      <c r="E15" s="50" t="s">
        <v>417</v>
      </c>
      <c r="F15" s="48" t="s">
        <v>418</v>
      </c>
      <c r="G15" s="48" t="s">
        <v>401</v>
      </c>
      <c r="H15" s="48">
        <v>179</v>
      </c>
      <c r="I15" s="48">
        <v>1</v>
      </c>
      <c r="J15" s="48" t="s">
        <v>402</v>
      </c>
      <c r="K15" s="48">
        <v>2830</v>
      </c>
      <c r="L15" s="49">
        <v>221</v>
      </c>
      <c r="M15" s="48" t="s">
        <v>419</v>
      </c>
      <c r="N15" s="51" t="s">
        <v>404</v>
      </c>
      <c r="P15" s="48">
        <v>870</v>
      </c>
      <c r="Q15" s="131" t="str">
        <f>IFERROR(INDEX(JRoomSCS!C:C,MATCH(JRooms!M15,JRoomSCS!$B:$B,0)),"N/A")</f>
        <v>N/A</v>
      </c>
      <c r="R15" s="86" t="s">
        <v>396</v>
      </c>
      <c r="S15" s="87" t="str">
        <f>IFERROR(INDEX(SchoolList!C:C,MATCH(T15,SchoolList!A:A,0)),"N/A")</f>
        <v>N/A</v>
      </c>
      <c r="T15" s="87">
        <v>591</v>
      </c>
      <c r="U15" s="88"/>
      <c r="V15" s="87"/>
    </row>
    <row r="16" spans="1:22" x14ac:dyDescent="0.2">
      <c r="A16" s="48">
        <v>61</v>
      </c>
      <c r="B16" s="48" t="s">
        <v>397</v>
      </c>
      <c r="C16" s="48" t="s">
        <v>398</v>
      </c>
      <c r="D16" s="49">
        <v>179</v>
      </c>
      <c r="E16" s="50" t="s">
        <v>417</v>
      </c>
      <c r="F16" s="48" t="s">
        <v>418</v>
      </c>
      <c r="G16" s="48" t="s">
        <v>401</v>
      </c>
      <c r="H16" s="48">
        <v>179</v>
      </c>
      <c r="I16" s="48">
        <v>1</v>
      </c>
      <c r="J16" s="48" t="s">
        <v>402</v>
      </c>
      <c r="K16" s="48">
        <v>2829</v>
      </c>
      <c r="L16" s="49">
        <v>222</v>
      </c>
      <c r="M16" s="48" t="s">
        <v>403</v>
      </c>
      <c r="N16" s="51" t="s">
        <v>404</v>
      </c>
      <c r="P16" s="48">
        <v>870</v>
      </c>
      <c r="Q16" s="131" t="str">
        <f>IFERROR(INDEX(JRoomSCS!C:C,MATCH(JRooms!M16,JRoomSCS!$B:$B,0)),"N/A")</f>
        <v>N/A</v>
      </c>
      <c r="R16" s="86" t="s">
        <v>396</v>
      </c>
      <c r="S16" s="87" t="str">
        <f>IFERROR(INDEX(SchoolList!C:C,MATCH(T16,SchoolList!A:A,0)),"N/A")</f>
        <v>N/A</v>
      </c>
      <c r="T16" s="87">
        <v>591</v>
      </c>
      <c r="U16" s="88"/>
      <c r="V16" s="87"/>
    </row>
    <row r="17" spans="1:22" x14ac:dyDescent="0.2">
      <c r="A17" s="48">
        <v>61</v>
      </c>
      <c r="B17" s="48" t="s">
        <v>397</v>
      </c>
      <c r="C17" s="48" t="s">
        <v>398</v>
      </c>
      <c r="D17" s="49">
        <v>179</v>
      </c>
      <c r="E17" s="50" t="s">
        <v>417</v>
      </c>
      <c r="F17" s="48" t="s">
        <v>418</v>
      </c>
      <c r="G17" s="48" t="s">
        <v>401</v>
      </c>
      <c r="H17" s="48">
        <v>179</v>
      </c>
      <c r="I17" s="48">
        <v>1</v>
      </c>
      <c r="J17" s="48" t="s">
        <v>402</v>
      </c>
      <c r="K17" s="48">
        <v>2828</v>
      </c>
      <c r="L17" s="49">
        <v>223</v>
      </c>
      <c r="M17" s="48" t="s">
        <v>403</v>
      </c>
      <c r="N17" s="51" t="s">
        <v>404</v>
      </c>
      <c r="P17" s="48">
        <v>870</v>
      </c>
      <c r="Q17" s="131" t="str">
        <f>IFERROR(INDEX(JRoomSCS!C:C,MATCH(JRooms!M17,JRoomSCS!$B:$B,0)),"N/A")</f>
        <v>N/A</v>
      </c>
      <c r="R17" s="86" t="s">
        <v>396</v>
      </c>
      <c r="S17" s="87" t="str">
        <f>IFERROR(INDEX(SchoolList!C:C,MATCH(T17,SchoolList!A:A,0)),"N/A")</f>
        <v>N/A</v>
      </c>
      <c r="T17" s="87">
        <v>591</v>
      </c>
      <c r="U17" s="88"/>
      <c r="V17" s="87"/>
    </row>
    <row r="18" spans="1:22" x14ac:dyDescent="0.2">
      <c r="A18" s="48">
        <v>61</v>
      </c>
      <c r="B18" s="48" t="s">
        <v>397</v>
      </c>
      <c r="C18" s="48" t="s">
        <v>398</v>
      </c>
      <c r="D18" s="49">
        <v>179</v>
      </c>
      <c r="E18" s="50" t="s">
        <v>417</v>
      </c>
      <c r="F18" s="48" t="s">
        <v>418</v>
      </c>
      <c r="G18" s="48" t="s">
        <v>401</v>
      </c>
      <c r="H18" s="48">
        <v>179</v>
      </c>
      <c r="I18" s="48">
        <v>1</v>
      </c>
      <c r="J18" s="48" t="s">
        <v>402</v>
      </c>
      <c r="K18" s="48">
        <v>2827</v>
      </c>
      <c r="L18" s="49">
        <v>224</v>
      </c>
      <c r="M18" s="48" t="s">
        <v>419</v>
      </c>
      <c r="N18" s="51" t="s">
        <v>404</v>
      </c>
      <c r="P18" s="48">
        <v>870</v>
      </c>
      <c r="Q18" s="131" t="str">
        <f>IFERROR(INDEX(JRoomSCS!C:C,MATCH(JRooms!M18,JRoomSCS!$B:$B,0)),"N/A")</f>
        <v>N/A</v>
      </c>
      <c r="R18" s="86" t="s">
        <v>396</v>
      </c>
      <c r="S18" s="87" t="str">
        <f>IFERROR(INDEX(SchoolList!C:C,MATCH(T18,SchoolList!A:A,0)),"N/A")</f>
        <v>N/A</v>
      </c>
      <c r="T18" s="87">
        <v>591</v>
      </c>
      <c r="U18" s="88"/>
      <c r="V18" s="87"/>
    </row>
    <row r="19" spans="1:22" x14ac:dyDescent="0.2">
      <c r="A19" s="48">
        <v>61</v>
      </c>
      <c r="B19" s="48" t="s">
        <v>397</v>
      </c>
      <c r="C19" s="48" t="s">
        <v>398</v>
      </c>
      <c r="D19" s="49">
        <v>179</v>
      </c>
      <c r="E19" s="50" t="s">
        <v>417</v>
      </c>
      <c r="F19" s="48" t="s">
        <v>418</v>
      </c>
      <c r="G19" s="48" t="s">
        <v>401</v>
      </c>
      <c r="H19" s="48">
        <v>179</v>
      </c>
      <c r="I19" s="48">
        <v>1</v>
      </c>
      <c r="J19" s="48" t="s">
        <v>402</v>
      </c>
      <c r="K19" s="48">
        <v>2826</v>
      </c>
      <c r="L19" s="49">
        <v>225</v>
      </c>
      <c r="M19" s="48" t="s">
        <v>403</v>
      </c>
      <c r="N19" s="51" t="s">
        <v>404</v>
      </c>
      <c r="P19" s="48">
        <v>870</v>
      </c>
      <c r="Q19" s="131" t="s">
        <v>333</v>
      </c>
      <c r="R19" s="86" t="s">
        <v>396</v>
      </c>
      <c r="S19" s="87" t="str">
        <f>IFERROR(INDEX(SchoolList!C:C,MATCH(T19,SchoolList!A:A,0)),"N/A")</f>
        <v>N/A</v>
      </c>
      <c r="T19" s="87">
        <v>591</v>
      </c>
      <c r="U19" s="88"/>
      <c r="V19" s="87" t="s">
        <v>407</v>
      </c>
    </row>
    <row r="20" spans="1:22" x14ac:dyDescent="0.2">
      <c r="A20" s="48">
        <v>61</v>
      </c>
      <c r="B20" s="48" t="s">
        <v>397</v>
      </c>
      <c r="C20" s="48" t="s">
        <v>398</v>
      </c>
      <c r="D20" s="49">
        <v>179</v>
      </c>
      <c r="E20" s="50" t="s">
        <v>417</v>
      </c>
      <c r="F20" s="48" t="s">
        <v>418</v>
      </c>
      <c r="G20" s="48" t="s">
        <v>401</v>
      </c>
      <c r="H20" s="48">
        <v>179</v>
      </c>
      <c r="I20" s="48">
        <v>1</v>
      </c>
      <c r="J20" s="48" t="s">
        <v>402</v>
      </c>
      <c r="K20" s="48">
        <v>2825</v>
      </c>
      <c r="L20" s="49">
        <v>226</v>
      </c>
      <c r="M20" s="48" t="s">
        <v>403</v>
      </c>
      <c r="N20" s="51" t="s">
        <v>404</v>
      </c>
      <c r="P20" s="48">
        <v>870</v>
      </c>
      <c r="Q20" s="131" t="s">
        <v>334</v>
      </c>
      <c r="R20" s="86" t="s">
        <v>396</v>
      </c>
      <c r="S20" s="87" t="str">
        <f>IFERROR(INDEX(SchoolList!C:C,MATCH(T20,SchoolList!A:A,0)),"N/A")</f>
        <v>N/A</v>
      </c>
      <c r="T20" s="87">
        <v>591</v>
      </c>
      <c r="U20" s="88"/>
      <c r="V20" s="87" t="s">
        <v>420</v>
      </c>
    </row>
    <row r="21" spans="1:22" x14ac:dyDescent="0.2">
      <c r="A21" s="48">
        <v>61</v>
      </c>
      <c r="B21" s="48" t="s">
        <v>397</v>
      </c>
      <c r="C21" s="48" t="s">
        <v>398</v>
      </c>
      <c r="D21" s="49">
        <v>179</v>
      </c>
      <c r="E21" s="50" t="s">
        <v>417</v>
      </c>
      <c r="F21" s="48" t="s">
        <v>418</v>
      </c>
      <c r="G21" s="48" t="s">
        <v>401</v>
      </c>
      <c r="H21" s="48">
        <v>1254</v>
      </c>
      <c r="I21" s="48">
        <v>2</v>
      </c>
      <c r="J21" s="48" t="s">
        <v>421</v>
      </c>
      <c r="K21" s="48">
        <v>2834</v>
      </c>
      <c r="L21" s="49">
        <v>227</v>
      </c>
      <c r="M21" s="48" t="s">
        <v>419</v>
      </c>
      <c r="N21" s="51" t="s">
        <v>404</v>
      </c>
      <c r="P21" s="48">
        <v>870</v>
      </c>
      <c r="Q21" s="131" t="str">
        <f>IFERROR(INDEX(JRoomSCS!C:C,MATCH(JRooms!M21,JRoomSCS!$B:$B,0)),"N/A")</f>
        <v>N/A</v>
      </c>
      <c r="R21" s="86" t="s">
        <v>396</v>
      </c>
      <c r="S21" s="87" t="str">
        <f>IFERROR(INDEX(SchoolList!C:C,MATCH(T21,SchoolList!A:A,0)),"N/A")</f>
        <v>N/A</v>
      </c>
      <c r="T21" s="87">
        <v>591</v>
      </c>
      <c r="U21" s="88"/>
      <c r="V21" s="87"/>
    </row>
    <row r="22" spans="1:22" x14ac:dyDescent="0.2">
      <c r="A22" s="48">
        <v>61</v>
      </c>
      <c r="B22" s="48" t="s">
        <v>397</v>
      </c>
      <c r="C22" s="48" t="s">
        <v>398</v>
      </c>
      <c r="D22" s="49">
        <v>179</v>
      </c>
      <c r="E22" s="50" t="s">
        <v>417</v>
      </c>
      <c r="F22" s="48" t="s">
        <v>418</v>
      </c>
      <c r="G22" s="48" t="s">
        <v>401</v>
      </c>
      <c r="H22" s="48">
        <v>1254</v>
      </c>
      <c r="I22" s="48">
        <v>2</v>
      </c>
      <c r="J22" s="48" t="s">
        <v>421</v>
      </c>
      <c r="K22" s="48">
        <v>2833</v>
      </c>
      <c r="L22" s="49">
        <v>228</v>
      </c>
      <c r="M22" s="48" t="s">
        <v>419</v>
      </c>
      <c r="N22" s="51" t="s">
        <v>404</v>
      </c>
      <c r="P22" s="48">
        <v>870</v>
      </c>
      <c r="Q22" s="131" t="str">
        <f>IFERROR(INDEX(JRoomSCS!C:C,MATCH(JRooms!M22,JRoomSCS!$B:$B,0)),"N/A")</f>
        <v>N/A</v>
      </c>
      <c r="R22" s="86" t="s">
        <v>396</v>
      </c>
      <c r="S22" s="87" t="str">
        <f>IFERROR(INDEX(SchoolList!C:C,MATCH(T22,SchoolList!A:A,0)),"N/A")</f>
        <v>N/A</v>
      </c>
      <c r="T22" s="87">
        <v>591</v>
      </c>
      <c r="U22" s="88"/>
      <c r="V22" s="87"/>
    </row>
    <row r="23" spans="1:22" x14ac:dyDescent="0.2">
      <c r="A23" s="48">
        <v>61</v>
      </c>
      <c r="B23" s="48" t="s">
        <v>397</v>
      </c>
      <c r="C23" s="48" t="s">
        <v>398</v>
      </c>
      <c r="D23" s="49">
        <v>179</v>
      </c>
      <c r="E23" s="50" t="s">
        <v>417</v>
      </c>
      <c r="F23" s="48" t="s">
        <v>418</v>
      </c>
      <c r="G23" s="48" t="s">
        <v>401</v>
      </c>
      <c r="H23" s="48">
        <v>1254</v>
      </c>
      <c r="I23" s="48">
        <v>2</v>
      </c>
      <c r="J23" s="48" t="s">
        <v>421</v>
      </c>
      <c r="K23" s="48">
        <v>2832</v>
      </c>
      <c r="L23" s="49">
        <v>229</v>
      </c>
      <c r="M23" s="48" t="s">
        <v>403</v>
      </c>
      <c r="N23" s="51" t="s">
        <v>404</v>
      </c>
      <c r="P23" s="48">
        <v>870</v>
      </c>
      <c r="Q23" s="131" t="str">
        <f>IFERROR(INDEX(JRoomSCS!C:C,MATCH(JRooms!M23,JRoomSCS!$B:$B,0)),"N/A")</f>
        <v>N/A</v>
      </c>
      <c r="R23" s="86" t="s">
        <v>396</v>
      </c>
      <c r="S23" s="87" t="str">
        <f>IFERROR(INDEX(SchoolList!C:C,MATCH(T23,SchoolList!A:A,0)),"N/A")</f>
        <v>N/A</v>
      </c>
      <c r="T23" s="87">
        <v>591</v>
      </c>
      <c r="U23" s="88"/>
      <c r="V23" s="87"/>
    </row>
    <row r="24" spans="1:22" x14ac:dyDescent="0.2">
      <c r="A24" s="48">
        <v>61</v>
      </c>
      <c r="B24" s="48" t="s">
        <v>397</v>
      </c>
      <c r="C24" s="48" t="s">
        <v>398</v>
      </c>
      <c r="D24" s="49">
        <v>179</v>
      </c>
      <c r="E24" s="50" t="s">
        <v>417</v>
      </c>
      <c r="F24" s="48" t="s">
        <v>418</v>
      </c>
      <c r="G24" s="48" t="s">
        <v>401</v>
      </c>
      <c r="H24" s="48">
        <v>1254</v>
      </c>
      <c r="I24" s="48">
        <v>2</v>
      </c>
      <c r="J24" s="48" t="s">
        <v>421</v>
      </c>
      <c r="K24" s="48">
        <v>2831</v>
      </c>
      <c r="L24" s="49">
        <v>230</v>
      </c>
      <c r="M24" s="48" t="s">
        <v>419</v>
      </c>
      <c r="N24" s="51" t="s">
        <v>404</v>
      </c>
      <c r="P24" s="48">
        <v>870</v>
      </c>
      <c r="Q24" s="131" t="str">
        <f>IFERROR(INDEX(JRoomSCS!C:C,MATCH(JRooms!M24,JRoomSCS!$B:$B,0)),"N/A")</f>
        <v>N/A</v>
      </c>
      <c r="R24" s="86" t="s">
        <v>396</v>
      </c>
      <c r="S24" s="87" t="str">
        <f>IFERROR(INDEX(SchoolList!C:C,MATCH(T24,SchoolList!A:A,0)),"N/A")</f>
        <v>N/A</v>
      </c>
      <c r="T24" s="87">
        <v>591</v>
      </c>
      <c r="U24" s="88"/>
      <c r="V24" s="87"/>
    </row>
    <row r="25" spans="1:22" x14ac:dyDescent="0.2">
      <c r="A25" s="48">
        <v>61</v>
      </c>
      <c r="B25" s="48" t="s">
        <v>397</v>
      </c>
      <c r="C25" s="48" t="s">
        <v>398</v>
      </c>
      <c r="D25" s="49">
        <v>179</v>
      </c>
      <c r="E25" s="50" t="s">
        <v>417</v>
      </c>
      <c r="F25" s="48" t="s">
        <v>418</v>
      </c>
      <c r="G25" s="48" t="s">
        <v>401</v>
      </c>
      <c r="H25" s="48">
        <v>1254</v>
      </c>
      <c r="I25" s="48">
        <v>2</v>
      </c>
      <c r="J25" s="48" t="s">
        <v>421</v>
      </c>
      <c r="K25" s="48">
        <v>2835</v>
      </c>
      <c r="L25" s="49">
        <v>231</v>
      </c>
      <c r="M25" s="48" t="s">
        <v>403</v>
      </c>
      <c r="N25" s="51" t="s">
        <v>404</v>
      </c>
      <c r="P25" s="48">
        <v>870</v>
      </c>
      <c r="Q25" s="131" t="str">
        <f>IFERROR(INDEX(JRoomSCS!C:C,MATCH(JRooms!M25,JRoomSCS!$B:$B,0)),"N/A")</f>
        <v>N/A</v>
      </c>
      <c r="R25" s="86" t="s">
        <v>396</v>
      </c>
      <c r="S25" s="87" t="str">
        <f>IFERROR(INDEX(SchoolList!C:C,MATCH(T25,SchoolList!A:A,0)),"N/A")</f>
        <v>N/A</v>
      </c>
      <c r="T25" s="87">
        <v>591</v>
      </c>
      <c r="U25" s="88"/>
      <c r="V25" s="87"/>
    </row>
    <row r="26" spans="1:22" x14ac:dyDescent="0.2">
      <c r="A26" s="48">
        <v>61</v>
      </c>
      <c r="B26" s="48" t="s">
        <v>397</v>
      </c>
      <c r="C26" s="48" t="s">
        <v>398</v>
      </c>
      <c r="D26" s="49">
        <v>179</v>
      </c>
      <c r="E26" s="50" t="s">
        <v>417</v>
      </c>
      <c r="F26" s="48" t="s">
        <v>418</v>
      </c>
      <c r="G26" s="48" t="s">
        <v>401</v>
      </c>
      <c r="H26" s="48">
        <v>1254</v>
      </c>
      <c r="I26" s="48">
        <v>2</v>
      </c>
      <c r="J26" s="48" t="s">
        <v>421</v>
      </c>
      <c r="K26" s="48">
        <v>2836</v>
      </c>
      <c r="L26" s="49">
        <v>232</v>
      </c>
      <c r="M26" s="48" t="s">
        <v>403</v>
      </c>
      <c r="N26" s="51" t="s">
        <v>404</v>
      </c>
      <c r="P26" s="48">
        <v>870</v>
      </c>
      <c r="Q26" s="131" t="str">
        <f>IFERROR(INDEX(JRoomSCS!C:C,MATCH(JRooms!M26,JRoomSCS!$B:$B,0)),"N/A")</f>
        <v>N/A</v>
      </c>
      <c r="R26" s="86" t="s">
        <v>396</v>
      </c>
      <c r="S26" s="87" t="str">
        <f>IFERROR(INDEX(SchoolList!C:C,MATCH(T26,SchoolList!A:A,0)),"N/A")</f>
        <v>N/A</v>
      </c>
      <c r="T26" s="87">
        <v>591</v>
      </c>
      <c r="U26" s="88"/>
      <c r="V26" s="87"/>
    </row>
    <row r="27" spans="1:22" x14ac:dyDescent="0.2">
      <c r="A27" s="48">
        <v>61</v>
      </c>
      <c r="B27" s="48" t="s">
        <v>397</v>
      </c>
      <c r="C27" s="48" t="s">
        <v>398</v>
      </c>
      <c r="D27" s="49">
        <v>179</v>
      </c>
      <c r="E27" s="50" t="s">
        <v>417</v>
      </c>
      <c r="F27" s="48" t="s">
        <v>418</v>
      </c>
      <c r="G27" s="48" t="s">
        <v>401</v>
      </c>
      <c r="H27" s="48">
        <v>1254</v>
      </c>
      <c r="I27" s="48">
        <v>2</v>
      </c>
      <c r="J27" s="48" t="s">
        <v>421</v>
      </c>
      <c r="K27" s="48">
        <v>2837</v>
      </c>
      <c r="L27" s="49">
        <v>233</v>
      </c>
      <c r="M27" s="48" t="s">
        <v>403</v>
      </c>
      <c r="N27" s="51" t="s">
        <v>404</v>
      </c>
      <c r="P27" s="48">
        <v>870</v>
      </c>
      <c r="Q27" s="131" t="str">
        <f>IFERROR(INDEX(JRoomSCS!C:C,MATCH(JRooms!M27,JRoomSCS!$B:$B,0)),"N/A")</f>
        <v>N/A</v>
      </c>
      <c r="R27" s="86" t="s">
        <v>396</v>
      </c>
      <c r="S27" s="87" t="str">
        <f>IFERROR(INDEX(SchoolList!C:C,MATCH(T27,SchoolList!A:A,0)),"N/A")</f>
        <v>N/A</v>
      </c>
      <c r="T27" s="87">
        <v>591</v>
      </c>
      <c r="U27" s="88"/>
      <c r="V27" s="87"/>
    </row>
    <row r="28" spans="1:22" x14ac:dyDescent="0.2">
      <c r="A28" s="48">
        <v>61</v>
      </c>
      <c r="B28" s="48" t="s">
        <v>397</v>
      </c>
      <c r="C28" s="48" t="s">
        <v>398</v>
      </c>
      <c r="D28" s="49">
        <v>166</v>
      </c>
      <c r="E28" s="50" t="s">
        <v>422</v>
      </c>
      <c r="F28" s="48" t="s">
        <v>423</v>
      </c>
      <c r="G28" s="48" t="s">
        <v>424</v>
      </c>
      <c r="H28" s="48">
        <v>166</v>
      </c>
      <c r="I28" s="48">
        <v>1</v>
      </c>
      <c r="J28" s="48" t="s">
        <v>402</v>
      </c>
      <c r="K28" s="48">
        <v>497</v>
      </c>
      <c r="L28" s="49" t="s">
        <v>422</v>
      </c>
      <c r="M28" s="48" t="s">
        <v>419</v>
      </c>
      <c r="N28" s="51" t="s">
        <v>404</v>
      </c>
      <c r="P28" s="48">
        <v>874</v>
      </c>
      <c r="Q28" s="131" t="str">
        <f>IFERROR(INDEX(JRoomSCS!C:C,MATCH(JRooms!M28,JRoomSCS!$B:$B,0)),"N/A")</f>
        <v>N/A</v>
      </c>
      <c r="R28" s="86" t="s">
        <v>396</v>
      </c>
      <c r="S28" s="87" t="str">
        <f>IFERROR(INDEX(SchoolList!C:C,MATCH(T28,SchoolList!A:A,0)),"N/A")</f>
        <v>N/A</v>
      </c>
      <c r="T28" s="87">
        <v>591</v>
      </c>
      <c r="U28" s="88"/>
      <c r="V28" s="87"/>
    </row>
    <row r="29" spans="1:22" x14ac:dyDescent="0.2">
      <c r="A29" s="48">
        <v>61</v>
      </c>
      <c r="B29" s="48" t="s">
        <v>397</v>
      </c>
      <c r="C29" s="48" t="s">
        <v>398</v>
      </c>
      <c r="D29" s="49">
        <v>167</v>
      </c>
      <c r="E29" s="50" t="s">
        <v>425</v>
      </c>
      <c r="F29" s="48" t="s">
        <v>426</v>
      </c>
      <c r="G29" s="48" t="s">
        <v>424</v>
      </c>
      <c r="H29" s="48">
        <v>167</v>
      </c>
      <c r="I29" s="48">
        <v>1</v>
      </c>
      <c r="J29" s="48" t="s">
        <v>402</v>
      </c>
      <c r="K29" s="48">
        <v>498</v>
      </c>
      <c r="L29" s="49" t="s">
        <v>425</v>
      </c>
      <c r="M29" s="48" t="s">
        <v>419</v>
      </c>
      <c r="N29" s="51" t="s">
        <v>404</v>
      </c>
      <c r="P29" s="48">
        <v>874</v>
      </c>
      <c r="Q29" s="131" t="str">
        <f>IFERROR(INDEX(JRoomSCS!C:C,MATCH(JRooms!M29,JRoomSCS!$B:$B,0)),"N/A")</f>
        <v>N/A</v>
      </c>
      <c r="R29" s="86" t="s">
        <v>396</v>
      </c>
      <c r="S29" s="87" t="str">
        <f>IFERROR(INDEX(SchoolList!C:C,MATCH(T29,SchoolList!A:A,0)),"N/A")</f>
        <v>N/A</v>
      </c>
      <c r="T29" s="87">
        <v>591</v>
      </c>
      <c r="U29" s="88"/>
      <c r="V29" s="87"/>
    </row>
    <row r="30" spans="1:22" x14ac:dyDescent="0.2">
      <c r="A30" s="48">
        <v>61</v>
      </c>
      <c r="B30" s="48" t="s">
        <v>397</v>
      </c>
      <c r="C30" s="48" t="s">
        <v>398</v>
      </c>
      <c r="D30" s="49">
        <v>168</v>
      </c>
      <c r="E30" s="50" t="s">
        <v>427</v>
      </c>
      <c r="F30" s="48" t="s">
        <v>428</v>
      </c>
      <c r="G30" s="48" t="s">
        <v>424</v>
      </c>
      <c r="H30" s="48">
        <v>168</v>
      </c>
      <c r="I30" s="48">
        <v>1</v>
      </c>
      <c r="J30" s="48" t="s">
        <v>402</v>
      </c>
      <c r="K30" s="48">
        <v>499</v>
      </c>
      <c r="L30" s="49" t="s">
        <v>427</v>
      </c>
      <c r="M30" s="48" t="s">
        <v>419</v>
      </c>
      <c r="N30" s="51" t="s">
        <v>404</v>
      </c>
      <c r="P30" s="48">
        <v>874</v>
      </c>
      <c r="Q30" s="131" t="str">
        <f>IFERROR(INDEX(JRoomSCS!C:C,MATCH(JRooms!M30,JRoomSCS!$B:$B,0)),"N/A")</f>
        <v>N/A</v>
      </c>
      <c r="R30" s="86" t="s">
        <v>396</v>
      </c>
      <c r="S30" s="87" t="str">
        <f>IFERROR(INDEX(SchoolList!C:C,MATCH(T30,SchoolList!A:A,0)),"N/A")</f>
        <v>N/A</v>
      </c>
      <c r="T30" s="87">
        <v>591</v>
      </c>
      <c r="U30" s="88"/>
      <c r="V30" s="87"/>
    </row>
    <row r="31" spans="1:22" x14ac:dyDescent="0.2">
      <c r="A31" s="48">
        <v>61</v>
      </c>
      <c r="B31" s="48" t="s">
        <v>397</v>
      </c>
      <c r="C31" s="48" t="s">
        <v>398</v>
      </c>
      <c r="D31" s="49">
        <v>169</v>
      </c>
      <c r="E31" s="50" t="s">
        <v>429</v>
      </c>
      <c r="F31" s="48" t="s">
        <v>430</v>
      </c>
      <c r="G31" s="48" t="s">
        <v>424</v>
      </c>
      <c r="H31" s="48">
        <v>169</v>
      </c>
      <c r="I31" s="48">
        <v>1</v>
      </c>
      <c r="J31" s="48" t="s">
        <v>402</v>
      </c>
      <c r="K31" s="48">
        <v>500</v>
      </c>
      <c r="L31" s="49" t="s">
        <v>429</v>
      </c>
      <c r="M31" s="48" t="s">
        <v>419</v>
      </c>
      <c r="N31" s="51" t="s">
        <v>404</v>
      </c>
      <c r="P31" s="48">
        <v>874</v>
      </c>
      <c r="Q31" s="131" t="str">
        <f>IFERROR(INDEX(JRoomSCS!C:C,MATCH(JRooms!M31,JRoomSCS!$B:$B,0)),"N/A")</f>
        <v>N/A</v>
      </c>
      <c r="R31" s="86" t="s">
        <v>396</v>
      </c>
      <c r="S31" s="87" t="str">
        <f>IFERROR(INDEX(SchoolList!C:C,MATCH(T31,SchoolList!A:A,0)),"N/A")</f>
        <v>N/A</v>
      </c>
      <c r="T31" s="87">
        <v>591</v>
      </c>
      <c r="U31" s="88"/>
      <c r="V31" s="87"/>
    </row>
    <row r="32" spans="1:22" x14ac:dyDescent="0.2">
      <c r="A32" s="48">
        <v>61</v>
      </c>
      <c r="B32" s="48" t="s">
        <v>397</v>
      </c>
      <c r="C32" s="48" t="s">
        <v>398</v>
      </c>
      <c r="D32" s="49">
        <v>170</v>
      </c>
      <c r="E32" s="50" t="s">
        <v>431</v>
      </c>
      <c r="F32" s="48" t="s">
        <v>432</v>
      </c>
      <c r="G32" s="48" t="s">
        <v>424</v>
      </c>
      <c r="H32" s="48">
        <v>170</v>
      </c>
      <c r="I32" s="48">
        <v>1</v>
      </c>
      <c r="J32" s="48" t="s">
        <v>402</v>
      </c>
      <c r="K32" s="48">
        <v>501</v>
      </c>
      <c r="L32" s="49" t="s">
        <v>431</v>
      </c>
      <c r="M32" s="48" t="s">
        <v>419</v>
      </c>
      <c r="N32" s="51" t="s">
        <v>404</v>
      </c>
      <c r="P32" s="48">
        <v>874</v>
      </c>
      <c r="Q32" s="131" t="str">
        <f>IFERROR(INDEX(JRoomSCS!C:C,MATCH(JRooms!M32,JRoomSCS!$B:$B,0)),"N/A")</f>
        <v>N/A</v>
      </c>
      <c r="R32" s="86" t="s">
        <v>396</v>
      </c>
      <c r="S32" s="87" t="str">
        <f>IFERROR(INDEX(SchoolList!C:C,MATCH(T32,SchoolList!A:A,0)),"N/A")</f>
        <v>N/A</v>
      </c>
      <c r="T32" s="87">
        <v>591</v>
      </c>
      <c r="U32" s="88"/>
      <c r="V32" s="87"/>
    </row>
    <row r="33" spans="1:22" x14ac:dyDescent="0.2">
      <c r="A33" s="48">
        <v>61</v>
      </c>
      <c r="B33" s="48" t="s">
        <v>397</v>
      </c>
      <c r="C33" s="48" t="s">
        <v>398</v>
      </c>
      <c r="D33" s="49">
        <v>171</v>
      </c>
      <c r="E33" s="50" t="s">
        <v>433</v>
      </c>
      <c r="F33" s="48" t="s">
        <v>434</v>
      </c>
      <c r="G33" s="48" t="s">
        <v>424</v>
      </c>
      <c r="H33" s="48">
        <v>171</v>
      </c>
      <c r="I33" s="48">
        <v>1</v>
      </c>
      <c r="J33" s="48" t="s">
        <v>402</v>
      </c>
      <c r="K33" s="48">
        <v>502</v>
      </c>
      <c r="L33" s="49" t="s">
        <v>433</v>
      </c>
      <c r="M33" s="48" t="s">
        <v>419</v>
      </c>
      <c r="N33" s="51" t="s">
        <v>404</v>
      </c>
      <c r="P33" s="48">
        <v>874</v>
      </c>
      <c r="Q33" s="131" t="str">
        <f>IFERROR(INDEX(JRoomSCS!C:C,MATCH(JRooms!M33,JRoomSCS!$B:$B,0)),"N/A")</f>
        <v>N/A</v>
      </c>
      <c r="R33" s="86" t="s">
        <v>396</v>
      </c>
      <c r="S33" s="87" t="str">
        <f>IFERROR(INDEX(SchoolList!C:C,MATCH(T33,SchoolList!A:A,0)),"N/A")</f>
        <v>N/A</v>
      </c>
      <c r="T33" s="87">
        <v>591</v>
      </c>
      <c r="U33" s="88"/>
      <c r="V33" s="87"/>
    </row>
    <row r="34" spans="1:22" x14ac:dyDescent="0.2">
      <c r="A34" s="48">
        <v>61</v>
      </c>
      <c r="B34" s="48" t="s">
        <v>397</v>
      </c>
      <c r="C34" s="48" t="s">
        <v>398</v>
      </c>
      <c r="D34" s="49">
        <v>172</v>
      </c>
      <c r="E34" s="50" t="s">
        <v>435</v>
      </c>
      <c r="F34" s="48" t="s">
        <v>436</v>
      </c>
      <c r="G34" s="48" t="s">
        <v>424</v>
      </c>
      <c r="H34" s="48">
        <v>172</v>
      </c>
      <c r="I34" s="48">
        <v>1</v>
      </c>
      <c r="J34" s="48" t="s">
        <v>402</v>
      </c>
      <c r="K34" s="48">
        <v>503</v>
      </c>
      <c r="L34" s="49" t="s">
        <v>435</v>
      </c>
      <c r="M34" s="48" t="s">
        <v>419</v>
      </c>
      <c r="N34" s="51" t="s">
        <v>404</v>
      </c>
      <c r="P34" s="48">
        <v>874</v>
      </c>
      <c r="Q34" s="131" t="str">
        <f>IFERROR(INDEX(JRoomSCS!C:C,MATCH(JRooms!M34,JRoomSCS!$B:$B,0)),"N/A")</f>
        <v>N/A</v>
      </c>
      <c r="R34" s="86" t="s">
        <v>396</v>
      </c>
      <c r="S34" s="87" t="str">
        <f>IFERROR(INDEX(SchoolList!C:C,MATCH(T34,SchoolList!A:A,0)),"N/A")</f>
        <v>N/A</v>
      </c>
      <c r="T34" s="87"/>
      <c r="U34" s="88"/>
      <c r="V34" s="87"/>
    </row>
    <row r="35" spans="1:22" x14ac:dyDescent="0.2">
      <c r="A35" s="48">
        <v>61</v>
      </c>
      <c r="B35" s="48" t="s">
        <v>397</v>
      </c>
      <c r="C35" s="48" t="s">
        <v>398</v>
      </c>
      <c r="D35" s="49">
        <v>173</v>
      </c>
      <c r="E35" s="50" t="s">
        <v>437</v>
      </c>
      <c r="F35" s="48" t="s">
        <v>438</v>
      </c>
      <c r="G35" s="48" t="s">
        <v>424</v>
      </c>
      <c r="H35" s="48">
        <v>173</v>
      </c>
      <c r="I35" s="48">
        <v>1</v>
      </c>
      <c r="J35" s="48" t="s">
        <v>402</v>
      </c>
      <c r="K35" s="48">
        <v>504</v>
      </c>
      <c r="L35" s="49" t="s">
        <v>437</v>
      </c>
      <c r="M35" s="48" t="s">
        <v>419</v>
      </c>
      <c r="N35" s="51" t="s">
        <v>404</v>
      </c>
      <c r="P35" s="48">
        <v>874</v>
      </c>
      <c r="Q35" s="131" t="str">
        <f>IFERROR(INDEX(JRoomSCS!C:C,MATCH(JRooms!M35,JRoomSCS!$B:$B,0)),"N/A")</f>
        <v>N/A</v>
      </c>
      <c r="R35" s="86" t="s">
        <v>396</v>
      </c>
      <c r="S35" s="87" t="str">
        <f>IFERROR(INDEX(SchoolList!C:C,MATCH(T35,SchoolList!A:A,0)),"N/A")</f>
        <v>N/A</v>
      </c>
      <c r="T35" s="87"/>
      <c r="U35" s="88"/>
      <c r="V35" s="87"/>
    </row>
    <row r="36" spans="1:22" x14ac:dyDescent="0.2">
      <c r="A36" s="48">
        <v>61</v>
      </c>
      <c r="B36" s="48" t="s">
        <v>397</v>
      </c>
      <c r="C36" s="48" t="s">
        <v>398</v>
      </c>
      <c r="D36" s="49">
        <v>174</v>
      </c>
      <c r="E36" s="50" t="s">
        <v>439</v>
      </c>
      <c r="F36" s="48" t="s">
        <v>440</v>
      </c>
      <c r="G36" s="48" t="s">
        <v>424</v>
      </c>
      <c r="H36" s="48">
        <v>174</v>
      </c>
      <c r="I36" s="48">
        <v>1</v>
      </c>
      <c r="J36" s="48" t="s">
        <v>402</v>
      </c>
      <c r="K36" s="48">
        <v>505</v>
      </c>
      <c r="L36" s="49" t="s">
        <v>439</v>
      </c>
      <c r="M36" s="48" t="s">
        <v>441</v>
      </c>
      <c r="N36" s="51" t="s">
        <v>442</v>
      </c>
      <c r="P36" s="48">
        <v>468</v>
      </c>
      <c r="Q36" s="131" t="str">
        <f>IFERROR(INDEX(JRoomSCS!C:C,MATCH(JRooms!M36,JRoomSCS!$B:$B,0)),"N/A")</f>
        <v>N/A</v>
      </c>
      <c r="R36" s="86" t="s">
        <v>396</v>
      </c>
      <c r="S36" s="87" t="str">
        <f>IFERROR(INDEX(SchoolList!C:C,MATCH(T36,SchoolList!A:A,0)),"N/A")</f>
        <v>N/A</v>
      </c>
      <c r="T36" s="87">
        <v>591</v>
      </c>
      <c r="U36" s="88"/>
      <c r="V36" s="87"/>
    </row>
    <row r="37" spans="1:22" x14ac:dyDescent="0.2">
      <c r="A37" s="48">
        <v>61</v>
      </c>
      <c r="B37" s="48" t="s">
        <v>397</v>
      </c>
      <c r="C37" s="48" t="s">
        <v>398</v>
      </c>
      <c r="D37" s="49">
        <v>175</v>
      </c>
      <c r="E37" s="50" t="s">
        <v>444</v>
      </c>
      <c r="F37" s="48" t="s">
        <v>445</v>
      </c>
      <c r="G37" s="48" t="s">
        <v>424</v>
      </c>
      <c r="H37" s="48">
        <v>175</v>
      </c>
      <c r="I37" s="48">
        <v>1</v>
      </c>
      <c r="J37" s="48" t="s">
        <v>402</v>
      </c>
      <c r="K37" s="48">
        <v>506</v>
      </c>
      <c r="L37" s="49" t="s">
        <v>444</v>
      </c>
      <c r="M37" s="48" t="s">
        <v>419</v>
      </c>
      <c r="N37" s="51" t="s">
        <v>404</v>
      </c>
      <c r="P37" s="48">
        <v>874</v>
      </c>
      <c r="Q37" s="131" t="s">
        <v>333</v>
      </c>
      <c r="R37" s="86" t="s">
        <v>396</v>
      </c>
      <c r="S37" s="87" t="str">
        <f>IFERROR(INDEX(SchoolList!C:C,MATCH(T37,SchoolList!A:A,0)),"N/A")</f>
        <v>N/A</v>
      </c>
      <c r="T37" s="87">
        <v>591</v>
      </c>
      <c r="U37" s="88"/>
      <c r="V37" s="87" t="s">
        <v>443</v>
      </c>
    </row>
    <row r="38" spans="1:22" x14ac:dyDescent="0.2">
      <c r="A38" s="48">
        <v>61</v>
      </c>
      <c r="B38" s="48" t="s">
        <v>397</v>
      </c>
      <c r="C38" s="48" t="s">
        <v>398</v>
      </c>
      <c r="D38" s="49">
        <v>176</v>
      </c>
      <c r="E38" s="50" t="s">
        <v>446</v>
      </c>
      <c r="F38" s="48" t="s">
        <v>447</v>
      </c>
      <c r="G38" s="48" t="s">
        <v>424</v>
      </c>
      <c r="H38" s="48">
        <v>176</v>
      </c>
      <c r="I38" s="48">
        <v>1</v>
      </c>
      <c r="J38" s="48" t="s">
        <v>402</v>
      </c>
      <c r="K38" s="48">
        <v>507</v>
      </c>
      <c r="L38" s="49" t="s">
        <v>446</v>
      </c>
      <c r="M38" s="48" t="s">
        <v>419</v>
      </c>
      <c r="N38" s="51" t="s">
        <v>404</v>
      </c>
      <c r="P38" s="48">
        <v>874</v>
      </c>
      <c r="Q38" s="131" t="str">
        <f>IFERROR(INDEX(JRoomSCS!C:C,MATCH(JRooms!M38,JRoomSCS!$B:$B,0)),"N/A")</f>
        <v>N/A</v>
      </c>
      <c r="R38" s="86" t="s">
        <v>396</v>
      </c>
      <c r="S38" s="87" t="str">
        <f>IFERROR(INDEX(SchoolList!C:C,MATCH(T38,SchoolList!A:A,0)),"N/A")</f>
        <v>N/A</v>
      </c>
      <c r="T38" s="87">
        <v>591</v>
      </c>
      <c r="U38" s="88"/>
      <c r="V38" s="87"/>
    </row>
    <row r="39" spans="1:22" x14ac:dyDescent="0.2">
      <c r="A39" s="48">
        <v>61</v>
      </c>
      <c r="B39" s="48" t="s">
        <v>397</v>
      </c>
      <c r="C39" s="48" t="s">
        <v>398</v>
      </c>
      <c r="D39" s="49">
        <v>177</v>
      </c>
      <c r="E39" s="50" t="s">
        <v>448</v>
      </c>
      <c r="F39" s="48" t="s">
        <v>449</v>
      </c>
      <c r="G39" s="48" t="s">
        <v>424</v>
      </c>
      <c r="H39" s="48">
        <v>177</v>
      </c>
      <c r="I39" s="48">
        <v>1</v>
      </c>
      <c r="J39" s="48" t="s">
        <v>402</v>
      </c>
      <c r="K39" s="48">
        <v>508</v>
      </c>
      <c r="L39" s="49" t="s">
        <v>448</v>
      </c>
      <c r="M39" s="48" t="s">
        <v>419</v>
      </c>
      <c r="N39" s="51" t="s">
        <v>404</v>
      </c>
      <c r="P39" s="48">
        <v>874</v>
      </c>
      <c r="Q39" s="131" t="str">
        <f>IFERROR(INDEX(JRoomSCS!C:C,MATCH(JRooms!M39,JRoomSCS!$B:$B,0)),"N/A")</f>
        <v>N/A</v>
      </c>
      <c r="R39" s="86" t="s">
        <v>396</v>
      </c>
      <c r="S39" s="87" t="str">
        <f>IFERROR(INDEX(SchoolList!C:C,MATCH(T39,SchoolList!A:A,0)),"N/A")</f>
        <v>N/A</v>
      </c>
      <c r="T39" s="87">
        <v>591</v>
      </c>
      <c r="U39" s="88"/>
      <c r="V39" s="87"/>
    </row>
    <row r="40" spans="1:22" x14ac:dyDescent="0.2">
      <c r="A40" s="48">
        <v>61</v>
      </c>
      <c r="B40" s="48" t="s">
        <v>397</v>
      </c>
      <c r="C40" s="48" t="s">
        <v>398</v>
      </c>
      <c r="D40" s="49">
        <v>178</v>
      </c>
      <c r="E40" s="50" t="s">
        <v>450</v>
      </c>
      <c r="F40" s="48" t="s">
        <v>451</v>
      </c>
      <c r="G40" s="48" t="s">
        <v>424</v>
      </c>
      <c r="H40" s="48">
        <v>178</v>
      </c>
      <c r="I40" s="48">
        <v>1</v>
      </c>
      <c r="J40" s="48" t="s">
        <v>402</v>
      </c>
      <c r="K40" s="48">
        <v>509</v>
      </c>
      <c r="L40" s="49" t="s">
        <v>450</v>
      </c>
      <c r="M40" s="48" t="s">
        <v>419</v>
      </c>
      <c r="N40" s="51" t="s">
        <v>404</v>
      </c>
      <c r="P40" s="48">
        <v>874</v>
      </c>
      <c r="Q40" s="131" t="str">
        <f>IFERROR(INDEX(JRoomSCS!C:C,MATCH(JRooms!M40,JRoomSCS!$B:$B,0)),"N/A")</f>
        <v>N/A</v>
      </c>
      <c r="R40" s="86" t="s">
        <v>396</v>
      </c>
      <c r="S40" s="87" t="str">
        <f>IFERROR(INDEX(SchoolList!C:C,MATCH(T40,SchoolList!A:A,0)),"N/A")</f>
        <v>N/A</v>
      </c>
      <c r="T40" s="87">
        <v>591</v>
      </c>
      <c r="U40" s="88"/>
      <c r="V40" s="87"/>
    </row>
    <row r="41" spans="1:22" x14ac:dyDescent="0.2">
      <c r="A41" s="48">
        <v>146</v>
      </c>
      <c r="B41" s="48" t="s">
        <v>452</v>
      </c>
      <c r="C41" s="48" t="s">
        <v>453</v>
      </c>
      <c r="D41" s="49">
        <v>490</v>
      </c>
      <c r="E41" s="50" t="s">
        <v>454</v>
      </c>
      <c r="F41" s="48" t="s">
        <v>455</v>
      </c>
      <c r="G41" s="48" t="s">
        <v>401</v>
      </c>
      <c r="H41" s="48">
        <v>490</v>
      </c>
      <c r="I41" s="48">
        <v>1</v>
      </c>
      <c r="J41" s="48" t="s">
        <v>402</v>
      </c>
      <c r="K41" s="48">
        <v>3227</v>
      </c>
      <c r="L41" s="49" t="s">
        <v>456</v>
      </c>
      <c r="M41" s="48" t="s">
        <v>403</v>
      </c>
      <c r="N41" s="51" t="s">
        <v>404</v>
      </c>
      <c r="P41" s="48">
        <v>930</v>
      </c>
      <c r="Q41" s="131" t="str">
        <f>IFERROR(INDEX(JRoomSCS!C:C,MATCH(JRooms!M41,JRoomSCS!$B:$B,0)),"N/A")</f>
        <v>N/A</v>
      </c>
      <c r="R41" s="86" t="s">
        <v>405</v>
      </c>
      <c r="S41" s="87" t="str">
        <f>IFERROR(INDEX(SchoolList!C:C,MATCH(T41,SchoolList!A:A,0)),"N/A")</f>
        <v>N/A</v>
      </c>
      <c r="T41" s="87" t="s">
        <v>405</v>
      </c>
      <c r="U41" s="88"/>
      <c r="V41" s="87"/>
    </row>
    <row r="42" spans="1:22" x14ac:dyDescent="0.2">
      <c r="A42" s="48">
        <v>146</v>
      </c>
      <c r="B42" s="48" t="s">
        <v>452</v>
      </c>
      <c r="C42" s="48" t="s">
        <v>453</v>
      </c>
      <c r="D42" s="49">
        <v>490</v>
      </c>
      <c r="E42" s="50" t="s">
        <v>454</v>
      </c>
      <c r="F42" s="48" t="s">
        <v>455</v>
      </c>
      <c r="G42" s="48" t="s">
        <v>401</v>
      </c>
      <c r="H42" s="48">
        <v>490</v>
      </c>
      <c r="I42" s="48">
        <v>1</v>
      </c>
      <c r="J42" s="48" t="s">
        <v>402</v>
      </c>
      <c r="K42" s="48">
        <v>861</v>
      </c>
      <c r="L42" s="49" t="s">
        <v>457</v>
      </c>
      <c r="M42" s="48" t="s">
        <v>403</v>
      </c>
      <c r="N42" s="51" t="s">
        <v>404</v>
      </c>
      <c r="P42" s="48">
        <v>899</v>
      </c>
      <c r="Q42" s="131" t="str">
        <f>IFERROR(INDEX(JRoomSCS!C:C,MATCH(JRooms!M42,JRoomSCS!$B:$B,0)),"N/A")</f>
        <v>N/A</v>
      </c>
      <c r="R42" s="86" t="s">
        <v>405</v>
      </c>
      <c r="S42" s="87" t="str">
        <f>IFERROR(INDEX(SchoolList!C:C,MATCH(T42,SchoolList!A:A,0)),"N/A")</f>
        <v>N/A</v>
      </c>
      <c r="T42" s="87" t="s">
        <v>405</v>
      </c>
      <c r="U42" s="88"/>
      <c r="V42" s="87"/>
    </row>
    <row r="43" spans="1:22" x14ac:dyDescent="0.2">
      <c r="A43" s="48">
        <v>146</v>
      </c>
      <c r="B43" s="48" t="s">
        <v>452</v>
      </c>
      <c r="C43" s="48" t="s">
        <v>453</v>
      </c>
      <c r="D43" s="49">
        <v>490</v>
      </c>
      <c r="E43" s="50" t="s">
        <v>454</v>
      </c>
      <c r="F43" s="48" t="s">
        <v>455</v>
      </c>
      <c r="G43" s="48" t="s">
        <v>401</v>
      </c>
      <c r="H43" s="48">
        <v>490</v>
      </c>
      <c r="I43" s="48">
        <v>1</v>
      </c>
      <c r="J43" s="48" t="s">
        <v>402</v>
      </c>
      <c r="K43" s="48">
        <v>860</v>
      </c>
      <c r="L43" s="49" t="s">
        <v>458</v>
      </c>
      <c r="M43" s="48" t="s">
        <v>403</v>
      </c>
      <c r="N43" s="51" t="s">
        <v>404</v>
      </c>
      <c r="P43" s="48">
        <v>899</v>
      </c>
      <c r="Q43" s="131" t="str">
        <f>IFERROR(INDEX(JRoomSCS!C:C,MATCH(JRooms!M43,JRoomSCS!$B:$B,0)),"N/A")</f>
        <v>N/A</v>
      </c>
      <c r="R43" s="86" t="s">
        <v>405</v>
      </c>
      <c r="S43" s="87" t="str">
        <f>IFERROR(INDEX(SchoolList!C:C,MATCH(T43,SchoolList!A:A,0)),"N/A")</f>
        <v>N/A</v>
      </c>
      <c r="T43" s="87" t="s">
        <v>405</v>
      </c>
      <c r="U43" s="88"/>
      <c r="V43" s="87"/>
    </row>
    <row r="44" spans="1:22" x14ac:dyDescent="0.2">
      <c r="A44" s="48">
        <v>146</v>
      </c>
      <c r="B44" s="48" t="s">
        <v>452</v>
      </c>
      <c r="C44" s="48" t="s">
        <v>453</v>
      </c>
      <c r="D44" s="49">
        <v>490</v>
      </c>
      <c r="E44" s="50" t="s">
        <v>454</v>
      </c>
      <c r="F44" s="48" t="s">
        <v>455</v>
      </c>
      <c r="G44" s="48" t="s">
        <v>401</v>
      </c>
      <c r="H44" s="48">
        <v>490</v>
      </c>
      <c r="I44" s="48">
        <v>1</v>
      </c>
      <c r="J44" s="48" t="s">
        <v>402</v>
      </c>
      <c r="K44" s="48">
        <v>859</v>
      </c>
      <c r="L44" s="49" t="s">
        <v>459</v>
      </c>
      <c r="M44" s="48" t="s">
        <v>403</v>
      </c>
      <c r="N44" s="51" t="s">
        <v>404</v>
      </c>
      <c r="P44" s="48">
        <v>899</v>
      </c>
      <c r="Q44" s="131" t="str">
        <f>IFERROR(INDEX(JRoomSCS!C:C,MATCH(JRooms!M44,JRoomSCS!$B:$B,0)),"N/A")</f>
        <v>N/A</v>
      </c>
      <c r="R44" s="86" t="s">
        <v>405</v>
      </c>
      <c r="S44" s="87" t="str">
        <f>IFERROR(INDEX(SchoolList!C:C,MATCH(T44,SchoolList!A:A,0)),"N/A")</f>
        <v>N/A</v>
      </c>
      <c r="T44" s="87" t="s">
        <v>405</v>
      </c>
      <c r="U44" s="88"/>
      <c r="V44" s="87"/>
    </row>
    <row r="45" spans="1:22" x14ac:dyDescent="0.2">
      <c r="A45" s="48">
        <v>146</v>
      </c>
      <c r="B45" s="48" t="s">
        <v>452</v>
      </c>
      <c r="C45" s="48" t="s">
        <v>453</v>
      </c>
      <c r="D45" s="49">
        <v>490</v>
      </c>
      <c r="E45" s="50" t="s">
        <v>454</v>
      </c>
      <c r="F45" s="48" t="s">
        <v>455</v>
      </c>
      <c r="G45" s="48" t="s">
        <v>401</v>
      </c>
      <c r="H45" s="48">
        <v>490</v>
      </c>
      <c r="I45" s="48">
        <v>1</v>
      </c>
      <c r="J45" s="48" t="s">
        <v>402</v>
      </c>
      <c r="K45" s="48">
        <v>858</v>
      </c>
      <c r="L45" s="49" t="s">
        <v>460</v>
      </c>
      <c r="M45" s="48" t="s">
        <v>403</v>
      </c>
      <c r="N45" s="51" t="s">
        <v>404</v>
      </c>
      <c r="P45" s="48">
        <v>899</v>
      </c>
      <c r="Q45" s="131" t="str">
        <f>IFERROR(INDEX(JRoomSCS!C:C,MATCH(JRooms!M45,JRoomSCS!$B:$B,0)),"N/A")</f>
        <v>N/A</v>
      </c>
      <c r="R45" s="86" t="s">
        <v>405</v>
      </c>
      <c r="S45" s="87" t="str">
        <f>IFERROR(INDEX(SchoolList!C:C,MATCH(T45,SchoolList!A:A,0)),"N/A")</f>
        <v>N/A</v>
      </c>
      <c r="T45" s="87" t="s">
        <v>405</v>
      </c>
      <c r="U45" s="88"/>
      <c r="V45" s="87"/>
    </row>
    <row r="46" spans="1:22" x14ac:dyDescent="0.2">
      <c r="A46" s="48">
        <v>146</v>
      </c>
      <c r="B46" s="48" t="s">
        <v>452</v>
      </c>
      <c r="C46" s="48" t="s">
        <v>453</v>
      </c>
      <c r="D46" s="49">
        <v>490</v>
      </c>
      <c r="E46" s="50" t="s">
        <v>454</v>
      </c>
      <c r="F46" s="48" t="s">
        <v>455</v>
      </c>
      <c r="G46" s="48" t="s">
        <v>401</v>
      </c>
      <c r="H46" s="48">
        <v>490</v>
      </c>
      <c r="I46" s="48">
        <v>1</v>
      </c>
      <c r="J46" s="48" t="s">
        <v>402</v>
      </c>
      <c r="K46" s="48">
        <v>862</v>
      </c>
      <c r="L46" s="49" t="s">
        <v>461</v>
      </c>
      <c r="M46" s="48" t="s">
        <v>406</v>
      </c>
      <c r="N46" s="51" t="s">
        <v>404</v>
      </c>
      <c r="P46" s="48">
        <v>1296</v>
      </c>
      <c r="Q46" s="131" t="str">
        <f>IFERROR(INDEX(JRoomSCS!C:C,MATCH(JRooms!M46,JRoomSCS!$B:$B,0)),"N/A")</f>
        <v>N/A</v>
      </c>
      <c r="R46" s="86" t="s">
        <v>405</v>
      </c>
      <c r="S46" s="87" t="str">
        <f>IFERROR(INDEX(SchoolList!C:C,MATCH(T46,SchoolList!A:A,0)),"N/A")</f>
        <v>N/A</v>
      </c>
      <c r="T46" s="87" t="s">
        <v>405</v>
      </c>
      <c r="U46" s="88"/>
      <c r="V46" s="87"/>
    </row>
    <row r="47" spans="1:22" x14ac:dyDescent="0.2">
      <c r="A47" s="48">
        <v>146</v>
      </c>
      <c r="B47" s="48" t="s">
        <v>452</v>
      </c>
      <c r="C47" s="48" t="s">
        <v>453</v>
      </c>
      <c r="D47" s="49">
        <v>490</v>
      </c>
      <c r="E47" s="50" t="s">
        <v>454</v>
      </c>
      <c r="F47" s="48" t="s">
        <v>455</v>
      </c>
      <c r="G47" s="48" t="s">
        <v>401</v>
      </c>
      <c r="H47" s="48">
        <v>490</v>
      </c>
      <c r="I47" s="48">
        <v>1</v>
      </c>
      <c r="J47" s="48" t="s">
        <v>402</v>
      </c>
      <c r="K47" s="48">
        <v>863</v>
      </c>
      <c r="L47" s="49" t="s">
        <v>462</v>
      </c>
      <c r="M47" s="48" t="s">
        <v>406</v>
      </c>
      <c r="N47" s="51" t="s">
        <v>404</v>
      </c>
      <c r="P47" s="48">
        <v>1296</v>
      </c>
      <c r="Q47" s="131" t="str">
        <f>IFERROR(INDEX(JRoomSCS!C:C,MATCH(JRooms!M47,JRoomSCS!$B:$B,0)),"N/A")</f>
        <v>N/A</v>
      </c>
      <c r="R47" s="86" t="s">
        <v>405</v>
      </c>
      <c r="S47" s="87" t="str">
        <f>IFERROR(INDEX(SchoolList!C:C,MATCH(T47,SchoolList!A:A,0)),"N/A")</f>
        <v>N/A</v>
      </c>
      <c r="T47" s="87" t="s">
        <v>405</v>
      </c>
      <c r="U47" s="88"/>
      <c r="V47" s="87"/>
    </row>
    <row r="48" spans="1:22" x14ac:dyDescent="0.2">
      <c r="A48" s="48">
        <v>146</v>
      </c>
      <c r="B48" s="48" t="s">
        <v>452</v>
      </c>
      <c r="C48" s="48" t="s">
        <v>453</v>
      </c>
      <c r="D48" s="49">
        <v>490</v>
      </c>
      <c r="E48" s="50" t="s">
        <v>454</v>
      </c>
      <c r="F48" s="48" t="s">
        <v>455</v>
      </c>
      <c r="G48" s="48" t="s">
        <v>401</v>
      </c>
      <c r="H48" s="48">
        <v>1017</v>
      </c>
      <c r="I48" s="48">
        <v>2</v>
      </c>
      <c r="J48" s="48" t="s">
        <v>463</v>
      </c>
      <c r="K48" s="48">
        <v>3228</v>
      </c>
      <c r="L48" s="49" t="s">
        <v>464</v>
      </c>
      <c r="M48" s="48" t="s">
        <v>363</v>
      </c>
      <c r="N48" s="51" t="s">
        <v>404</v>
      </c>
      <c r="P48" s="48">
        <v>864</v>
      </c>
      <c r="Q48" s="131" t="str">
        <f>IFERROR(INDEX(JRoomSCS!C:C,MATCH(JRooms!M48,JRoomSCS!$B:$B,0)),"N/A")</f>
        <v>Science</v>
      </c>
      <c r="R48" s="86" t="s">
        <v>405</v>
      </c>
      <c r="S48" s="87" t="str">
        <f>IFERROR(INDEX(SchoolList!C:C,MATCH(T48,SchoolList!A:A,0)),"N/A")</f>
        <v>N/A</v>
      </c>
      <c r="T48" s="87" t="s">
        <v>405</v>
      </c>
      <c r="U48" s="88"/>
      <c r="V48" s="87"/>
    </row>
    <row r="49" spans="1:22" x14ac:dyDescent="0.2">
      <c r="A49" s="48">
        <v>146</v>
      </c>
      <c r="B49" s="48" t="s">
        <v>452</v>
      </c>
      <c r="C49" s="48" t="s">
        <v>453</v>
      </c>
      <c r="D49" s="49">
        <v>490</v>
      </c>
      <c r="E49" s="50" t="s">
        <v>454</v>
      </c>
      <c r="F49" s="48" t="s">
        <v>455</v>
      </c>
      <c r="G49" s="48" t="s">
        <v>401</v>
      </c>
      <c r="H49" s="48">
        <v>1017</v>
      </c>
      <c r="I49" s="48">
        <v>2</v>
      </c>
      <c r="J49" s="48" t="s">
        <v>463</v>
      </c>
      <c r="K49" s="48">
        <v>870</v>
      </c>
      <c r="L49" s="49" t="s">
        <v>465</v>
      </c>
      <c r="M49" s="48" t="s">
        <v>419</v>
      </c>
      <c r="N49" s="51" t="s">
        <v>404</v>
      </c>
      <c r="P49" s="48">
        <v>899</v>
      </c>
      <c r="Q49" s="131" t="str">
        <f>IFERROR(INDEX(JRoomSCS!C:C,MATCH(JRooms!M49,JRoomSCS!$B:$B,0)),"N/A")</f>
        <v>N/A</v>
      </c>
      <c r="R49" s="86" t="s">
        <v>405</v>
      </c>
      <c r="S49" s="87" t="str">
        <f>IFERROR(INDEX(SchoolList!C:C,MATCH(T49,SchoolList!A:A,0)),"N/A")</f>
        <v>N/A</v>
      </c>
      <c r="T49" s="87" t="s">
        <v>405</v>
      </c>
      <c r="U49" s="88"/>
      <c r="V49" s="87"/>
    </row>
    <row r="50" spans="1:22" x14ac:dyDescent="0.2">
      <c r="A50" s="48">
        <v>146</v>
      </c>
      <c r="B50" s="48" t="s">
        <v>452</v>
      </c>
      <c r="C50" s="48" t="s">
        <v>453</v>
      </c>
      <c r="D50" s="49">
        <v>490</v>
      </c>
      <c r="E50" s="50" t="s">
        <v>454</v>
      </c>
      <c r="F50" s="48" t="s">
        <v>455</v>
      </c>
      <c r="G50" s="48" t="s">
        <v>401</v>
      </c>
      <c r="H50" s="48">
        <v>1017</v>
      </c>
      <c r="I50" s="48">
        <v>2</v>
      </c>
      <c r="J50" s="48" t="s">
        <v>463</v>
      </c>
      <c r="K50" s="48">
        <v>869</v>
      </c>
      <c r="L50" s="49" t="s">
        <v>466</v>
      </c>
      <c r="M50" s="48" t="s">
        <v>419</v>
      </c>
      <c r="N50" s="51" t="s">
        <v>404</v>
      </c>
      <c r="P50" s="48">
        <v>899</v>
      </c>
      <c r="Q50" s="131" t="str">
        <f>IFERROR(INDEX(JRoomSCS!C:C,MATCH(JRooms!M50,JRoomSCS!$B:$B,0)),"N/A")</f>
        <v>N/A</v>
      </c>
      <c r="R50" s="86" t="s">
        <v>405</v>
      </c>
      <c r="S50" s="87" t="str">
        <f>IFERROR(INDEX(SchoolList!C:C,MATCH(T50,SchoolList!A:A,0)),"N/A")</f>
        <v>N/A</v>
      </c>
      <c r="T50" s="87" t="s">
        <v>405</v>
      </c>
      <c r="U50" s="88"/>
      <c r="V50" s="87"/>
    </row>
    <row r="51" spans="1:22" x14ac:dyDescent="0.2">
      <c r="A51" s="48">
        <v>146</v>
      </c>
      <c r="B51" s="48" t="s">
        <v>452</v>
      </c>
      <c r="C51" s="48" t="s">
        <v>453</v>
      </c>
      <c r="D51" s="49">
        <v>490</v>
      </c>
      <c r="E51" s="50" t="s">
        <v>454</v>
      </c>
      <c r="F51" s="48" t="s">
        <v>455</v>
      </c>
      <c r="G51" s="48" t="s">
        <v>401</v>
      </c>
      <c r="H51" s="48">
        <v>1017</v>
      </c>
      <c r="I51" s="48">
        <v>2</v>
      </c>
      <c r="J51" s="48" t="s">
        <v>463</v>
      </c>
      <c r="K51" s="48">
        <v>867</v>
      </c>
      <c r="L51" s="49" t="s">
        <v>467</v>
      </c>
      <c r="M51" s="48" t="s">
        <v>419</v>
      </c>
      <c r="N51" s="51" t="s">
        <v>404</v>
      </c>
      <c r="P51" s="48">
        <v>899</v>
      </c>
      <c r="Q51" s="131" t="str">
        <f>IFERROR(INDEX(JRoomSCS!C:C,MATCH(JRooms!M51,JRoomSCS!$B:$B,0)),"N/A")</f>
        <v>N/A</v>
      </c>
      <c r="R51" s="86" t="s">
        <v>405</v>
      </c>
      <c r="S51" s="87" t="str">
        <f>IFERROR(INDEX(SchoolList!C:C,MATCH(T51,SchoolList!A:A,0)),"N/A")</f>
        <v>N/A</v>
      </c>
      <c r="T51" s="87" t="s">
        <v>405</v>
      </c>
      <c r="U51" s="88"/>
      <c r="V51" s="87"/>
    </row>
    <row r="52" spans="1:22" x14ac:dyDescent="0.2">
      <c r="A52" s="48">
        <v>146</v>
      </c>
      <c r="B52" s="48" t="s">
        <v>452</v>
      </c>
      <c r="C52" s="48" t="s">
        <v>453</v>
      </c>
      <c r="D52" s="49">
        <v>490</v>
      </c>
      <c r="E52" s="50" t="s">
        <v>454</v>
      </c>
      <c r="F52" s="48" t="s">
        <v>455</v>
      </c>
      <c r="G52" s="48" t="s">
        <v>401</v>
      </c>
      <c r="H52" s="48">
        <v>1017</v>
      </c>
      <c r="I52" s="48">
        <v>2</v>
      </c>
      <c r="J52" s="48" t="s">
        <v>463</v>
      </c>
      <c r="K52" s="48">
        <v>868</v>
      </c>
      <c r="L52" s="49" t="s">
        <v>468</v>
      </c>
      <c r="M52" s="48" t="s">
        <v>419</v>
      </c>
      <c r="N52" s="51" t="s">
        <v>404</v>
      </c>
      <c r="P52" s="48">
        <v>899</v>
      </c>
      <c r="Q52" s="131" t="str">
        <f>IFERROR(INDEX(JRoomSCS!C:C,MATCH(JRooms!M52,JRoomSCS!$B:$B,0)),"N/A")</f>
        <v>N/A</v>
      </c>
      <c r="R52" s="86" t="s">
        <v>405</v>
      </c>
      <c r="S52" s="87" t="str">
        <f>IFERROR(INDEX(SchoolList!C:C,MATCH(T52,SchoolList!A:A,0)),"N/A")</f>
        <v>N/A</v>
      </c>
      <c r="T52" s="87" t="s">
        <v>405</v>
      </c>
      <c r="U52" s="88"/>
      <c r="V52" s="87"/>
    </row>
    <row r="53" spans="1:22" x14ac:dyDescent="0.2">
      <c r="A53" s="48">
        <v>146</v>
      </c>
      <c r="B53" s="48" t="s">
        <v>452</v>
      </c>
      <c r="C53" s="48" t="s">
        <v>453</v>
      </c>
      <c r="D53" s="49">
        <v>490</v>
      </c>
      <c r="E53" s="50" t="s">
        <v>454</v>
      </c>
      <c r="F53" s="48" t="s">
        <v>455</v>
      </c>
      <c r="G53" s="48" t="s">
        <v>401</v>
      </c>
      <c r="H53" s="48">
        <v>1017</v>
      </c>
      <c r="I53" s="48">
        <v>2</v>
      </c>
      <c r="J53" s="48" t="s">
        <v>463</v>
      </c>
      <c r="K53" s="48">
        <v>866</v>
      </c>
      <c r="L53" s="49" t="s">
        <v>469</v>
      </c>
      <c r="M53" s="48" t="s">
        <v>419</v>
      </c>
      <c r="N53" s="51" t="s">
        <v>404</v>
      </c>
      <c r="P53" s="48">
        <v>1054</v>
      </c>
      <c r="Q53" s="131" t="str">
        <f>IFERROR(INDEX(JRoomSCS!C:C,MATCH(JRooms!M53,JRoomSCS!$B:$B,0)),"N/A")</f>
        <v>N/A</v>
      </c>
      <c r="R53" s="86" t="s">
        <v>405</v>
      </c>
      <c r="S53" s="87" t="str">
        <f>IFERROR(INDEX(SchoolList!C:C,MATCH(T53,SchoolList!A:A,0)),"N/A")</f>
        <v>N/A</v>
      </c>
      <c r="T53" s="87" t="s">
        <v>405</v>
      </c>
      <c r="U53" s="88"/>
      <c r="V53" s="87"/>
    </row>
    <row r="54" spans="1:22" x14ac:dyDescent="0.2">
      <c r="A54" s="48">
        <v>146</v>
      </c>
      <c r="B54" s="48" t="s">
        <v>452</v>
      </c>
      <c r="C54" s="48" t="s">
        <v>453</v>
      </c>
      <c r="D54" s="49">
        <v>490</v>
      </c>
      <c r="E54" s="50" t="s">
        <v>454</v>
      </c>
      <c r="F54" s="48" t="s">
        <v>455</v>
      </c>
      <c r="G54" s="48" t="s">
        <v>401</v>
      </c>
      <c r="H54" s="48">
        <v>1017</v>
      </c>
      <c r="I54" s="48">
        <v>2</v>
      </c>
      <c r="J54" s="48" t="s">
        <v>463</v>
      </c>
      <c r="K54" s="48">
        <v>865</v>
      </c>
      <c r="L54" s="49" t="s">
        <v>470</v>
      </c>
      <c r="M54" s="48" t="s">
        <v>419</v>
      </c>
      <c r="N54" s="51" t="s">
        <v>404</v>
      </c>
      <c r="P54" s="48">
        <v>1054</v>
      </c>
      <c r="Q54" s="131" t="str">
        <f>IFERROR(INDEX(JRoomSCS!C:C,MATCH(JRooms!M54,JRoomSCS!$B:$B,0)),"N/A")</f>
        <v>N/A</v>
      </c>
      <c r="R54" s="86" t="s">
        <v>405</v>
      </c>
      <c r="S54" s="87" t="str">
        <f>IFERROR(INDEX(SchoolList!C:C,MATCH(T54,SchoolList!A:A,0)),"N/A")</f>
        <v>N/A</v>
      </c>
      <c r="T54" s="87" t="s">
        <v>405</v>
      </c>
      <c r="U54" s="88"/>
      <c r="V54" s="87"/>
    </row>
    <row r="55" spans="1:22" x14ac:dyDescent="0.2">
      <c r="A55" s="48">
        <v>146</v>
      </c>
      <c r="B55" s="48" t="s">
        <v>452</v>
      </c>
      <c r="C55" s="48" t="s">
        <v>453</v>
      </c>
      <c r="D55" s="49">
        <v>491</v>
      </c>
      <c r="E55" s="50" t="s">
        <v>471</v>
      </c>
      <c r="F55" s="48" t="s">
        <v>472</v>
      </c>
      <c r="G55" s="48" t="s">
        <v>401</v>
      </c>
      <c r="H55" s="48">
        <v>491</v>
      </c>
      <c r="I55" s="48">
        <v>1</v>
      </c>
      <c r="J55" s="48" t="s">
        <v>402</v>
      </c>
      <c r="K55" s="48">
        <v>872</v>
      </c>
      <c r="L55" s="49" t="s">
        <v>473</v>
      </c>
      <c r="M55" s="48" t="s">
        <v>403</v>
      </c>
      <c r="N55" s="51" t="s">
        <v>404</v>
      </c>
      <c r="P55" s="48">
        <v>930</v>
      </c>
      <c r="Q55" s="131" t="str">
        <f>IFERROR(INDEX(JRoomSCS!C:C,MATCH(JRooms!M55,JRoomSCS!$B:$B,0)),"N/A")</f>
        <v>N/A</v>
      </c>
      <c r="R55" s="86" t="s">
        <v>405</v>
      </c>
      <c r="S55" s="87" t="str">
        <f>IFERROR(INDEX(SchoolList!C:C,MATCH(T55,SchoolList!A:A,0)),"N/A")</f>
        <v>N/A</v>
      </c>
      <c r="T55" s="87" t="s">
        <v>405</v>
      </c>
      <c r="U55" s="88"/>
      <c r="V55" s="87"/>
    </row>
    <row r="56" spans="1:22" x14ac:dyDescent="0.2">
      <c r="A56" s="48">
        <v>146</v>
      </c>
      <c r="B56" s="48" t="s">
        <v>452</v>
      </c>
      <c r="C56" s="48" t="s">
        <v>453</v>
      </c>
      <c r="D56" s="49">
        <v>491</v>
      </c>
      <c r="E56" s="50" t="s">
        <v>471</v>
      </c>
      <c r="F56" s="48" t="s">
        <v>472</v>
      </c>
      <c r="G56" s="48" t="s">
        <v>401</v>
      </c>
      <c r="H56" s="48">
        <v>491</v>
      </c>
      <c r="I56" s="48">
        <v>1</v>
      </c>
      <c r="J56" s="48" t="s">
        <v>402</v>
      </c>
      <c r="K56" s="48">
        <v>874</v>
      </c>
      <c r="L56" s="49" t="s">
        <v>474</v>
      </c>
      <c r="M56" s="48" t="s">
        <v>403</v>
      </c>
      <c r="N56" s="51" t="s">
        <v>404</v>
      </c>
      <c r="P56" s="48">
        <v>899</v>
      </c>
      <c r="Q56" s="131" t="str">
        <f>IFERROR(INDEX(JRoomSCS!C:C,MATCH(JRooms!M56,JRoomSCS!$B:$B,0)),"N/A")</f>
        <v>N/A</v>
      </c>
      <c r="R56" s="86" t="s">
        <v>405</v>
      </c>
      <c r="S56" s="87" t="str">
        <f>IFERROR(INDEX(SchoolList!C:C,MATCH(T56,SchoolList!A:A,0)),"N/A")</f>
        <v>N/A</v>
      </c>
      <c r="T56" s="87" t="s">
        <v>405</v>
      </c>
      <c r="U56" s="88"/>
      <c r="V56" s="87"/>
    </row>
    <row r="57" spans="1:22" x14ac:dyDescent="0.2">
      <c r="A57" s="48">
        <v>146</v>
      </c>
      <c r="B57" s="48" t="s">
        <v>452</v>
      </c>
      <c r="C57" s="48" t="s">
        <v>453</v>
      </c>
      <c r="D57" s="49">
        <v>491</v>
      </c>
      <c r="E57" s="50" t="s">
        <v>471</v>
      </c>
      <c r="F57" s="48" t="s">
        <v>472</v>
      </c>
      <c r="G57" s="48" t="s">
        <v>401</v>
      </c>
      <c r="H57" s="48">
        <v>491</v>
      </c>
      <c r="I57" s="48">
        <v>1</v>
      </c>
      <c r="J57" s="48" t="s">
        <v>402</v>
      </c>
      <c r="K57" s="48">
        <v>875</v>
      </c>
      <c r="L57" s="49" t="s">
        <v>475</v>
      </c>
      <c r="M57" s="48" t="s">
        <v>403</v>
      </c>
      <c r="N57" s="51" t="s">
        <v>404</v>
      </c>
      <c r="P57" s="48">
        <v>899</v>
      </c>
      <c r="Q57" s="131" t="str">
        <f>IFERROR(INDEX(JRoomSCS!C:C,MATCH(JRooms!M57,JRoomSCS!$B:$B,0)),"N/A")</f>
        <v>N/A</v>
      </c>
      <c r="R57" s="86" t="s">
        <v>405</v>
      </c>
      <c r="S57" s="87" t="str">
        <f>IFERROR(INDEX(SchoolList!C:C,MATCH(T57,SchoolList!A:A,0)),"N/A")</f>
        <v>N/A</v>
      </c>
      <c r="T57" s="87" t="s">
        <v>405</v>
      </c>
      <c r="U57" s="88"/>
      <c r="V57" s="87"/>
    </row>
    <row r="58" spans="1:22" x14ac:dyDescent="0.2">
      <c r="A58" s="48">
        <v>146</v>
      </c>
      <c r="B58" s="48" t="s">
        <v>452</v>
      </c>
      <c r="C58" s="48" t="s">
        <v>453</v>
      </c>
      <c r="D58" s="49">
        <v>491</v>
      </c>
      <c r="E58" s="50" t="s">
        <v>471</v>
      </c>
      <c r="F58" s="48" t="s">
        <v>472</v>
      </c>
      <c r="G58" s="48" t="s">
        <v>401</v>
      </c>
      <c r="H58" s="48">
        <v>491</v>
      </c>
      <c r="I58" s="48">
        <v>1</v>
      </c>
      <c r="J58" s="48" t="s">
        <v>402</v>
      </c>
      <c r="K58" s="48">
        <v>873</v>
      </c>
      <c r="L58" s="49" t="s">
        <v>476</v>
      </c>
      <c r="M58" s="48" t="s">
        <v>403</v>
      </c>
      <c r="N58" s="51" t="s">
        <v>404</v>
      </c>
      <c r="P58" s="48">
        <v>899</v>
      </c>
      <c r="Q58" s="131" t="str">
        <f>IFERROR(INDEX(JRoomSCS!C:C,MATCH(JRooms!M58,JRoomSCS!$B:$B,0)),"N/A")</f>
        <v>N/A</v>
      </c>
      <c r="R58" s="86" t="s">
        <v>405</v>
      </c>
      <c r="S58" s="87" t="str">
        <f>IFERROR(INDEX(SchoolList!C:C,MATCH(T58,SchoolList!A:A,0)),"N/A")</f>
        <v>N/A</v>
      </c>
      <c r="T58" s="87" t="s">
        <v>405</v>
      </c>
      <c r="U58" s="88"/>
      <c r="V58" s="87"/>
    </row>
    <row r="59" spans="1:22" x14ac:dyDescent="0.2">
      <c r="A59" s="48">
        <v>146</v>
      </c>
      <c r="B59" s="48" t="s">
        <v>452</v>
      </c>
      <c r="C59" s="48" t="s">
        <v>453</v>
      </c>
      <c r="D59" s="49">
        <v>491</v>
      </c>
      <c r="E59" s="50" t="s">
        <v>471</v>
      </c>
      <c r="F59" s="48" t="s">
        <v>472</v>
      </c>
      <c r="G59" s="48" t="s">
        <v>401</v>
      </c>
      <c r="H59" s="48">
        <v>491</v>
      </c>
      <c r="I59" s="48">
        <v>1</v>
      </c>
      <c r="J59" s="48" t="s">
        <v>402</v>
      </c>
      <c r="K59" s="48">
        <v>876</v>
      </c>
      <c r="L59" s="49" t="s">
        <v>477</v>
      </c>
      <c r="M59" s="48" t="s">
        <v>403</v>
      </c>
      <c r="N59" s="51" t="s">
        <v>404</v>
      </c>
      <c r="P59" s="48">
        <v>899</v>
      </c>
      <c r="Q59" s="131" t="str">
        <f>IFERROR(INDEX(JRoomSCS!C:C,MATCH(JRooms!M59,JRoomSCS!$B:$B,0)),"N/A")</f>
        <v>N/A</v>
      </c>
      <c r="R59" s="86" t="s">
        <v>405</v>
      </c>
      <c r="S59" s="87" t="str">
        <f>IFERROR(INDEX(SchoolList!C:C,MATCH(T59,SchoolList!A:A,0)),"N/A")</f>
        <v>N/A</v>
      </c>
      <c r="T59" s="87" t="s">
        <v>405</v>
      </c>
      <c r="U59" s="88"/>
      <c r="V59" s="87"/>
    </row>
    <row r="60" spans="1:22" x14ac:dyDescent="0.2">
      <c r="A60" s="48">
        <v>146</v>
      </c>
      <c r="B60" s="48" t="s">
        <v>452</v>
      </c>
      <c r="C60" s="48" t="s">
        <v>453</v>
      </c>
      <c r="D60" s="49">
        <v>491</v>
      </c>
      <c r="E60" s="50" t="s">
        <v>471</v>
      </c>
      <c r="F60" s="48" t="s">
        <v>472</v>
      </c>
      <c r="G60" s="48" t="s">
        <v>401</v>
      </c>
      <c r="H60" s="48">
        <v>491</v>
      </c>
      <c r="I60" s="48">
        <v>1</v>
      </c>
      <c r="J60" s="48" t="s">
        <v>402</v>
      </c>
      <c r="K60" s="48">
        <v>878</v>
      </c>
      <c r="L60" s="49" t="s">
        <v>478</v>
      </c>
      <c r="M60" s="48" t="s">
        <v>406</v>
      </c>
      <c r="N60" s="51" t="s">
        <v>404</v>
      </c>
      <c r="P60" s="48">
        <v>1296</v>
      </c>
      <c r="Q60" s="131" t="str">
        <f>IFERROR(INDEX(JRoomSCS!C:C,MATCH(JRooms!M60,JRoomSCS!$B:$B,0)),"N/A")</f>
        <v>N/A</v>
      </c>
      <c r="R60" s="86" t="s">
        <v>405</v>
      </c>
      <c r="S60" s="87" t="str">
        <f>IFERROR(INDEX(SchoolList!C:C,MATCH(T60,SchoolList!A:A,0)),"N/A")</f>
        <v>N/A</v>
      </c>
      <c r="T60" s="87" t="s">
        <v>405</v>
      </c>
      <c r="U60" s="88"/>
      <c r="V60" s="87"/>
    </row>
    <row r="61" spans="1:22" x14ac:dyDescent="0.2">
      <c r="A61" s="48">
        <v>146</v>
      </c>
      <c r="B61" s="48" t="s">
        <v>452</v>
      </c>
      <c r="C61" s="48" t="s">
        <v>453</v>
      </c>
      <c r="D61" s="49">
        <v>491</v>
      </c>
      <c r="E61" s="50" t="s">
        <v>471</v>
      </c>
      <c r="F61" s="48" t="s">
        <v>472</v>
      </c>
      <c r="G61" s="48" t="s">
        <v>401</v>
      </c>
      <c r="H61" s="48">
        <v>491</v>
      </c>
      <c r="I61" s="48">
        <v>1</v>
      </c>
      <c r="J61" s="48" t="s">
        <v>402</v>
      </c>
      <c r="K61" s="48">
        <v>877</v>
      </c>
      <c r="L61" s="49" t="s">
        <v>479</v>
      </c>
      <c r="M61" s="48" t="s">
        <v>406</v>
      </c>
      <c r="N61" s="51" t="s">
        <v>404</v>
      </c>
      <c r="P61" s="48">
        <v>1296</v>
      </c>
      <c r="Q61" s="131" t="str">
        <f>IFERROR(INDEX(JRoomSCS!C:C,MATCH(JRooms!M61,JRoomSCS!$B:$B,0)),"N/A")</f>
        <v>N/A</v>
      </c>
      <c r="R61" s="86" t="s">
        <v>405</v>
      </c>
      <c r="S61" s="87" t="str">
        <f>IFERROR(INDEX(SchoolList!C:C,MATCH(T61,SchoolList!A:A,0)),"N/A")</f>
        <v>N/A</v>
      </c>
      <c r="T61" s="87" t="s">
        <v>405</v>
      </c>
      <c r="U61" s="88"/>
      <c r="V61" s="87"/>
    </row>
    <row r="62" spans="1:22" x14ac:dyDescent="0.2">
      <c r="A62" s="48">
        <v>146</v>
      </c>
      <c r="B62" s="48" t="s">
        <v>452</v>
      </c>
      <c r="C62" s="48" t="s">
        <v>453</v>
      </c>
      <c r="D62" s="49">
        <v>491</v>
      </c>
      <c r="E62" s="50" t="s">
        <v>471</v>
      </c>
      <c r="F62" s="48" t="s">
        <v>472</v>
      </c>
      <c r="G62" s="48" t="s">
        <v>401</v>
      </c>
      <c r="H62" s="48">
        <v>1018</v>
      </c>
      <c r="I62" s="48">
        <v>2</v>
      </c>
      <c r="J62" s="48" t="s">
        <v>463</v>
      </c>
      <c r="K62" s="48">
        <v>885</v>
      </c>
      <c r="L62" s="49" t="s">
        <v>480</v>
      </c>
      <c r="M62" s="48" t="s">
        <v>363</v>
      </c>
      <c r="N62" s="51" t="s">
        <v>404</v>
      </c>
      <c r="P62" s="48">
        <v>864</v>
      </c>
      <c r="Q62" s="131" t="str">
        <f>IFERROR(INDEX(JRoomSCS!C:C,MATCH(JRooms!M62,JRoomSCS!$B:$B,0)),"N/A")</f>
        <v>Science</v>
      </c>
      <c r="R62" s="86" t="s">
        <v>405</v>
      </c>
      <c r="S62" s="87" t="str">
        <f>IFERROR(INDEX(SchoolList!C:C,MATCH(T62,SchoolList!A:A,0)),"N/A")</f>
        <v>N/A</v>
      </c>
      <c r="T62" s="87" t="s">
        <v>405</v>
      </c>
      <c r="U62" s="88"/>
      <c r="V62" s="87"/>
    </row>
    <row r="63" spans="1:22" x14ac:dyDescent="0.2">
      <c r="A63" s="48">
        <v>146</v>
      </c>
      <c r="B63" s="48" t="s">
        <v>452</v>
      </c>
      <c r="C63" s="48" t="s">
        <v>453</v>
      </c>
      <c r="D63" s="49">
        <v>491</v>
      </c>
      <c r="E63" s="50" t="s">
        <v>471</v>
      </c>
      <c r="F63" s="48" t="s">
        <v>472</v>
      </c>
      <c r="G63" s="48" t="s">
        <v>401</v>
      </c>
      <c r="H63" s="48">
        <v>1018</v>
      </c>
      <c r="I63" s="48">
        <v>2</v>
      </c>
      <c r="J63" s="48" t="s">
        <v>463</v>
      </c>
      <c r="K63" s="48">
        <v>883</v>
      </c>
      <c r="L63" s="49" t="s">
        <v>481</v>
      </c>
      <c r="M63" s="48" t="s">
        <v>419</v>
      </c>
      <c r="N63" s="51" t="s">
        <v>404</v>
      </c>
      <c r="P63" s="48">
        <v>899</v>
      </c>
      <c r="Q63" s="131" t="str">
        <f>IFERROR(INDEX(JRoomSCS!C:C,MATCH(JRooms!M63,JRoomSCS!$B:$B,0)),"N/A")</f>
        <v>N/A</v>
      </c>
      <c r="R63" s="86" t="s">
        <v>405</v>
      </c>
      <c r="S63" s="87" t="str">
        <f>IFERROR(INDEX(SchoolList!C:C,MATCH(T63,SchoolList!A:A,0)),"N/A")</f>
        <v>N/A</v>
      </c>
      <c r="T63" s="87" t="s">
        <v>405</v>
      </c>
      <c r="U63" s="88"/>
      <c r="V63" s="87"/>
    </row>
    <row r="64" spans="1:22" x14ac:dyDescent="0.2">
      <c r="A64" s="48">
        <v>146</v>
      </c>
      <c r="B64" s="48" t="s">
        <v>452</v>
      </c>
      <c r="C64" s="48" t="s">
        <v>453</v>
      </c>
      <c r="D64" s="49">
        <v>491</v>
      </c>
      <c r="E64" s="50" t="s">
        <v>471</v>
      </c>
      <c r="F64" s="48" t="s">
        <v>472</v>
      </c>
      <c r="G64" s="48" t="s">
        <v>401</v>
      </c>
      <c r="H64" s="48">
        <v>1018</v>
      </c>
      <c r="I64" s="48">
        <v>2</v>
      </c>
      <c r="J64" s="48" t="s">
        <v>463</v>
      </c>
      <c r="K64" s="48">
        <v>884</v>
      </c>
      <c r="L64" s="49" t="s">
        <v>482</v>
      </c>
      <c r="M64" s="48" t="s">
        <v>419</v>
      </c>
      <c r="N64" s="51" t="s">
        <v>404</v>
      </c>
      <c r="P64" s="48">
        <v>899</v>
      </c>
      <c r="Q64" s="131" t="str">
        <f>IFERROR(INDEX(JRoomSCS!C:C,MATCH(JRooms!M64,JRoomSCS!$B:$B,0)),"N/A")</f>
        <v>N/A</v>
      </c>
      <c r="R64" s="86" t="s">
        <v>405</v>
      </c>
      <c r="S64" s="87" t="str">
        <f>IFERROR(INDEX(SchoolList!C:C,MATCH(T64,SchoolList!A:A,0)),"N/A")</f>
        <v>N/A</v>
      </c>
      <c r="T64" s="87" t="s">
        <v>405</v>
      </c>
      <c r="U64" s="88"/>
      <c r="V64" s="87"/>
    </row>
    <row r="65" spans="1:22" x14ac:dyDescent="0.2">
      <c r="A65" s="48">
        <v>146</v>
      </c>
      <c r="B65" s="48" t="s">
        <v>452</v>
      </c>
      <c r="C65" s="48" t="s">
        <v>453</v>
      </c>
      <c r="D65" s="49">
        <v>491</v>
      </c>
      <c r="E65" s="50" t="s">
        <v>471</v>
      </c>
      <c r="F65" s="48" t="s">
        <v>472</v>
      </c>
      <c r="G65" s="48" t="s">
        <v>401</v>
      </c>
      <c r="H65" s="48">
        <v>1018</v>
      </c>
      <c r="I65" s="48">
        <v>2</v>
      </c>
      <c r="J65" s="48" t="s">
        <v>463</v>
      </c>
      <c r="K65" s="48">
        <v>882</v>
      </c>
      <c r="L65" s="49" t="s">
        <v>483</v>
      </c>
      <c r="M65" s="48" t="s">
        <v>419</v>
      </c>
      <c r="N65" s="51" t="s">
        <v>404</v>
      </c>
      <c r="P65" s="48">
        <v>899</v>
      </c>
      <c r="Q65" s="131" t="str">
        <f>IFERROR(INDEX(JRoomSCS!C:C,MATCH(JRooms!M65,JRoomSCS!$B:$B,0)),"N/A")</f>
        <v>N/A</v>
      </c>
      <c r="R65" s="86" t="s">
        <v>405</v>
      </c>
      <c r="S65" s="87" t="str">
        <f>IFERROR(INDEX(SchoolList!C:C,MATCH(T65,SchoolList!A:A,0)),"N/A")</f>
        <v>N/A</v>
      </c>
      <c r="T65" s="87" t="s">
        <v>405</v>
      </c>
      <c r="U65" s="88"/>
      <c r="V65" s="87"/>
    </row>
    <row r="66" spans="1:22" x14ac:dyDescent="0.2">
      <c r="A66" s="48">
        <v>146</v>
      </c>
      <c r="B66" s="48" t="s">
        <v>452</v>
      </c>
      <c r="C66" s="48" t="s">
        <v>453</v>
      </c>
      <c r="D66" s="49">
        <v>491</v>
      </c>
      <c r="E66" s="50" t="s">
        <v>471</v>
      </c>
      <c r="F66" s="48" t="s">
        <v>472</v>
      </c>
      <c r="G66" s="48" t="s">
        <v>401</v>
      </c>
      <c r="H66" s="48">
        <v>1018</v>
      </c>
      <c r="I66" s="48">
        <v>2</v>
      </c>
      <c r="J66" s="48" t="s">
        <v>463</v>
      </c>
      <c r="K66" s="48">
        <v>881</v>
      </c>
      <c r="L66" s="49" t="s">
        <v>484</v>
      </c>
      <c r="M66" s="48" t="s">
        <v>419</v>
      </c>
      <c r="N66" s="51" t="s">
        <v>404</v>
      </c>
      <c r="P66" s="48">
        <v>899</v>
      </c>
      <c r="Q66" s="131" t="str">
        <f>IFERROR(INDEX(JRoomSCS!C:C,MATCH(JRooms!M66,JRoomSCS!$B:$B,0)),"N/A")</f>
        <v>N/A</v>
      </c>
      <c r="R66" s="86" t="s">
        <v>405</v>
      </c>
      <c r="S66" s="87" t="str">
        <f>IFERROR(INDEX(SchoolList!C:C,MATCH(T66,SchoolList!A:A,0)),"N/A")</f>
        <v>N/A</v>
      </c>
      <c r="T66" s="87" t="s">
        <v>405</v>
      </c>
      <c r="U66" s="88"/>
      <c r="V66" s="87"/>
    </row>
    <row r="67" spans="1:22" x14ac:dyDescent="0.2">
      <c r="A67" s="48">
        <v>146</v>
      </c>
      <c r="B67" s="48" t="s">
        <v>452</v>
      </c>
      <c r="C67" s="48" t="s">
        <v>453</v>
      </c>
      <c r="D67" s="49">
        <v>491</v>
      </c>
      <c r="E67" s="50" t="s">
        <v>471</v>
      </c>
      <c r="F67" s="48" t="s">
        <v>472</v>
      </c>
      <c r="G67" s="48" t="s">
        <v>401</v>
      </c>
      <c r="H67" s="48">
        <v>1018</v>
      </c>
      <c r="I67" s="48">
        <v>2</v>
      </c>
      <c r="J67" s="48" t="s">
        <v>463</v>
      </c>
      <c r="K67" s="48">
        <v>880</v>
      </c>
      <c r="L67" s="49" t="s">
        <v>485</v>
      </c>
      <c r="M67" s="48" t="s">
        <v>419</v>
      </c>
      <c r="N67" s="51" t="s">
        <v>404</v>
      </c>
      <c r="P67" s="48">
        <v>1054</v>
      </c>
      <c r="Q67" s="131" t="str">
        <f>IFERROR(INDEX(JRoomSCS!C:C,MATCH(JRooms!M67,JRoomSCS!$B:$B,0)),"N/A")</f>
        <v>N/A</v>
      </c>
      <c r="R67" s="86" t="s">
        <v>405</v>
      </c>
      <c r="S67" s="87" t="str">
        <f>IFERROR(INDEX(SchoolList!C:C,MATCH(T67,SchoolList!A:A,0)),"N/A")</f>
        <v>N/A</v>
      </c>
      <c r="T67" s="87" t="s">
        <v>405</v>
      </c>
      <c r="U67" s="88"/>
      <c r="V67" s="87"/>
    </row>
    <row r="68" spans="1:22" x14ac:dyDescent="0.2">
      <c r="A68" s="48">
        <v>146</v>
      </c>
      <c r="B68" s="48" t="s">
        <v>452</v>
      </c>
      <c r="C68" s="48" t="s">
        <v>453</v>
      </c>
      <c r="D68" s="49">
        <v>491</v>
      </c>
      <c r="E68" s="50" t="s">
        <v>471</v>
      </c>
      <c r="F68" s="48" t="s">
        <v>472</v>
      </c>
      <c r="G68" s="48" t="s">
        <v>401</v>
      </c>
      <c r="H68" s="48">
        <v>1018</v>
      </c>
      <c r="I68" s="48">
        <v>2</v>
      </c>
      <c r="J68" s="48" t="s">
        <v>463</v>
      </c>
      <c r="K68" s="48">
        <v>879</v>
      </c>
      <c r="L68" s="49" t="s">
        <v>486</v>
      </c>
      <c r="M68" s="48" t="s">
        <v>419</v>
      </c>
      <c r="N68" s="51" t="s">
        <v>404</v>
      </c>
      <c r="P68" s="48">
        <v>1054</v>
      </c>
      <c r="Q68" s="131" t="str">
        <f>IFERROR(INDEX(JRoomSCS!C:C,MATCH(JRooms!M68,JRoomSCS!$B:$B,0)),"N/A")</f>
        <v>N/A</v>
      </c>
      <c r="R68" s="86" t="s">
        <v>405</v>
      </c>
      <c r="S68" s="87" t="str">
        <f>IFERROR(INDEX(SchoolList!C:C,MATCH(T68,SchoolList!A:A,0)),"N/A")</f>
        <v>N/A</v>
      </c>
      <c r="T68" s="87" t="s">
        <v>405</v>
      </c>
      <c r="U68" s="88"/>
      <c r="V68" s="87"/>
    </row>
    <row r="69" spans="1:22" x14ac:dyDescent="0.2">
      <c r="A69" s="48">
        <v>146</v>
      </c>
      <c r="B69" s="48" t="s">
        <v>452</v>
      </c>
      <c r="C69" s="48" t="s">
        <v>453</v>
      </c>
      <c r="D69" s="49">
        <v>493</v>
      </c>
      <c r="E69" s="50" t="s">
        <v>487</v>
      </c>
      <c r="F69" s="48" t="s">
        <v>488</v>
      </c>
      <c r="G69" s="48" t="s">
        <v>401</v>
      </c>
      <c r="H69" s="48">
        <v>493</v>
      </c>
      <c r="I69" s="48">
        <v>1</v>
      </c>
      <c r="J69" s="48" t="s">
        <v>402</v>
      </c>
      <c r="K69" s="48">
        <v>886</v>
      </c>
      <c r="L69" s="49" t="s">
        <v>489</v>
      </c>
      <c r="M69" s="48" t="s">
        <v>490</v>
      </c>
      <c r="N69" s="51" t="s">
        <v>491</v>
      </c>
      <c r="P69" s="48">
        <v>986</v>
      </c>
      <c r="Q69" s="131" t="str">
        <f>IFERROR(INDEX(JRoomSCS!C:C,MATCH(JRooms!M69,JRoomSCS!$B:$B,0)),"N/A")</f>
        <v>N/A</v>
      </c>
      <c r="R69" s="86" t="s">
        <v>405</v>
      </c>
      <c r="S69" s="87" t="str">
        <f>IFERROR(INDEX(SchoolList!C:C,MATCH(T69,SchoolList!A:A,0)),"N/A")</f>
        <v>N/A</v>
      </c>
      <c r="T69" s="87" t="s">
        <v>405</v>
      </c>
      <c r="U69" s="88"/>
      <c r="V69" s="87"/>
    </row>
    <row r="70" spans="1:22" x14ac:dyDescent="0.2">
      <c r="A70" s="48">
        <v>146</v>
      </c>
      <c r="B70" s="48" t="s">
        <v>452</v>
      </c>
      <c r="C70" s="48" t="s">
        <v>453</v>
      </c>
      <c r="D70" s="49">
        <v>493</v>
      </c>
      <c r="E70" s="50" t="s">
        <v>487</v>
      </c>
      <c r="F70" s="48" t="s">
        <v>488</v>
      </c>
      <c r="G70" s="48" t="s">
        <v>401</v>
      </c>
      <c r="H70" s="48">
        <v>493</v>
      </c>
      <c r="I70" s="48">
        <v>1</v>
      </c>
      <c r="J70" s="48" t="s">
        <v>402</v>
      </c>
      <c r="K70" s="48">
        <v>887</v>
      </c>
      <c r="L70" s="49" t="s">
        <v>493</v>
      </c>
      <c r="M70" s="48" t="s">
        <v>494</v>
      </c>
      <c r="N70" s="51" t="s">
        <v>404</v>
      </c>
      <c r="P70" s="48">
        <v>864</v>
      </c>
      <c r="Q70" s="131" t="str">
        <f>IFERROR(INDEX(JRoomSCS!C:C,MATCH(JRooms!M70,JRoomSCS!$B:$B,0)),"N/A")</f>
        <v>N/A</v>
      </c>
      <c r="R70" s="86" t="s">
        <v>492</v>
      </c>
      <c r="S70" s="87" t="str">
        <f>IFERROR(INDEX(SchoolList!C:C,MATCH(T70,SchoolList!A:A,0)),"N/A")</f>
        <v>N/A</v>
      </c>
      <c r="T70" s="87" t="s">
        <v>405</v>
      </c>
      <c r="U70" s="88"/>
      <c r="V70" s="87"/>
    </row>
    <row r="71" spans="1:22" x14ac:dyDescent="0.2">
      <c r="A71" s="48">
        <v>146</v>
      </c>
      <c r="B71" s="48" t="s">
        <v>452</v>
      </c>
      <c r="C71" s="48" t="s">
        <v>453</v>
      </c>
      <c r="D71" s="49">
        <v>493</v>
      </c>
      <c r="E71" s="50" t="s">
        <v>487</v>
      </c>
      <c r="F71" s="48" t="s">
        <v>488</v>
      </c>
      <c r="G71" s="48" t="s">
        <v>401</v>
      </c>
      <c r="H71" s="48">
        <v>493</v>
      </c>
      <c r="I71" s="48">
        <v>1</v>
      </c>
      <c r="J71" s="48" t="s">
        <v>402</v>
      </c>
      <c r="K71" s="48">
        <v>888</v>
      </c>
      <c r="L71" s="49" t="s">
        <v>495</v>
      </c>
      <c r="M71" s="48" t="s">
        <v>494</v>
      </c>
      <c r="N71" s="51" t="s">
        <v>404</v>
      </c>
      <c r="P71" s="48">
        <v>864</v>
      </c>
      <c r="Q71" s="131" t="str">
        <f>IFERROR(INDEX(JRoomSCS!C:C,MATCH(JRooms!M71,JRoomSCS!$B:$B,0)),"N/A")</f>
        <v>N/A</v>
      </c>
      <c r="R71" s="86" t="s">
        <v>492</v>
      </c>
      <c r="S71" s="87" t="str">
        <f>IFERROR(INDEX(SchoolList!C:C,MATCH(T71,SchoolList!A:A,0)),"N/A")</f>
        <v>N/A</v>
      </c>
      <c r="T71" s="87" t="s">
        <v>405</v>
      </c>
      <c r="U71" s="88"/>
      <c r="V71" s="87"/>
    </row>
    <row r="72" spans="1:22" x14ac:dyDescent="0.2">
      <c r="A72" s="48">
        <v>146</v>
      </c>
      <c r="B72" s="48" t="s">
        <v>452</v>
      </c>
      <c r="C72" s="48" t="s">
        <v>453</v>
      </c>
      <c r="D72" s="49">
        <v>495</v>
      </c>
      <c r="E72" s="50" t="s">
        <v>496</v>
      </c>
      <c r="F72" s="48" t="s">
        <v>497</v>
      </c>
      <c r="G72" s="48" t="s">
        <v>401</v>
      </c>
      <c r="H72" s="48">
        <v>495</v>
      </c>
      <c r="I72" s="48">
        <v>1</v>
      </c>
      <c r="J72" s="48" t="s">
        <v>402</v>
      </c>
      <c r="K72" s="48">
        <v>892</v>
      </c>
      <c r="L72" s="49" t="s">
        <v>498</v>
      </c>
      <c r="M72" s="48" t="s">
        <v>412</v>
      </c>
      <c r="N72" s="51" t="s">
        <v>413</v>
      </c>
      <c r="P72" s="48">
        <v>3572</v>
      </c>
      <c r="Q72" s="131" t="str">
        <f>IFERROR(INDEX(JRoomSCS!C:C,MATCH(JRooms!M72,JRoomSCS!$B:$B,0)),"N/A")</f>
        <v>N/A</v>
      </c>
      <c r="R72" s="86" t="s">
        <v>405</v>
      </c>
      <c r="S72" s="87" t="str">
        <f>IFERROR(INDEX(SchoolList!C:C,MATCH(T72,SchoolList!A:A,0)),"N/A")</f>
        <v>N/A</v>
      </c>
      <c r="T72" s="87" t="s">
        <v>405</v>
      </c>
      <c r="U72" s="88"/>
      <c r="V72" s="87"/>
    </row>
    <row r="73" spans="1:22" x14ac:dyDescent="0.2">
      <c r="A73" s="48">
        <v>146</v>
      </c>
      <c r="B73" s="48" t="s">
        <v>452</v>
      </c>
      <c r="C73" s="48" t="s">
        <v>453</v>
      </c>
      <c r="D73" s="49">
        <v>495</v>
      </c>
      <c r="E73" s="50" t="s">
        <v>496</v>
      </c>
      <c r="F73" s="48" t="s">
        <v>497</v>
      </c>
      <c r="G73" s="48" t="s">
        <v>401</v>
      </c>
      <c r="H73" s="48">
        <v>495</v>
      </c>
      <c r="I73" s="48">
        <v>1</v>
      </c>
      <c r="J73" s="48" t="s">
        <v>402</v>
      </c>
      <c r="K73" s="48">
        <v>893</v>
      </c>
      <c r="L73" s="49" t="s">
        <v>499</v>
      </c>
      <c r="M73" s="48" t="s">
        <v>358</v>
      </c>
      <c r="N73" s="51" t="s">
        <v>500</v>
      </c>
      <c r="P73" s="48">
        <v>676</v>
      </c>
      <c r="Q73" s="131" t="str">
        <f>IFERROR(INDEX(JRoomSCS!C:C,MATCH(JRooms!M73,JRoomSCS!$B:$B,0)),"N/A")</f>
        <v>Arts</v>
      </c>
      <c r="R73" s="86" t="s">
        <v>405</v>
      </c>
      <c r="S73" s="87" t="str">
        <f>IFERROR(INDEX(SchoolList!C:C,MATCH(T73,SchoolList!A:A,0)),"N/A")</f>
        <v>N/A</v>
      </c>
      <c r="T73" s="87" t="s">
        <v>405</v>
      </c>
      <c r="U73" s="88"/>
      <c r="V73" s="87"/>
    </row>
    <row r="74" spans="1:22" x14ac:dyDescent="0.2">
      <c r="A74" s="48">
        <v>146</v>
      </c>
      <c r="B74" s="48" t="s">
        <v>452</v>
      </c>
      <c r="C74" s="48" t="s">
        <v>453</v>
      </c>
      <c r="D74" s="49">
        <v>1002</v>
      </c>
      <c r="E74" s="50" t="s">
        <v>501</v>
      </c>
      <c r="F74" s="48" t="s">
        <v>414</v>
      </c>
      <c r="G74" s="48" t="s">
        <v>401</v>
      </c>
      <c r="H74" s="48">
        <v>1023</v>
      </c>
      <c r="I74" s="48">
        <v>1</v>
      </c>
      <c r="J74" s="48" t="s">
        <v>402</v>
      </c>
      <c r="K74" s="48">
        <v>3340</v>
      </c>
      <c r="L74" s="49" t="s">
        <v>414</v>
      </c>
      <c r="M74" s="48" t="s">
        <v>415</v>
      </c>
      <c r="N74" s="51" t="s">
        <v>416</v>
      </c>
      <c r="P74" s="48"/>
      <c r="Q74" s="131" t="str">
        <f>IFERROR(INDEX(JRoomSCS!C:C,MATCH(JRooms!M74,JRoomSCS!$B:$B,0)),"N/A")</f>
        <v>N/A</v>
      </c>
      <c r="R74" s="86" t="s">
        <v>405</v>
      </c>
      <c r="S74" s="87" t="str">
        <f>IFERROR(INDEX(SchoolList!C:C,MATCH(T74,SchoolList!A:A,0)),"N/A")</f>
        <v>N/A</v>
      </c>
      <c r="T74" s="87" t="s">
        <v>405</v>
      </c>
      <c r="U74" s="88"/>
      <c r="V74" s="87"/>
    </row>
    <row r="75" spans="1:22" x14ac:dyDescent="0.2">
      <c r="A75" s="48">
        <v>146</v>
      </c>
      <c r="B75" s="48" t="s">
        <v>452</v>
      </c>
      <c r="C75" s="48" t="s">
        <v>453</v>
      </c>
      <c r="D75" s="49">
        <v>492</v>
      </c>
      <c r="E75" s="50" t="s">
        <v>502</v>
      </c>
      <c r="F75" s="48" t="s">
        <v>503</v>
      </c>
      <c r="G75" s="48" t="s">
        <v>424</v>
      </c>
      <c r="H75" s="48">
        <v>492</v>
      </c>
      <c r="I75" s="48">
        <v>1</v>
      </c>
      <c r="J75" s="48" t="s">
        <v>402</v>
      </c>
      <c r="K75" s="48">
        <v>3339</v>
      </c>
      <c r="L75" s="49" t="s">
        <v>502</v>
      </c>
      <c r="M75" s="48" t="s">
        <v>419</v>
      </c>
      <c r="N75" s="51" t="s">
        <v>404</v>
      </c>
      <c r="P75" s="48"/>
      <c r="Q75" s="131" t="str">
        <f>IFERROR(INDEX(JRoomSCS!C:C,MATCH(JRooms!M75,JRoomSCS!$B:$B,0)),"N/A")</f>
        <v>N/A</v>
      </c>
      <c r="R75" s="86" t="s">
        <v>405</v>
      </c>
      <c r="S75" s="87" t="str">
        <f>IFERROR(INDEX(SchoolList!C:C,MATCH(T75,SchoolList!A:A,0)),"N/A")</f>
        <v>N/A</v>
      </c>
      <c r="T75" s="87" t="s">
        <v>405</v>
      </c>
      <c r="U75" s="88"/>
      <c r="V75" s="87"/>
    </row>
    <row r="76" spans="1:22" x14ac:dyDescent="0.2">
      <c r="A76" s="48">
        <v>6</v>
      </c>
      <c r="B76" s="48" t="s">
        <v>504</v>
      </c>
      <c r="C76" s="48" t="s">
        <v>505</v>
      </c>
      <c r="D76" s="49">
        <v>1</v>
      </c>
      <c r="E76" s="50" t="s">
        <v>399</v>
      </c>
      <c r="F76" s="48" t="s">
        <v>400</v>
      </c>
      <c r="G76" s="48" t="s">
        <v>401</v>
      </c>
      <c r="H76" s="48">
        <v>1</v>
      </c>
      <c r="I76" s="48">
        <v>1</v>
      </c>
      <c r="J76" s="48" t="s">
        <v>402</v>
      </c>
      <c r="K76" s="48">
        <v>2301</v>
      </c>
      <c r="L76" s="49">
        <v>1</v>
      </c>
      <c r="M76" s="48" t="s">
        <v>494</v>
      </c>
      <c r="N76" s="51" t="s">
        <v>404</v>
      </c>
      <c r="P76" s="48">
        <v>1215</v>
      </c>
      <c r="Q76" s="131" t="str">
        <f>IFERROR(INDEX(JRoomSCS!C:C,MATCH(JRooms!M76,JRoomSCS!$B:$B,0)),"N/A")</f>
        <v>N/A</v>
      </c>
      <c r="R76" s="86" t="s">
        <v>492</v>
      </c>
      <c r="S76" s="87" t="str">
        <f>IFERROR(INDEX(SchoolList!C:C,MATCH(T76,SchoolList!A:A,0)),"N/A")</f>
        <v>N/A</v>
      </c>
      <c r="T76" s="87" t="s">
        <v>405</v>
      </c>
      <c r="U76" s="88"/>
      <c r="V76" s="87"/>
    </row>
    <row r="77" spans="1:22" x14ac:dyDescent="0.2">
      <c r="A77" s="48">
        <v>6</v>
      </c>
      <c r="B77" s="48" t="s">
        <v>504</v>
      </c>
      <c r="C77" s="48" t="s">
        <v>505</v>
      </c>
      <c r="D77" s="49">
        <v>1</v>
      </c>
      <c r="E77" s="50" t="s">
        <v>399</v>
      </c>
      <c r="F77" s="48" t="s">
        <v>400</v>
      </c>
      <c r="G77" s="48" t="s">
        <v>401</v>
      </c>
      <c r="H77" s="48">
        <v>1</v>
      </c>
      <c r="I77" s="48">
        <v>1</v>
      </c>
      <c r="J77" s="48" t="s">
        <v>402</v>
      </c>
      <c r="K77" s="48">
        <v>2300</v>
      </c>
      <c r="L77" s="49">
        <v>2</v>
      </c>
      <c r="M77" s="48" t="s">
        <v>406</v>
      </c>
      <c r="N77" s="51" t="s">
        <v>404</v>
      </c>
      <c r="P77" s="48">
        <v>837</v>
      </c>
      <c r="Q77" s="131" t="str">
        <f>IFERROR(INDEX(JRoomSCS!C:C,MATCH(JRooms!M77,JRoomSCS!$B:$B,0)),"N/A")</f>
        <v>N/A</v>
      </c>
      <c r="R77" s="86" t="s">
        <v>405</v>
      </c>
      <c r="S77" s="87" t="str">
        <f>IFERROR(INDEX(SchoolList!C:C,MATCH(T77,SchoolList!A:A,0)),"N/A")</f>
        <v>N/A</v>
      </c>
      <c r="T77" s="87" t="s">
        <v>405</v>
      </c>
      <c r="U77" s="88"/>
      <c r="V77" s="87"/>
    </row>
    <row r="78" spans="1:22" x14ac:dyDescent="0.2">
      <c r="A78" s="48">
        <v>6</v>
      </c>
      <c r="B78" s="48" t="s">
        <v>504</v>
      </c>
      <c r="C78" s="48" t="s">
        <v>505</v>
      </c>
      <c r="D78" s="49">
        <v>1</v>
      </c>
      <c r="E78" s="50" t="s">
        <v>399</v>
      </c>
      <c r="F78" s="48" t="s">
        <v>400</v>
      </c>
      <c r="G78" s="48" t="s">
        <v>401</v>
      </c>
      <c r="H78" s="48">
        <v>1</v>
      </c>
      <c r="I78" s="48">
        <v>1</v>
      </c>
      <c r="J78" s="48" t="s">
        <v>402</v>
      </c>
      <c r="K78" s="48">
        <v>2299</v>
      </c>
      <c r="L78" s="49">
        <v>3</v>
      </c>
      <c r="M78" s="48" t="s">
        <v>403</v>
      </c>
      <c r="N78" s="51" t="s">
        <v>404</v>
      </c>
      <c r="P78" s="48">
        <v>837</v>
      </c>
      <c r="Q78" s="131" t="str">
        <f>IFERROR(INDEX(JRoomSCS!C:C,MATCH(JRooms!M78,JRoomSCS!$B:$B,0)),"N/A")</f>
        <v>N/A</v>
      </c>
      <c r="R78" s="86" t="s">
        <v>405</v>
      </c>
      <c r="S78" s="87" t="str">
        <f>IFERROR(INDEX(SchoolList!C:C,MATCH(T78,SchoolList!A:A,0)),"N/A")</f>
        <v>N/A</v>
      </c>
      <c r="T78" s="87" t="s">
        <v>405</v>
      </c>
      <c r="U78" s="88"/>
      <c r="V78" s="87"/>
    </row>
    <row r="79" spans="1:22" x14ac:dyDescent="0.2">
      <c r="A79" s="48">
        <v>6</v>
      </c>
      <c r="B79" s="48" t="s">
        <v>504</v>
      </c>
      <c r="C79" s="48" t="s">
        <v>505</v>
      </c>
      <c r="D79" s="49">
        <v>1</v>
      </c>
      <c r="E79" s="50" t="s">
        <v>399</v>
      </c>
      <c r="F79" s="48" t="s">
        <v>400</v>
      </c>
      <c r="G79" s="48" t="s">
        <v>401</v>
      </c>
      <c r="H79" s="48">
        <v>1</v>
      </c>
      <c r="I79" s="48">
        <v>1</v>
      </c>
      <c r="J79" s="48" t="s">
        <v>402</v>
      </c>
      <c r="K79" s="48">
        <v>2298</v>
      </c>
      <c r="L79" s="49">
        <v>4</v>
      </c>
      <c r="M79" s="48" t="s">
        <v>406</v>
      </c>
      <c r="N79" s="51" t="s">
        <v>404</v>
      </c>
      <c r="P79" s="48">
        <v>837</v>
      </c>
      <c r="Q79" s="131" t="str">
        <f>IFERROR(INDEX(JRoomSCS!C:C,MATCH(JRooms!M79,JRoomSCS!$B:$B,0)),"N/A")</f>
        <v>N/A</v>
      </c>
      <c r="R79" s="86" t="s">
        <v>405</v>
      </c>
      <c r="S79" s="87" t="str">
        <f>IFERROR(INDEX(SchoolList!C:C,MATCH(T79,SchoolList!A:A,0)),"N/A")</f>
        <v>N/A</v>
      </c>
      <c r="T79" s="87" t="s">
        <v>405</v>
      </c>
      <c r="U79" s="88"/>
      <c r="V79" s="87"/>
    </row>
    <row r="80" spans="1:22" x14ac:dyDescent="0.2">
      <c r="A80" s="48">
        <v>6</v>
      </c>
      <c r="B80" s="48" t="s">
        <v>504</v>
      </c>
      <c r="C80" s="48" t="s">
        <v>505</v>
      </c>
      <c r="D80" s="49">
        <v>1</v>
      </c>
      <c r="E80" s="50" t="s">
        <v>399</v>
      </c>
      <c r="F80" s="48" t="s">
        <v>400</v>
      </c>
      <c r="G80" s="48" t="s">
        <v>401</v>
      </c>
      <c r="H80" s="48">
        <v>1</v>
      </c>
      <c r="I80" s="48">
        <v>1</v>
      </c>
      <c r="J80" s="48" t="s">
        <v>402</v>
      </c>
      <c r="K80" s="48">
        <v>2296</v>
      </c>
      <c r="L80" s="49">
        <v>5</v>
      </c>
      <c r="M80" s="48" t="s">
        <v>403</v>
      </c>
      <c r="N80" s="51" t="s">
        <v>404</v>
      </c>
      <c r="P80" s="48">
        <v>837</v>
      </c>
      <c r="Q80" s="131" t="str">
        <f>IFERROR(INDEX(JRoomSCS!C:C,MATCH(JRooms!M80,JRoomSCS!$B:$B,0)),"N/A")</f>
        <v>N/A</v>
      </c>
      <c r="R80" s="86" t="s">
        <v>405</v>
      </c>
      <c r="S80" s="87" t="str">
        <f>IFERROR(INDEX(SchoolList!C:C,MATCH(T80,SchoolList!A:A,0)),"N/A")</f>
        <v>N/A</v>
      </c>
      <c r="T80" s="87" t="s">
        <v>405</v>
      </c>
      <c r="U80" s="88"/>
      <c r="V80" s="87"/>
    </row>
    <row r="81" spans="1:22" x14ac:dyDescent="0.2">
      <c r="A81" s="48">
        <v>6</v>
      </c>
      <c r="B81" s="48" t="s">
        <v>504</v>
      </c>
      <c r="C81" s="48" t="s">
        <v>505</v>
      </c>
      <c r="D81" s="49">
        <v>1</v>
      </c>
      <c r="E81" s="50" t="s">
        <v>399</v>
      </c>
      <c r="F81" s="48" t="s">
        <v>400</v>
      </c>
      <c r="G81" s="48" t="s">
        <v>401</v>
      </c>
      <c r="H81" s="48">
        <v>1</v>
      </c>
      <c r="I81" s="48">
        <v>1</v>
      </c>
      <c r="J81" s="48" t="s">
        <v>402</v>
      </c>
      <c r="K81" s="48">
        <v>2297</v>
      </c>
      <c r="L81" s="49">
        <v>6</v>
      </c>
      <c r="M81" s="48" t="s">
        <v>403</v>
      </c>
      <c r="N81" s="51" t="s">
        <v>404</v>
      </c>
      <c r="P81" s="48">
        <v>837</v>
      </c>
      <c r="Q81" s="131" t="str">
        <f>IFERROR(INDEX(JRoomSCS!C:C,MATCH(JRooms!M81,JRoomSCS!$B:$B,0)),"N/A")</f>
        <v>N/A</v>
      </c>
      <c r="R81" s="86" t="s">
        <v>405</v>
      </c>
      <c r="S81" s="87" t="str">
        <f>IFERROR(INDEX(SchoolList!C:C,MATCH(T81,SchoolList!A:A,0)),"N/A")</f>
        <v>N/A</v>
      </c>
      <c r="T81" s="87" t="s">
        <v>405</v>
      </c>
      <c r="U81" s="88"/>
      <c r="V81" s="87"/>
    </row>
    <row r="82" spans="1:22" x14ac:dyDescent="0.2">
      <c r="A82" s="48">
        <v>6</v>
      </c>
      <c r="B82" s="48" t="s">
        <v>504</v>
      </c>
      <c r="C82" s="48" t="s">
        <v>505</v>
      </c>
      <c r="D82" s="49">
        <v>1</v>
      </c>
      <c r="E82" s="50" t="s">
        <v>399</v>
      </c>
      <c r="F82" s="48" t="s">
        <v>400</v>
      </c>
      <c r="G82" s="48" t="s">
        <v>401</v>
      </c>
      <c r="H82" s="48">
        <v>1</v>
      </c>
      <c r="I82" s="48">
        <v>1</v>
      </c>
      <c r="J82" s="48" t="s">
        <v>402</v>
      </c>
      <c r="K82" s="48">
        <v>2295</v>
      </c>
      <c r="L82" s="49">
        <v>7</v>
      </c>
      <c r="M82" s="48" t="s">
        <v>506</v>
      </c>
      <c r="N82" s="51" t="s">
        <v>404</v>
      </c>
      <c r="P82" s="48">
        <v>837</v>
      </c>
      <c r="Q82" s="131" t="str">
        <f>IFERROR(INDEX(JRoomSCS!C:C,MATCH(JRooms!M82,JRoomSCS!$B:$B,0)),"N/A")</f>
        <v>N/A</v>
      </c>
      <c r="R82" s="86" t="s">
        <v>405</v>
      </c>
      <c r="S82" s="87" t="str">
        <f>IFERROR(INDEX(SchoolList!C:C,MATCH(T82,SchoolList!A:A,0)),"N/A")</f>
        <v>N/A</v>
      </c>
      <c r="T82" s="87" t="s">
        <v>405</v>
      </c>
      <c r="U82" s="88"/>
      <c r="V82" s="87"/>
    </row>
    <row r="83" spans="1:22" x14ac:dyDescent="0.2">
      <c r="A83" s="48">
        <v>6</v>
      </c>
      <c r="B83" s="48" t="s">
        <v>504</v>
      </c>
      <c r="C83" s="48" t="s">
        <v>505</v>
      </c>
      <c r="D83" s="49">
        <v>1</v>
      </c>
      <c r="E83" s="50" t="s">
        <v>399</v>
      </c>
      <c r="F83" s="48" t="s">
        <v>400</v>
      </c>
      <c r="G83" s="48" t="s">
        <v>401</v>
      </c>
      <c r="H83" s="48">
        <v>1</v>
      </c>
      <c r="I83" s="48">
        <v>1</v>
      </c>
      <c r="J83" s="48" t="s">
        <v>402</v>
      </c>
      <c r="K83" s="48">
        <v>2310</v>
      </c>
      <c r="L83" s="49">
        <v>8</v>
      </c>
      <c r="M83" s="48" t="s">
        <v>419</v>
      </c>
      <c r="N83" s="51" t="s">
        <v>404</v>
      </c>
      <c r="O83" s="52" t="s">
        <v>491</v>
      </c>
      <c r="P83" s="48">
        <v>837</v>
      </c>
      <c r="Q83" s="131" t="str">
        <f>IFERROR(INDEX(JRoomSCS!C:C,MATCH(JRooms!M83,JRoomSCS!$B:$B,0)),"N/A")</f>
        <v>N/A</v>
      </c>
      <c r="R83" s="86" t="s">
        <v>405</v>
      </c>
      <c r="S83" s="87" t="str">
        <f>IFERROR(INDEX(SchoolList!C:C,MATCH(T83,SchoolList!A:A,0)),"N/A")</f>
        <v>N/A</v>
      </c>
      <c r="T83" s="87" t="s">
        <v>405</v>
      </c>
      <c r="U83" s="88"/>
      <c r="V83" s="87"/>
    </row>
    <row r="84" spans="1:22" x14ac:dyDescent="0.2">
      <c r="A84" s="48">
        <v>6</v>
      </c>
      <c r="B84" s="48" t="s">
        <v>504</v>
      </c>
      <c r="C84" s="48" t="s">
        <v>505</v>
      </c>
      <c r="D84" s="49">
        <v>1</v>
      </c>
      <c r="E84" s="50" t="s">
        <v>399</v>
      </c>
      <c r="F84" s="48" t="s">
        <v>400</v>
      </c>
      <c r="G84" s="48" t="s">
        <v>401</v>
      </c>
      <c r="H84" s="48">
        <v>1</v>
      </c>
      <c r="I84" s="48">
        <v>1</v>
      </c>
      <c r="J84" s="48" t="s">
        <v>402</v>
      </c>
      <c r="K84" s="48">
        <v>2309</v>
      </c>
      <c r="L84" s="49">
        <v>9</v>
      </c>
      <c r="M84" s="48" t="s">
        <v>403</v>
      </c>
      <c r="N84" s="51" t="s">
        <v>404</v>
      </c>
      <c r="P84" s="48">
        <v>837</v>
      </c>
      <c r="Q84" s="131" t="str">
        <f>IFERROR(INDEX(JRoomSCS!C:C,MATCH(JRooms!M84,JRoomSCS!$B:$B,0)),"N/A")</f>
        <v>N/A</v>
      </c>
      <c r="R84" s="86" t="s">
        <v>405</v>
      </c>
      <c r="S84" s="87" t="str">
        <f>IFERROR(INDEX(SchoolList!C:C,MATCH(T84,SchoolList!A:A,0)),"N/A")</f>
        <v>N/A</v>
      </c>
      <c r="T84" s="87" t="s">
        <v>405</v>
      </c>
      <c r="U84" s="88"/>
      <c r="V84" s="87"/>
    </row>
    <row r="85" spans="1:22" x14ac:dyDescent="0.2">
      <c r="A85" s="48">
        <v>6</v>
      </c>
      <c r="B85" s="48" t="s">
        <v>504</v>
      </c>
      <c r="C85" s="48" t="s">
        <v>505</v>
      </c>
      <c r="D85" s="49">
        <v>1</v>
      </c>
      <c r="E85" s="50" t="s">
        <v>399</v>
      </c>
      <c r="F85" s="48" t="s">
        <v>400</v>
      </c>
      <c r="G85" s="48" t="s">
        <v>401</v>
      </c>
      <c r="H85" s="48">
        <v>1</v>
      </c>
      <c r="I85" s="48">
        <v>1</v>
      </c>
      <c r="J85" s="48" t="s">
        <v>402</v>
      </c>
      <c r="K85" s="48">
        <v>2308</v>
      </c>
      <c r="L85" s="49">
        <v>10</v>
      </c>
      <c r="M85" s="48" t="s">
        <v>419</v>
      </c>
      <c r="N85" s="51" t="s">
        <v>404</v>
      </c>
      <c r="P85" s="48">
        <v>837</v>
      </c>
      <c r="Q85" s="131" t="str">
        <f>IFERROR(INDEX(JRoomSCS!C:C,MATCH(JRooms!M85,JRoomSCS!$B:$B,0)),"N/A")</f>
        <v>N/A</v>
      </c>
      <c r="R85" s="86" t="s">
        <v>405</v>
      </c>
      <c r="S85" s="87" t="str">
        <f>IFERROR(INDEX(SchoolList!C:C,MATCH(T85,SchoolList!A:A,0)),"N/A")</f>
        <v>N/A</v>
      </c>
      <c r="T85" s="87" t="s">
        <v>405</v>
      </c>
      <c r="U85" s="88"/>
      <c r="V85" s="87"/>
    </row>
    <row r="86" spans="1:22" x14ac:dyDescent="0.2">
      <c r="A86" s="48">
        <v>6</v>
      </c>
      <c r="B86" s="48" t="s">
        <v>504</v>
      </c>
      <c r="C86" s="48" t="s">
        <v>505</v>
      </c>
      <c r="D86" s="49">
        <v>1</v>
      </c>
      <c r="E86" s="50" t="s">
        <v>399</v>
      </c>
      <c r="F86" s="48" t="s">
        <v>400</v>
      </c>
      <c r="G86" s="48" t="s">
        <v>401</v>
      </c>
      <c r="H86" s="48">
        <v>1</v>
      </c>
      <c r="I86" s="48">
        <v>1</v>
      </c>
      <c r="J86" s="48" t="s">
        <v>402</v>
      </c>
      <c r="K86" s="48">
        <v>2307</v>
      </c>
      <c r="L86" s="49">
        <v>11</v>
      </c>
      <c r="M86" s="48" t="s">
        <v>419</v>
      </c>
      <c r="N86" s="51" t="s">
        <v>404</v>
      </c>
      <c r="O86" s="63" t="s">
        <v>490</v>
      </c>
      <c r="P86" s="48">
        <v>837</v>
      </c>
      <c r="Q86" s="131" t="str">
        <f>IFERROR(INDEX(JRoomSCS!C:C,MATCH(JRooms!M86,JRoomSCS!$B:$B,0)),"N/A")</f>
        <v>N/A</v>
      </c>
      <c r="R86" s="86" t="s">
        <v>405</v>
      </c>
      <c r="S86" s="87" t="str">
        <f>IFERROR(INDEX(SchoolList!C:C,MATCH(T86,SchoolList!A:A,0)),"N/A")</f>
        <v>N/A</v>
      </c>
      <c r="T86" s="87" t="s">
        <v>405</v>
      </c>
      <c r="U86" s="88"/>
      <c r="V86" s="87"/>
    </row>
    <row r="87" spans="1:22" x14ac:dyDescent="0.2">
      <c r="A87" s="48">
        <v>6</v>
      </c>
      <c r="B87" s="48" t="s">
        <v>504</v>
      </c>
      <c r="C87" s="48" t="s">
        <v>505</v>
      </c>
      <c r="D87" s="49">
        <v>1</v>
      </c>
      <c r="E87" s="50" t="s">
        <v>399</v>
      </c>
      <c r="F87" s="48" t="s">
        <v>400</v>
      </c>
      <c r="G87" s="48" t="s">
        <v>401</v>
      </c>
      <c r="H87" s="48">
        <v>1</v>
      </c>
      <c r="I87" s="48">
        <v>1</v>
      </c>
      <c r="J87" s="48" t="s">
        <v>402</v>
      </c>
      <c r="K87" s="48">
        <v>2306</v>
      </c>
      <c r="L87" s="49">
        <v>12</v>
      </c>
      <c r="M87" s="48" t="s">
        <v>419</v>
      </c>
      <c r="N87" s="51" t="s">
        <v>404</v>
      </c>
      <c r="O87" s="63" t="s">
        <v>490</v>
      </c>
      <c r="P87" s="48">
        <v>837</v>
      </c>
      <c r="Q87" s="131" t="str">
        <f>IFERROR(INDEX(JRoomSCS!C:C,MATCH(JRooms!M87,JRoomSCS!$B:$B,0)),"N/A")</f>
        <v>N/A</v>
      </c>
      <c r="R87" s="86" t="s">
        <v>405</v>
      </c>
      <c r="S87" s="87" t="str">
        <f>IFERROR(INDEX(SchoolList!C:C,MATCH(T87,SchoolList!A:A,0)),"N/A")</f>
        <v>N/A</v>
      </c>
      <c r="T87" s="87" t="s">
        <v>405</v>
      </c>
      <c r="U87" s="88"/>
      <c r="V87" s="87"/>
    </row>
    <row r="88" spans="1:22" x14ac:dyDescent="0.2">
      <c r="A88" s="48">
        <v>6</v>
      </c>
      <c r="B88" s="48" t="s">
        <v>504</v>
      </c>
      <c r="C88" s="48" t="s">
        <v>505</v>
      </c>
      <c r="D88" s="49">
        <v>1</v>
      </c>
      <c r="E88" s="50" t="s">
        <v>399</v>
      </c>
      <c r="F88" s="48" t="s">
        <v>400</v>
      </c>
      <c r="G88" s="48" t="s">
        <v>401</v>
      </c>
      <c r="H88" s="48">
        <v>1</v>
      </c>
      <c r="I88" s="48">
        <v>1</v>
      </c>
      <c r="J88" s="48" t="s">
        <v>402</v>
      </c>
      <c r="K88" s="48">
        <v>2305</v>
      </c>
      <c r="L88" s="49">
        <v>13</v>
      </c>
      <c r="M88" s="48" t="s">
        <v>419</v>
      </c>
      <c r="N88" s="51" t="s">
        <v>404</v>
      </c>
      <c r="P88" s="48">
        <v>837</v>
      </c>
      <c r="Q88" s="131" t="str">
        <f>IFERROR(INDEX(JRoomSCS!C:C,MATCH(JRooms!M88,JRoomSCS!$B:$B,0)),"N/A")</f>
        <v>N/A</v>
      </c>
      <c r="R88" s="86" t="s">
        <v>405</v>
      </c>
      <c r="S88" s="87" t="str">
        <f>IFERROR(INDEX(SchoolList!C:C,MATCH(T88,SchoolList!A:A,0)),"N/A")</f>
        <v>N/A</v>
      </c>
      <c r="T88" s="87" t="s">
        <v>405</v>
      </c>
      <c r="U88" s="88"/>
      <c r="V88" s="87"/>
    </row>
    <row r="89" spans="1:22" x14ac:dyDescent="0.2">
      <c r="A89" s="48">
        <v>6</v>
      </c>
      <c r="B89" s="48" t="s">
        <v>504</v>
      </c>
      <c r="C89" s="48" t="s">
        <v>505</v>
      </c>
      <c r="D89" s="49">
        <v>1</v>
      </c>
      <c r="E89" s="50" t="s">
        <v>399</v>
      </c>
      <c r="F89" s="48" t="s">
        <v>400</v>
      </c>
      <c r="G89" s="48" t="s">
        <v>401</v>
      </c>
      <c r="H89" s="48">
        <v>1</v>
      </c>
      <c r="I89" s="48">
        <v>1</v>
      </c>
      <c r="J89" s="48" t="s">
        <v>402</v>
      </c>
      <c r="K89" s="48">
        <v>2302</v>
      </c>
      <c r="L89" s="49">
        <v>14</v>
      </c>
      <c r="M89" s="48" t="s">
        <v>408</v>
      </c>
      <c r="N89" s="51" t="s">
        <v>409</v>
      </c>
      <c r="P89" s="48">
        <v>837</v>
      </c>
      <c r="Q89" s="131" t="str">
        <f>IFERROR(INDEX(JRoomSCS!C:C,MATCH(JRooms!M89,JRoomSCS!$B:$B,0)),"N/A")</f>
        <v>N/A</v>
      </c>
      <c r="R89" s="86" t="s">
        <v>405</v>
      </c>
      <c r="S89" s="87" t="str">
        <f>IFERROR(INDEX(SchoolList!C:C,MATCH(T89,SchoolList!A:A,0)),"N/A")</f>
        <v>N/A</v>
      </c>
      <c r="T89" s="87" t="s">
        <v>405</v>
      </c>
      <c r="U89" s="88"/>
      <c r="V89" s="87"/>
    </row>
    <row r="90" spans="1:22" x14ac:dyDescent="0.2">
      <c r="A90" s="48">
        <v>6</v>
      </c>
      <c r="B90" s="48" t="s">
        <v>504</v>
      </c>
      <c r="C90" s="48" t="s">
        <v>505</v>
      </c>
      <c r="D90" s="49">
        <v>1</v>
      </c>
      <c r="E90" s="50" t="s">
        <v>399</v>
      </c>
      <c r="F90" s="48" t="s">
        <v>400</v>
      </c>
      <c r="G90" s="48" t="s">
        <v>401</v>
      </c>
      <c r="H90" s="48">
        <v>1</v>
      </c>
      <c r="I90" s="48">
        <v>1</v>
      </c>
      <c r="J90" s="48" t="s">
        <v>402</v>
      </c>
      <c r="K90" s="48">
        <v>2303</v>
      </c>
      <c r="L90" s="49">
        <v>15</v>
      </c>
      <c r="M90" s="48" t="s">
        <v>403</v>
      </c>
      <c r="N90" s="51" t="s">
        <v>404</v>
      </c>
      <c r="O90" s="52" t="s">
        <v>491</v>
      </c>
      <c r="P90" s="48">
        <v>837</v>
      </c>
      <c r="Q90" s="131" t="str">
        <f>IFERROR(INDEX(JRoomSCS!C:C,MATCH(JRooms!M90,JRoomSCS!$B:$B,0)),"N/A")</f>
        <v>N/A</v>
      </c>
      <c r="R90" s="86" t="s">
        <v>405</v>
      </c>
      <c r="S90" s="87" t="str">
        <f>IFERROR(INDEX(SchoolList!C:C,MATCH(T90,SchoolList!A:A,0)),"N/A")</f>
        <v>N/A</v>
      </c>
      <c r="T90" s="87" t="s">
        <v>405</v>
      </c>
      <c r="U90" s="88"/>
      <c r="V90" s="87"/>
    </row>
    <row r="91" spans="1:22" x14ac:dyDescent="0.2">
      <c r="A91" s="48">
        <v>6</v>
      </c>
      <c r="B91" s="48" t="s">
        <v>504</v>
      </c>
      <c r="C91" s="48" t="s">
        <v>505</v>
      </c>
      <c r="D91" s="49">
        <v>1</v>
      </c>
      <c r="E91" s="50" t="s">
        <v>399</v>
      </c>
      <c r="F91" s="48" t="s">
        <v>400</v>
      </c>
      <c r="G91" s="48" t="s">
        <v>401</v>
      </c>
      <c r="H91" s="48">
        <v>1</v>
      </c>
      <c r="I91" s="48">
        <v>1</v>
      </c>
      <c r="J91" s="48" t="s">
        <v>402</v>
      </c>
      <c r="K91" s="48">
        <v>2311</v>
      </c>
      <c r="L91" s="49" t="s">
        <v>507</v>
      </c>
      <c r="M91" s="48" t="s">
        <v>412</v>
      </c>
      <c r="N91" s="51" t="s">
        <v>413</v>
      </c>
      <c r="P91" s="48">
        <v>2706</v>
      </c>
      <c r="Q91" s="131" t="str">
        <f>IFERROR(INDEX(JRoomSCS!C:C,MATCH(JRooms!M91,JRoomSCS!$B:$B,0)),"N/A")</f>
        <v>N/A</v>
      </c>
      <c r="R91" s="86" t="s">
        <v>405</v>
      </c>
      <c r="S91" s="87" t="str">
        <f>IFERROR(INDEX(SchoolList!C:C,MATCH(T91,SchoolList!A:A,0)),"N/A")</f>
        <v>N/A</v>
      </c>
      <c r="T91" s="87" t="s">
        <v>405</v>
      </c>
      <c r="U91" s="88"/>
      <c r="V91" s="87"/>
    </row>
    <row r="92" spans="1:22" x14ac:dyDescent="0.2">
      <c r="A92" s="48">
        <v>6</v>
      </c>
      <c r="B92" s="48" t="s">
        <v>504</v>
      </c>
      <c r="C92" s="48" t="s">
        <v>505</v>
      </c>
      <c r="D92" s="49">
        <v>1</v>
      </c>
      <c r="E92" s="50" t="s">
        <v>399</v>
      </c>
      <c r="F92" s="48" t="s">
        <v>400</v>
      </c>
      <c r="G92" s="48" t="s">
        <v>401</v>
      </c>
      <c r="H92" s="48">
        <v>1</v>
      </c>
      <c r="I92" s="48">
        <v>1</v>
      </c>
      <c r="J92" s="48" t="s">
        <v>402</v>
      </c>
      <c r="K92" s="48">
        <v>2304</v>
      </c>
      <c r="L92" s="49" t="s">
        <v>414</v>
      </c>
      <c r="M92" s="48" t="s">
        <v>415</v>
      </c>
      <c r="N92" s="51" t="s">
        <v>416</v>
      </c>
      <c r="P92" s="48">
        <v>837</v>
      </c>
      <c r="Q92" s="131" t="str">
        <f>IFERROR(INDEX(JRoomSCS!C:C,MATCH(JRooms!M92,JRoomSCS!$B:$B,0)),"N/A")</f>
        <v>N/A</v>
      </c>
      <c r="R92" s="86" t="s">
        <v>405</v>
      </c>
      <c r="S92" s="87" t="str">
        <f>IFERROR(INDEX(SchoolList!C:C,MATCH(T92,SchoolList!A:A,0)),"N/A")</f>
        <v>N/A</v>
      </c>
      <c r="T92" s="87" t="s">
        <v>405</v>
      </c>
      <c r="U92" s="88"/>
      <c r="V92" s="87"/>
    </row>
    <row r="93" spans="1:22" x14ac:dyDescent="0.2">
      <c r="A93" s="48">
        <v>6</v>
      </c>
      <c r="B93" s="48" t="s">
        <v>504</v>
      </c>
      <c r="C93" s="48" t="s">
        <v>505</v>
      </c>
      <c r="D93" s="49">
        <v>2</v>
      </c>
      <c r="E93" s="50" t="s">
        <v>280</v>
      </c>
      <c r="F93" s="48" t="s">
        <v>508</v>
      </c>
      <c r="G93" s="48" t="s">
        <v>401</v>
      </c>
      <c r="H93" s="48">
        <v>2</v>
      </c>
      <c r="I93" s="48">
        <v>1</v>
      </c>
      <c r="J93" s="48" t="s">
        <v>402</v>
      </c>
      <c r="K93" s="48">
        <v>2312</v>
      </c>
      <c r="L93" s="49">
        <v>16</v>
      </c>
      <c r="M93" s="48" t="s">
        <v>419</v>
      </c>
      <c r="N93" s="51" t="s">
        <v>404</v>
      </c>
      <c r="P93" s="48">
        <v>899</v>
      </c>
      <c r="Q93" s="131" t="str">
        <f>IFERROR(INDEX(JRoomSCS!C:C,MATCH(JRooms!M93,JRoomSCS!$B:$B,0)),"N/A")</f>
        <v>N/A</v>
      </c>
      <c r="R93" s="86" t="s">
        <v>405</v>
      </c>
      <c r="S93" s="87" t="str">
        <f>IFERROR(INDEX(SchoolList!C:C,MATCH(T93,SchoolList!A:A,0)),"N/A")</f>
        <v>N/A</v>
      </c>
      <c r="T93" s="87" t="s">
        <v>405</v>
      </c>
      <c r="U93" s="88"/>
      <c r="V93" s="87"/>
    </row>
    <row r="94" spans="1:22" x14ac:dyDescent="0.2">
      <c r="A94" s="48">
        <v>6</v>
      </c>
      <c r="B94" s="48" t="s">
        <v>504</v>
      </c>
      <c r="C94" s="48" t="s">
        <v>505</v>
      </c>
      <c r="D94" s="49">
        <v>2</v>
      </c>
      <c r="E94" s="50" t="s">
        <v>280</v>
      </c>
      <c r="F94" s="48" t="s">
        <v>508</v>
      </c>
      <c r="G94" s="48" t="s">
        <v>401</v>
      </c>
      <c r="H94" s="48">
        <v>2</v>
      </c>
      <c r="I94" s="48">
        <v>1</v>
      </c>
      <c r="J94" s="48" t="s">
        <v>402</v>
      </c>
      <c r="K94" s="48">
        <v>2313</v>
      </c>
      <c r="L94" s="49">
        <v>17</v>
      </c>
      <c r="M94" s="48" t="s">
        <v>419</v>
      </c>
      <c r="N94" s="51" t="s">
        <v>404</v>
      </c>
      <c r="P94" s="48">
        <v>899</v>
      </c>
      <c r="Q94" s="131" t="str">
        <f>IFERROR(INDEX(JRoomSCS!C:C,MATCH(JRooms!M94,JRoomSCS!$B:$B,0)),"N/A")</f>
        <v>N/A</v>
      </c>
      <c r="R94" s="86" t="s">
        <v>405</v>
      </c>
      <c r="S94" s="87" t="str">
        <f>IFERROR(INDEX(SchoolList!C:C,MATCH(T94,SchoolList!A:A,0)),"N/A")</f>
        <v>N/A</v>
      </c>
      <c r="T94" s="87" t="s">
        <v>405</v>
      </c>
      <c r="U94" s="88"/>
      <c r="V94" s="87"/>
    </row>
    <row r="95" spans="1:22" x14ac:dyDescent="0.2">
      <c r="A95" s="48">
        <v>6</v>
      </c>
      <c r="B95" s="48" t="s">
        <v>504</v>
      </c>
      <c r="C95" s="48" t="s">
        <v>505</v>
      </c>
      <c r="D95" s="49">
        <v>2</v>
      </c>
      <c r="E95" s="50" t="s">
        <v>280</v>
      </c>
      <c r="F95" s="48" t="s">
        <v>508</v>
      </c>
      <c r="G95" s="48" t="s">
        <v>401</v>
      </c>
      <c r="H95" s="48">
        <v>2</v>
      </c>
      <c r="I95" s="48">
        <v>1</v>
      </c>
      <c r="J95" s="48" t="s">
        <v>402</v>
      </c>
      <c r="K95" s="48">
        <v>2314</v>
      </c>
      <c r="L95" s="49">
        <v>18</v>
      </c>
      <c r="M95" s="48" t="s">
        <v>419</v>
      </c>
      <c r="N95" s="51" t="s">
        <v>404</v>
      </c>
      <c r="P95" s="48">
        <v>899</v>
      </c>
      <c r="Q95" s="131" t="str">
        <f>IFERROR(INDEX(JRoomSCS!C:C,MATCH(JRooms!M95,JRoomSCS!$B:$B,0)),"N/A")</f>
        <v>N/A</v>
      </c>
      <c r="R95" s="86" t="s">
        <v>405</v>
      </c>
      <c r="S95" s="87" t="str">
        <f>IFERROR(INDEX(SchoolList!C:C,MATCH(T95,SchoolList!A:A,0)),"N/A")</f>
        <v>N/A</v>
      </c>
      <c r="T95" s="87" t="s">
        <v>405</v>
      </c>
      <c r="U95" s="88"/>
      <c r="V95" s="87"/>
    </row>
    <row r="96" spans="1:22" x14ac:dyDescent="0.2">
      <c r="A96" s="48">
        <v>6</v>
      </c>
      <c r="B96" s="48" t="s">
        <v>504</v>
      </c>
      <c r="C96" s="48" t="s">
        <v>505</v>
      </c>
      <c r="D96" s="49">
        <v>2</v>
      </c>
      <c r="E96" s="50" t="s">
        <v>280</v>
      </c>
      <c r="F96" s="48" t="s">
        <v>508</v>
      </c>
      <c r="G96" s="48" t="s">
        <v>401</v>
      </c>
      <c r="H96" s="48">
        <v>2</v>
      </c>
      <c r="I96" s="48">
        <v>1</v>
      </c>
      <c r="J96" s="48" t="s">
        <v>402</v>
      </c>
      <c r="K96" s="48">
        <v>2315</v>
      </c>
      <c r="L96" s="49">
        <v>19</v>
      </c>
      <c r="M96" s="48" t="s">
        <v>419</v>
      </c>
      <c r="N96" s="51" t="s">
        <v>404</v>
      </c>
      <c r="P96" s="48">
        <v>899</v>
      </c>
      <c r="Q96" s="131" t="str">
        <f>IFERROR(INDEX(JRoomSCS!C:C,MATCH(JRooms!M96,JRoomSCS!$B:$B,0)),"N/A")</f>
        <v>N/A</v>
      </c>
      <c r="R96" s="86" t="s">
        <v>405</v>
      </c>
      <c r="S96" s="87" t="str">
        <f>IFERROR(INDEX(SchoolList!C:C,MATCH(T96,SchoolList!A:A,0)),"N/A")</f>
        <v>N/A</v>
      </c>
      <c r="T96" s="87" t="s">
        <v>405</v>
      </c>
      <c r="U96" s="88"/>
      <c r="V96" s="87"/>
    </row>
    <row r="97" spans="1:22" x14ac:dyDescent="0.2">
      <c r="A97" s="48">
        <v>6</v>
      </c>
      <c r="B97" s="48" t="s">
        <v>504</v>
      </c>
      <c r="C97" s="48" t="s">
        <v>505</v>
      </c>
      <c r="D97" s="49">
        <v>2</v>
      </c>
      <c r="E97" s="50" t="s">
        <v>280</v>
      </c>
      <c r="F97" s="48" t="s">
        <v>508</v>
      </c>
      <c r="G97" s="48" t="s">
        <v>401</v>
      </c>
      <c r="H97" s="48">
        <v>2</v>
      </c>
      <c r="I97" s="48">
        <v>1</v>
      </c>
      <c r="J97" s="48" t="s">
        <v>402</v>
      </c>
      <c r="K97" s="48">
        <v>2316</v>
      </c>
      <c r="L97" s="49">
        <v>20</v>
      </c>
      <c r="M97" s="48" t="s">
        <v>419</v>
      </c>
      <c r="N97" s="51" t="s">
        <v>404</v>
      </c>
      <c r="P97" s="48">
        <v>899</v>
      </c>
      <c r="Q97" s="131" t="str">
        <f>IFERROR(INDEX(JRoomSCS!C:C,MATCH(JRooms!M97,JRoomSCS!$B:$B,0)),"N/A")</f>
        <v>N/A</v>
      </c>
      <c r="R97" s="86" t="s">
        <v>405</v>
      </c>
      <c r="S97" s="87" t="str">
        <f>IFERROR(INDEX(SchoolList!C:C,MATCH(T97,SchoolList!A:A,0)),"N/A")</f>
        <v>N/A</v>
      </c>
      <c r="T97" s="87" t="s">
        <v>405</v>
      </c>
      <c r="U97" s="88"/>
      <c r="V97" s="87"/>
    </row>
    <row r="98" spans="1:22" x14ac:dyDescent="0.2">
      <c r="A98" s="48">
        <v>6</v>
      </c>
      <c r="B98" s="48" t="s">
        <v>504</v>
      </c>
      <c r="C98" s="48" t="s">
        <v>505</v>
      </c>
      <c r="D98" s="49">
        <v>2</v>
      </c>
      <c r="E98" s="50" t="s">
        <v>280</v>
      </c>
      <c r="F98" s="48" t="s">
        <v>508</v>
      </c>
      <c r="G98" s="48" t="s">
        <v>401</v>
      </c>
      <c r="H98" s="48">
        <v>1237</v>
      </c>
      <c r="I98" s="48">
        <v>2</v>
      </c>
      <c r="J98" s="48" t="s">
        <v>509</v>
      </c>
      <c r="K98" s="48">
        <v>2321</v>
      </c>
      <c r="L98" s="49">
        <v>21</v>
      </c>
      <c r="M98" s="48" t="s">
        <v>419</v>
      </c>
      <c r="N98" s="51" t="s">
        <v>404</v>
      </c>
      <c r="P98" s="48">
        <v>899</v>
      </c>
      <c r="Q98" s="131" t="str">
        <f>IFERROR(INDEX(JRoomSCS!C:C,MATCH(JRooms!M98,JRoomSCS!$B:$B,0)),"N/A")</f>
        <v>N/A</v>
      </c>
      <c r="R98" s="86" t="s">
        <v>405</v>
      </c>
      <c r="S98" s="87" t="str">
        <f>IFERROR(INDEX(SchoolList!C:C,MATCH(T98,SchoolList!A:A,0)),"N/A")</f>
        <v>N/A</v>
      </c>
      <c r="T98" s="87" t="s">
        <v>405</v>
      </c>
      <c r="U98" s="88"/>
      <c r="V98" s="87"/>
    </row>
    <row r="99" spans="1:22" x14ac:dyDescent="0.2">
      <c r="A99" s="48">
        <v>6</v>
      </c>
      <c r="B99" s="48" t="s">
        <v>504</v>
      </c>
      <c r="C99" s="48" t="s">
        <v>505</v>
      </c>
      <c r="D99" s="49">
        <v>2</v>
      </c>
      <c r="E99" s="50" t="s">
        <v>280</v>
      </c>
      <c r="F99" s="48" t="s">
        <v>508</v>
      </c>
      <c r="G99" s="48" t="s">
        <v>401</v>
      </c>
      <c r="H99" s="48">
        <v>1237</v>
      </c>
      <c r="I99" s="48">
        <v>2</v>
      </c>
      <c r="J99" s="48" t="s">
        <v>509</v>
      </c>
      <c r="K99" s="48">
        <v>2320</v>
      </c>
      <c r="L99" s="49">
        <v>22</v>
      </c>
      <c r="M99" s="48" t="s">
        <v>419</v>
      </c>
      <c r="N99" s="51" t="s">
        <v>404</v>
      </c>
      <c r="P99" s="48">
        <v>899</v>
      </c>
      <c r="Q99" s="131" t="str">
        <f>IFERROR(INDEX(JRoomSCS!C:C,MATCH(JRooms!M99,JRoomSCS!$B:$B,0)),"N/A")</f>
        <v>N/A</v>
      </c>
      <c r="R99" s="86" t="s">
        <v>405</v>
      </c>
      <c r="S99" s="87" t="str">
        <f>IFERROR(INDEX(SchoolList!C:C,MATCH(T99,SchoolList!A:A,0)),"N/A")</f>
        <v>N/A</v>
      </c>
      <c r="T99" s="87" t="s">
        <v>405</v>
      </c>
      <c r="U99" s="88"/>
      <c r="V99" s="87"/>
    </row>
    <row r="100" spans="1:22" x14ac:dyDescent="0.2">
      <c r="A100" s="48">
        <v>6</v>
      </c>
      <c r="B100" s="48" t="s">
        <v>504</v>
      </c>
      <c r="C100" s="48" t="s">
        <v>505</v>
      </c>
      <c r="D100" s="49">
        <v>2</v>
      </c>
      <c r="E100" s="50" t="s">
        <v>280</v>
      </c>
      <c r="F100" s="48" t="s">
        <v>508</v>
      </c>
      <c r="G100" s="48" t="s">
        <v>401</v>
      </c>
      <c r="H100" s="48">
        <v>1237</v>
      </c>
      <c r="I100" s="48">
        <v>2</v>
      </c>
      <c r="J100" s="48" t="s">
        <v>509</v>
      </c>
      <c r="K100" s="48">
        <v>2319</v>
      </c>
      <c r="L100" s="49">
        <v>23</v>
      </c>
      <c r="M100" s="48" t="s">
        <v>419</v>
      </c>
      <c r="N100" s="51" t="s">
        <v>404</v>
      </c>
      <c r="P100" s="48">
        <v>899</v>
      </c>
      <c r="Q100" s="131" t="str">
        <f>IFERROR(INDEX(JRoomSCS!C:C,MATCH(JRooms!M100,JRoomSCS!$B:$B,0)),"N/A")</f>
        <v>N/A</v>
      </c>
      <c r="R100" s="86" t="s">
        <v>405</v>
      </c>
      <c r="S100" s="87" t="str">
        <f>IFERROR(INDEX(SchoolList!C:C,MATCH(T100,SchoolList!A:A,0)),"N/A")</f>
        <v>N/A</v>
      </c>
      <c r="T100" s="87" t="s">
        <v>405</v>
      </c>
      <c r="U100" s="88"/>
      <c r="V100" s="87"/>
    </row>
    <row r="101" spans="1:22" x14ac:dyDescent="0.2">
      <c r="A101" s="48">
        <v>6</v>
      </c>
      <c r="B101" s="48" t="s">
        <v>504</v>
      </c>
      <c r="C101" s="48" t="s">
        <v>505</v>
      </c>
      <c r="D101" s="49">
        <v>2</v>
      </c>
      <c r="E101" s="50" t="s">
        <v>280</v>
      </c>
      <c r="F101" s="48" t="s">
        <v>508</v>
      </c>
      <c r="G101" s="48" t="s">
        <v>401</v>
      </c>
      <c r="H101" s="48">
        <v>1237</v>
      </c>
      <c r="I101" s="48">
        <v>2</v>
      </c>
      <c r="J101" s="48" t="s">
        <v>509</v>
      </c>
      <c r="K101" s="48">
        <v>2318</v>
      </c>
      <c r="L101" s="49">
        <v>24</v>
      </c>
      <c r="M101" s="48" t="s">
        <v>419</v>
      </c>
      <c r="N101" s="51" t="s">
        <v>404</v>
      </c>
      <c r="P101" s="48">
        <v>899</v>
      </c>
      <c r="Q101" s="131" t="str">
        <f>IFERROR(INDEX(JRoomSCS!C:C,MATCH(JRooms!M101,JRoomSCS!$B:$B,0)),"N/A")</f>
        <v>N/A</v>
      </c>
      <c r="R101" s="86" t="s">
        <v>405</v>
      </c>
      <c r="S101" s="87" t="str">
        <f>IFERROR(INDEX(SchoolList!C:C,MATCH(T101,SchoolList!A:A,0)),"N/A")</f>
        <v>N/A</v>
      </c>
      <c r="T101" s="87" t="s">
        <v>405</v>
      </c>
      <c r="U101" s="88"/>
      <c r="V101" s="87"/>
    </row>
    <row r="102" spans="1:22" x14ac:dyDescent="0.2">
      <c r="A102" s="48">
        <v>6</v>
      </c>
      <c r="B102" s="48" t="s">
        <v>504</v>
      </c>
      <c r="C102" s="48" t="s">
        <v>505</v>
      </c>
      <c r="D102" s="49">
        <v>2</v>
      </c>
      <c r="E102" s="50" t="s">
        <v>280</v>
      </c>
      <c r="F102" s="48" t="s">
        <v>508</v>
      </c>
      <c r="G102" s="48" t="s">
        <v>401</v>
      </c>
      <c r="H102" s="48">
        <v>1237</v>
      </c>
      <c r="I102" s="48">
        <v>2</v>
      </c>
      <c r="J102" s="48" t="s">
        <v>509</v>
      </c>
      <c r="K102" s="48">
        <v>2317</v>
      </c>
      <c r="L102" s="49">
        <v>25</v>
      </c>
      <c r="M102" s="48" t="s">
        <v>419</v>
      </c>
      <c r="N102" s="51" t="s">
        <v>404</v>
      </c>
      <c r="P102" s="48">
        <v>899</v>
      </c>
      <c r="Q102" s="131" t="str">
        <f>IFERROR(INDEX(JRoomSCS!C:C,MATCH(JRooms!M102,JRoomSCS!$B:$B,0)),"N/A")</f>
        <v>N/A</v>
      </c>
      <c r="R102" s="86" t="s">
        <v>405</v>
      </c>
      <c r="S102" s="87" t="str">
        <f>IFERROR(INDEX(SchoolList!C:C,MATCH(T102,SchoolList!A:A,0)),"N/A")</f>
        <v>N/A</v>
      </c>
      <c r="T102" s="87" t="s">
        <v>405</v>
      </c>
      <c r="U102" s="88"/>
      <c r="V102" s="87"/>
    </row>
    <row r="103" spans="1:22" x14ac:dyDescent="0.2">
      <c r="A103" s="48">
        <v>6</v>
      </c>
      <c r="B103" s="48" t="s">
        <v>504</v>
      </c>
      <c r="C103" s="48" t="s">
        <v>505</v>
      </c>
      <c r="D103" s="49">
        <v>3</v>
      </c>
      <c r="E103" s="50" t="s">
        <v>510</v>
      </c>
      <c r="F103" s="48" t="s">
        <v>511</v>
      </c>
      <c r="G103" s="48" t="s">
        <v>424</v>
      </c>
      <c r="H103" s="48">
        <v>3</v>
      </c>
      <c r="I103" s="48">
        <v>1</v>
      </c>
      <c r="J103" s="48" t="s">
        <v>402</v>
      </c>
      <c r="K103" s="48">
        <v>419</v>
      </c>
      <c r="L103" s="49" t="s">
        <v>512</v>
      </c>
      <c r="M103" s="48" t="s">
        <v>403</v>
      </c>
      <c r="N103" s="51" t="s">
        <v>404</v>
      </c>
      <c r="P103" s="48">
        <v>897</v>
      </c>
      <c r="Q103" s="131" t="str">
        <f>IFERROR(INDEX(JRoomSCS!C:C,MATCH(JRooms!M103,JRoomSCS!$B:$B,0)),"N/A")</f>
        <v>N/A</v>
      </c>
      <c r="R103" s="86" t="s">
        <v>405</v>
      </c>
      <c r="S103" s="87" t="str">
        <f>IFERROR(INDEX(SchoolList!C:C,MATCH(T103,SchoolList!A:A,0)),"N/A")</f>
        <v>N/A</v>
      </c>
      <c r="T103" s="87" t="s">
        <v>405</v>
      </c>
      <c r="U103" s="88"/>
      <c r="V103" s="87"/>
    </row>
    <row r="104" spans="1:22" x14ac:dyDescent="0.2">
      <c r="A104" s="48">
        <v>10</v>
      </c>
      <c r="B104" s="48" t="s">
        <v>513</v>
      </c>
      <c r="C104" s="48" t="s">
        <v>514</v>
      </c>
      <c r="D104" s="49">
        <v>551</v>
      </c>
      <c r="E104" s="50" t="s">
        <v>399</v>
      </c>
      <c r="F104" s="48" t="s">
        <v>400</v>
      </c>
      <c r="G104" s="48" t="s">
        <v>401</v>
      </c>
      <c r="H104" s="48">
        <v>551</v>
      </c>
      <c r="I104" s="48">
        <v>1</v>
      </c>
      <c r="J104" s="48" t="s">
        <v>402</v>
      </c>
      <c r="K104" s="48">
        <v>659</v>
      </c>
      <c r="L104" s="49">
        <v>100</v>
      </c>
      <c r="M104" s="48" t="s">
        <v>406</v>
      </c>
      <c r="N104" s="51" t="s">
        <v>404</v>
      </c>
      <c r="P104" s="48">
        <v>1368</v>
      </c>
      <c r="Q104" s="131" t="str">
        <f>IFERROR(INDEX(JRoomSCS!C:C,MATCH(JRooms!M104,JRoomSCS!$B:$B,0)),"N/A")</f>
        <v>N/A</v>
      </c>
      <c r="R104" s="86" t="s">
        <v>396</v>
      </c>
      <c r="S104" s="87" t="str">
        <f>IFERROR(INDEX(SchoolList!C:C,MATCH(T104,SchoolList!A:A,0)),"N/A")</f>
        <v>N/A</v>
      </c>
      <c r="T104" s="87">
        <v>185</v>
      </c>
      <c r="U104" s="88"/>
      <c r="V104" s="87"/>
    </row>
    <row r="105" spans="1:22" x14ac:dyDescent="0.2">
      <c r="A105" s="48">
        <v>10</v>
      </c>
      <c r="B105" s="48" t="s">
        <v>513</v>
      </c>
      <c r="C105" s="48" t="s">
        <v>514</v>
      </c>
      <c r="D105" s="49">
        <v>551</v>
      </c>
      <c r="E105" s="50" t="s">
        <v>399</v>
      </c>
      <c r="F105" s="48" t="s">
        <v>400</v>
      </c>
      <c r="G105" s="48" t="s">
        <v>401</v>
      </c>
      <c r="H105" s="48">
        <v>551</v>
      </c>
      <c r="I105" s="48">
        <v>1</v>
      </c>
      <c r="J105" s="48" t="s">
        <v>402</v>
      </c>
      <c r="K105" s="48">
        <v>660</v>
      </c>
      <c r="L105" s="49">
        <v>101</v>
      </c>
      <c r="M105" s="48" t="s">
        <v>406</v>
      </c>
      <c r="N105" s="51" t="s">
        <v>404</v>
      </c>
      <c r="P105" s="48">
        <v>1368</v>
      </c>
      <c r="Q105" s="131" t="str">
        <f>IFERROR(INDEX(JRoomSCS!C:C,MATCH(JRooms!M105,JRoomSCS!$B:$B,0)),"N/A")</f>
        <v>N/A</v>
      </c>
      <c r="R105" s="86" t="s">
        <v>396</v>
      </c>
      <c r="S105" s="87" t="str">
        <f>IFERROR(INDEX(SchoolList!C:C,MATCH(T105,SchoolList!A:A,0)),"N/A")</f>
        <v>N/A</v>
      </c>
      <c r="T105" s="87">
        <v>185</v>
      </c>
      <c r="U105" s="88"/>
      <c r="V105" s="87"/>
    </row>
    <row r="106" spans="1:22" x14ac:dyDescent="0.2">
      <c r="A106" s="48">
        <v>10</v>
      </c>
      <c r="B106" s="48" t="s">
        <v>513</v>
      </c>
      <c r="C106" s="48" t="s">
        <v>514</v>
      </c>
      <c r="D106" s="49">
        <v>551</v>
      </c>
      <c r="E106" s="50" t="s">
        <v>399</v>
      </c>
      <c r="F106" s="48" t="s">
        <v>400</v>
      </c>
      <c r="G106" s="48" t="s">
        <v>401</v>
      </c>
      <c r="H106" s="48">
        <v>551</v>
      </c>
      <c r="I106" s="48">
        <v>1</v>
      </c>
      <c r="J106" s="48" t="s">
        <v>402</v>
      </c>
      <c r="K106" s="48">
        <v>658</v>
      </c>
      <c r="L106" s="49">
        <v>104</v>
      </c>
      <c r="M106" s="48" t="s">
        <v>403</v>
      </c>
      <c r="N106" s="51" t="s">
        <v>404</v>
      </c>
      <c r="P106" s="48">
        <v>928</v>
      </c>
      <c r="Q106" s="131" t="str">
        <f>IFERROR(INDEX(JRoomSCS!C:C,MATCH(JRooms!M106,JRoomSCS!$B:$B,0)),"N/A")</f>
        <v>N/A</v>
      </c>
      <c r="R106" s="86" t="s">
        <v>396</v>
      </c>
      <c r="S106" s="87" t="str">
        <f>IFERROR(INDEX(SchoolList!C:C,MATCH(T106,SchoolList!A:A,0)),"N/A")</f>
        <v>N/A</v>
      </c>
      <c r="T106" s="87">
        <v>185</v>
      </c>
      <c r="U106" s="88"/>
      <c r="V106" s="87"/>
    </row>
    <row r="107" spans="1:22" x14ac:dyDescent="0.2">
      <c r="A107" s="48">
        <v>10</v>
      </c>
      <c r="B107" s="48" t="s">
        <v>513</v>
      </c>
      <c r="C107" s="48" t="s">
        <v>514</v>
      </c>
      <c r="D107" s="49">
        <v>551</v>
      </c>
      <c r="E107" s="50" t="s">
        <v>399</v>
      </c>
      <c r="F107" s="48" t="s">
        <v>400</v>
      </c>
      <c r="G107" s="48" t="s">
        <v>401</v>
      </c>
      <c r="H107" s="48">
        <v>551</v>
      </c>
      <c r="I107" s="48">
        <v>1</v>
      </c>
      <c r="J107" s="48" t="s">
        <v>402</v>
      </c>
      <c r="K107" s="48">
        <v>657</v>
      </c>
      <c r="L107" s="49">
        <v>105</v>
      </c>
      <c r="M107" s="48" t="s">
        <v>403</v>
      </c>
      <c r="N107" s="51" t="s">
        <v>404</v>
      </c>
      <c r="P107" s="48">
        <v>928</v>
      </c>
      <c r="Q107" s="131" t="str">
        <f>IFERROR(INDEX(JRoomSCS!C:C,MATCH(JRooms!M107,JRoomSCS!$B:$B,0)),"N/A")</f>
        <v>N/A</v>
      </c>
      <c r="R107" s="86" t="s">
        <v>396</v>
      </c>
      <c r="S107" s="87" t="str">
        <f>IFERROR(INDEX(SchoolList!C:C,MATCH(T107,SchoolList!A:A,0)),"N/A")</f>
        <v>N/A</v>
      </c>
      <c r="T107" s="87">
        <v>185</v>
      </c>
      <c r="U107" s="88"/>
      <c r="V107" s="87"/>
    </row>
    <row r="108" spans="1:22" x14ac:dyDescent="0.2">
      <c r="A108" s="48">
        <v>10</v>
      </c>
      <c r="B108" s="48" t="s">
        <v>513</v>
      </c>
      <c r="C108" s="48" t="s">
        <v>514</v>
      </c>
      <c r="D108" s="49">
        <v>551</v>
      </c>
      <c r="E108" s="50" t="s">
        <v>399</v>
      </c>
      <c r="F108" s="48" t="s">
        <v>400</v>
      </c>
      <c r="G108" s="48" t="s">
        <v>401</v>
      </c>
      <c r="H108" s="48">
        <v>551</v>
      </c>
      <c r="I108" s="48">
        <v>1</v>
      </c>
      <c r="J108" s="48" t="s">
        <v>402</v>
      </c>
      <c r="K108" s="48">
        <v>656</v>
      </c>
      <c r="L108" s="49">
        <v>106</v>
      </c>
      <c r="M108" s="48" t="s">
        <v>403</v>
      </c>
      <c r="N108" s="51" t="s">
        <v>404</v>
      </c>
      <c r="P108" s="48">
        <v>928</v>
      </c>
      <c r="Q108" s="131" t="str">
        <f>IFERROR(INDEX(JRoomSCS!C:C,MATCH(JRooms!M108,JRoomSCS!$B:$B,0)),"N/A")</f>
        <v>N/A</v>
      </c>
      <c r="R108" s="86" t="s">
        <v>396</v>
      </c>
      <c r="S108" s="87" t="str">
        <f>IFERROR(INDEX(SchoolList!C:C,MATCH(T108,SchoolList!A:A,0)),"N/A")</f>
        <v>N/A</v>
      </c>
      <c r="T108" s="87">
        <v>185</v>
      </c>
      <c r="U108" s="88"/>
      <c r="V108" s="87"/>
    </row>
    <row r="109" spans="1:22" x14ac:dyDescent="0.2">
      <c r="A109" s="48">
        <v>10</v>
      </c>
      <c r="B109" s="48" t="s">
        <v>513</v>
      </c>
      <c r="C109" s="48" t="s">
        <v>514</v>
      </c>
      <c r="D109" s="49">
        <v>551</v>
      </c>
      <c r="E109" s="50" t="s">
        <v>399</v>
      </c>
      <c r="F109" s="48" t="s">
        <v>400</v>
      </c>
      <c r="G109" s="48" t="s">
        <v>401</v>
      </c>
      <c r="H109" s="48">
        <v>551</v>
      </c>
      <c r="I109" s="48">
        <v>1</v>
      </c>
      <c r="J109" s="48" t="s">
        <v>402</v>
      </c>
      <c r="K109" s="48">
        <v>654</v>
      </c>
      <c r="L109" s="49">
        <v>108</v>
      </c>
      <c r="M109" s="48" t="s">
        <v>403</v>
      </c>
      <c r="N109" s="51" t="s">
        <v>404</v>
      </c>
      <c r="P109" s="48">
        <v>928</v>
      </c>
      <c r="Q109" s="131" t="str">
        <f>IFERROR(INDEX(JRoomSCS!C:C,MATCH(JRooms!M109,JRoomSCS!$B:$B,0)),"N/A")</f>
        <v>N/A</v>
      </c>
      <c r="R109" s="86" t="s">
        <v>396</v>
      </c>
      <c r="S109" s="87" t="str">
        <f>IFERROR(INDEX(SchoolList!C:C,MATCH(T109,SchoolList!A:A,0)),"N/A")</f>
        <v>N/A</v>
      </c>
      <c r="T109" s="87">
        <v>185</v>
      </c>
      <c r="U109" s="88"/>
      <c r="V109" s="87"/>
    </row>
    <row r="110" spans="1:22" x14ac:dyDescent="0.2">
      <c r="A110" s="48">
        <v>10</v>
      </c>
      <c r="B110" s="48" t="s">
        <v>513</v>
      </c>
      <c r="C110" s="48" t="s">
        <v>514</v>
      </c>
      <c r="D110" s="49">
        <v>551</v>
      </c>
      <c r="E110" s="50" t="s">
        <v>399</v>
      </c>
      <c r="F110" s="48" t="s">
        <v>400</v>
      </c>
      <c r="G110" s="48" t="s">
        <v>401</v>
      </c>
      <c r="H110" s="48">
        <v>551</v>
      </c>
      <c r="I110" s="48">
        <v>1</v>
      </c>
      <c r="J110" s="48" t="s">
        <v>402</v>
      </c>
      <c r="K110" s="48">
        <v>653</v>
      </c>
      <c r="L110" s="49">
        <v>109</v>
      </c>
      <c r="M110" s="48" t="s">
        <v>419</v>
      </c>
      <c r="N110" s="51" t="s">
        <v>404</v>
      </c>
      <c r="P110" s="48">
        <v>928</v>
      </c>
      <c r="Q110" s="131" t="str">
        <f>IFERROR(INDEX(JRoomSCS!C:C,MATCH(JRooms!M110,JRoomSCS!$B:$B,0)),"N/A")</f>
        <v>N/A</v>
      </c>
      <c r="R110" s="86" t="s">
        <v>396</v>
      </c>
      <c r="S110" s="87" t="str">
        <f>IFERROR(INDEX(SchoolList!C:C,MATCH(T110,SchoolList!A:A,0)),"N/A")</f>
        <v>N/A</v>
      </c>
      <c r="T110" s="87">
        <v>185</v>
      </c>
      <c r="U110" s="88"/>
      <c r="V110" s="87"/>
    </row>
    <row r="111" spans="1:22" x14ac:dyDescent="0.2">
      <c r="A111" s="48">
        <v>10</v>
      </c>
      <c r="B111" s="48" t="s">
        <v>513</v>
      </c>
      <c r="C111" s="48" t="s">
        <v>514</v>
      </c>
      <c r="D111" s="49">
        <v>551</v>
      </c>
      <c r="E111" s="50" t="s">
        <v>399</v>
      </c>
      <c r="F111" s="48" t="s">
        <v>400</v>
      </c>
      <c r="G111" s="48" t="s">
        <v>401</v>
      </c>
      <c r="H111" s="48">
        <v>551</v>
      </c>
      <c r="I111" s="48">
        <v>1</v>
      </c>
      <c r="J111" s="48" t="s">
        <v>402</v>
      </c>
      <c r="K111" s="48">
        <v>652</v>
      </c>
      <c r="L111" s="49">
        <v>110</v>
      </c>
      <c r="M111" s="48" t="s">
        <v>403</v>
      </c>
      <c r="N111" s="51" t="s">
        <v>404</v>
      </c>
      <c r="P111" s="48">
        <v>928</v>
      </c>
      <c r="Q111" s="131" t="str">
        <f>IFERROR(INDEX(JRoomSCS!C:C,MATCH(JRooms!M111,JRoomSCS!$B:$B,0)),"N/A")</f>
        <v>N/A</v>
      </c>
      <c r="R111" s="86" t="s">
        <v>396</v>
      </c>
      <c r="S111" s="87" t="str">
        <f>IFERROR(INDEX(SchoolList!C:C,MATCH(T111,SchoolList!A:A,0)),"N/A")</f>
        <v>N/A</v>
      </c>
      <c r="T111" s="87">
        <v>185</v>
      </c>
      <c r="U111" s="88"/>
      <c r="V111" s="87"/>
    </row>
    <row r="112" spans="1:22" x14ac:dyDescent="0.2">
      <c r="A112" s="48">
        <v>10</v>
      </c>
      <c r="B112" s="48" t="s">
        <v>513</v>
      </c>
      <c r="C112" s="48" t="s">
        <v>514</v>
      </c>
      <c r="D112" s="49">
        <v>551</v>
      </c>
      <c r="E112" s="50" t="s">
        <v>399</v>
      </c>
      <c r="F112" s="48" t="s">
        <v>400</v>
      </c>
      <c r="G112" s="48" t="s">
        <v>401</v>
      </c>
      <c r="H112" s="48">
        <v>551</v>
      </c>
      <c r="I112" s="48">
        <v>1</v>
      </c>
      <c r="J112" s="48" t="s">
        <v>402</v>
      </c>
      <c r="K112" s="48">
        <v>651</v>
      </c>
      <c r="L112" s="49">
        <v>111</v>
      </c>
      <c r="M112" s="48" t="s">
        <v>363</v>
      </c>
      <c r="N112" s="51" t="s">
        <v>404</v>
      </c>
      <c r="P112" s="48">
        <v>928</v>
      </c>
      <c r="Q112" s="131" t="str">
        <f>IFERROR(INDEX(JRoomSCS!C:C,MATCH(JRooms!M112,JRoomSCS!$B:$B,0)),"N/A")</f>
        <v>Science</v>
      </c>
      <c r="R112" s="86" t="s">
        <v>396</v>
      </c>
      <c r="S112" s="87" t="str">
        <f>IFERROR(INDEX(SchoolList!C:C,MATCH(T112,SchoolList!A:A,0)),"N/A")</f>
        <v>N/A</v>
      </c>
      <c r="T112" s="87">
        <v>185</v>
      </c>
      <c r="U112" s="88"/>
      <c r="V112" s="87"/>
    </row>
    <row r="113" spans="1:22" x14ac:dyDescent="0.2">
      <c r="A113" s="48">
        <v>10</v>
      </c>
      <c r="B113" s="48" t="s">
        <v>513</v>
      </c>
      <c r="C113" s="48" t="s">
        <v>514</v>
      </c>
      <c r="D113" s="49">
        <v>551</v>
      </c>
      <c r="E113" s="50" t="s">
        <v>399</v>
      </c>
      <c r="F113" s="48" t="s">
        <v>400</v>
      </c>
      <c r="G113" s="48" t="s">
        <v>401</v>
      </c>
      <c r="H113" s="48">
        <v>551</v>
      </c>
      <c r="I113" s="48">
        <v>1</v>
      </c>
      <c r="J113" s="48" t="s">
        <v>402</v>
      </c>
      <c r="K113" s="48">
        <v>3295</v>
      </c>
      <c r="L113" s="49">
        <v>117</v>
      </c>
      <c r="M113" s="48" t="s">
        <v>354</v>
      </c>
      <c r="N113" s="51" t="s">
        <v>500</v>
      </c>
      <c r="P113" s="48">
        <v>1170</v>
      </c>
      <c r="Q113" s="131" t="str">
        <f>IFERROR(INDEX(JRoomSCS!C:C,MATCH(JRooms!M113,JRoomSCS!$B:$B,0)),"N/A")</f>
        <v>Arts</v>
      </c>
      <c r="R113" s="86" t="s">
        <v>396</v>
      </c>
      <c r="S113" s="87" t="str">
        <f>IFERROR(INDEX(SchoolList!C:C,MATCH(T113,SchoolList!A:A,0)),"N/A")</f>
        <v>N/A</v>
      </c>
      <c r="T113" s="87">
        <v>185</v>
      </c>
      <c r="U113" s="88"/>
      <c r="V113" s="87"/>
    </row>
    <row r="114" spans="1:22" x14ac:dyDescent="0.2">
      <c r="A114" s="48">
        <v>10</v>
      </c>
      <c r="B114" s="48" t="s">
        <v>513</v>
      </c>
      <c r="C114" s="48" t="s">
        <v>514</v>
      </c>
      <c r="D114" s="49">
        <v>551</v>
      </c>
      <c r="E114" s="50" t="s">
        <v>399</v>
      </c>
      <c r="F114" s="48" t="s">
        <v>400</v>
      </c>
      <c r="G114" s="48" t="s">
        <v>401</v>
      </c>
      <c r="H114" s="48">
        <v>551</v>
      </c>
      <c r="I114" s="48">
        <v>1</v>
      </c>
      <c r="J114" s="48" t="s">
        <v>402</v>
      </c>
      <c r="K114" s="48">
        <v>3296</v>
      </c>
      <c r="L114" s="49">
        <v>122</v>
      </c>
      <c r="M114" s="48" t="s">
        <v>358</v>
      </c>
      <c r="N114" s="51" t="s">
        <v>500</v>
      </c>
      <c r="P114" s="48">
        <v>1040</v>
      </c>
      <c r="Q114" s="131" t="str">
        <f>IFERROR(INDEX(JRoomSCS!C:C,MATCH(JRooms!M114,JRoomSCS!$B:$B,0)),"N/A")</f>
        <v>Arts</v>
      </c>
      <c r="R114" s="86" t="s">
        <v>396</v>
      </c>
      <c r="S114" s="87" t="str">
        <f>IFERROR(INDEX(SchoolList!C:C,MATCH(T114,SchoolList!A:A,0)),"N/A")</f>
        <v>N/A</v>
      </c>
      <c r="T114" s="87">
        <v>185</v>
      </c>
      <c r="U114" s="88"/>
      <c r="V114" s="87"/>
    </row>
    <row r="115" spans="1:22" x14ac:dyDescent="0.2">
      <c r="A115" s="48">
        <v>10</v>
      </c>
      <c r="B115" s="48" t="s">
        <v>513</v>
      </c>
      <c r="C115" s="48" t="s">
        <v>514</v>
      </c>
      <c r="D115" s="49">
        <v>551</v>
      </c>
      <c r="E115" s="50" t="s">
        <v>399</v>
      </c>
      <c r="F115" s="48" t="s">
        <v>400</v>
      </c>
      <c r="G115" s="48" t="s">
        <v>401</v>
      </c>
      <c r="H115" s="48">
        <v>551</v>
      </c>
      <c r="I115" s="48">
        <v>1</v>
      </c>
      <c r="J115" s="48" t="s">
        <v>402</v>
      </c>
      <c r="K115" s="48">
        <v>650</v>
      </c>
      <c r="L115" s="49">
        <v>125</v>
      </c>
      <c r="M115" s="48" t="s">
        <v>412</v>
      </c>
      <c r="N115" s="51" t="s">
        <v>413</v>
      </c>
      <c r="P115" s="48">
        <v>4576</v>
      </c>
      <c r="Q115" s="131" t="str">
        <f>IFERROR(INDEX(JRoomSCS!C:C,MATCH(JRooms!M115,JRoomSCS!$B:$B,0)),"N/A")</f>
        <v>N/A</v>
      </c>
      <c r="R115" s="86" t="s">
        <v>396</v>
      </c>
      <c r="S115" s="87" t="str">
        <f>IFERROR(INDEX(SchoolList!C:C,MATCH(T115,SchoolList!A:A,0)),"N/A")</f>
        <v>N/A</v>
      </c>
      <c r="T115" s="87">
        <v>185</v>
      </c>
      <c r="U115" s="88"/>
      <c r="V115" s="87"/>
    </row>
    <row r="116" spans="1:22" x14ac:dyDescent="0.2">
      <c r="A116" s="48">
        <v>10</v>
      </c>
      <c r="B116" s="48" t="s">
        <v>513</v>
      </c>
      <c r="C116" s="48" t="s">
        <v>514</v>
      </c>
      <c r="D116" s="49">
        <v>551</v>
      </c>
      <c r="E116" s="50" t="s">
        <v>399</v>
      </c>
      <c r="F116" s="48" t="s">
        <v>400</v>
      </c>
      <c r="G116" s="48" t="s">
        <v>401</v>
      </c>
      <c r="H116" s="48">
        <v>1003</v>
      </c>
      <c r="I116" s="48">
        <v>2</v>
      </c>
      <c r="J116" s="48" t="s">
        <v>463</v>
      </c>
      <c r="K116" s="48">
        <v>662</v>
      </c>
      <c r="L116" s="49">
        <v>200</v>
      </c>
      <c r="M116" s="48" t="s">
        <v>515</v>
      </c>
      <c r="N116" s="51" t="s">
        <v>404</v>
      </c>
      <c r="P116" s="48">
        <v>928</v>
      </c>
      <c r="Q116" s="131" t="str">
        <f>IFERROR(INDEX(JRoomSCS!C:C,MATCH(JRooms!M116,JRoomSCS!$B:$B,0)),"N/A")</f>
        <v>N/A</v>
      </c>
      <c r="R116" s="86" t="s">
        <v>396</v>
      </c>
      <c r="S116" s="87" t="str">
        <f>IFERROR(INDEX(SchoolList!C:C,MATCH(T116,SchoolList!A:A,0)),"N/A")</f>
        <v>N/A</v>
      </c>
      <c r="T116" s="87">
        <v>185</v>
      </c>
      <c r="U116" s="88"/>
      <c r="V116" s="87"/>
    </row>
    <row r="117" spans="1:22" x14ac:dyDescent="0.2">
      <c r="A117" s="48">
        <v>10</v>
      </c>
      <c r="B117" s="48" t="s">
        <v>513</v>
      </c>
      <c r="C117" s="48" t="s">
        <v>514</v>
      </c>
      <c r="D117" s="49">
        <v>551</v>
      </c>
      <c r="E117" s="50" t="s">
        <v>399</v>
      </c>
      <c r="F117" s="48" t="s">
        <v>400</v>
      </c>
      <c r="G117" s="48" t="s">
        <v>401</v>
      </c>
      <c r="H117" s="48">
        <v>1003</v>
      </c>
      <c r="I117" s="48">
        <v>2</v>
      </c>
      <c r="J117" s="48" t="s">
        <v>463</v>
      </c>
      <c r="K117" s="48">
        <v>663</v>
      </c>
      <c r="L117" s="49">
        <v>201</v>
      </c>
      <c r="M117" s="48" t="s">
        <v>515</v>
      </c>
      <c r="N117" s="51" t="s">
        <v>404</v>
      </c>
      <c r="P117" s="48">
        <v>928</v>
      </c>
      <c r="Q117" s="131" t="str">
        <f>IFERROR(INDEX(JRoomSCS!C:C,MATCH(JRooms!M117,JRoomSCS!$B:$B,0)),"N/A")</f>
        <v>N/A</v>
      </c>
      <c r="R117" s="86" t="s">
        <v>396</v>
      </c>
      <c r="S117" s="87" t="str">
        <f>IFERROR(INDEX(SchoolList!C:C,MATCH(T117,SchoolList!A:A,0)),"N/A")</f>
        <v>N/A</v>
      </c>
      <c r="T117" s="87">
        <v>185</v>
      </c>
      <c r="U117" s="88"/>
      <c r="V117" s="87"/>
    </row>
    <row r="118" spans="1:22" x14ac:dyDescent="0.2">
      <c r="A118" s="48">
        <v>10</v>
      </c>
      <c r="B118" s="48" t="s">
        <v>513</v>
      </c>
      <c r="C118" s="48" t="s">
        <v>514</v>
      </c>
      <c r="D118" s="49">
        <v>551</v>
      </c>
      <c r="E118" s="50" t="s">
        <v>399</v>
      </c>
      <c r="F118" s="48" t="s">
        <v>400</v>
      </c>
      <c r="G118" s="48" t="s">
        <v>401</v>
      </c>
      <c r="H118" s="48">
        <v>1003</v>
      </c>
      <c r="I118" s="48">
        <v>2</v>
      </c>
      <c r="J118" s="48" t="s">
        <v>463</v>
      </c>
      <c r="K118" s="48">
        <v>664</v>
      </c>
      <c r="L118" s="49">
        <v>202</v>
      </c>
      <c r="M118" s="48" t="s">
        <v>515</v>
      </c>
      <c r="N118" s="51" t="s">
        <v>404</v>
      </c>
      <c r="P118" s="48">
        <v>928</v>
      </c>
      <c r="Q118" s="131" t="str">
        <f>IFERROR(INDEX(JRoomSCS!C:C,MATCH(JRooms!M118,JRoomSCS!$B:$B,0)),"N/A")</f>
        <v>N/A</v>
      </c>
      <c r="R118" s="86" t="s">
        <v>396</v>
      </c>
      <c r="S118" s="87" t="str">
        <f>IFERROR(INDEX(SchoolList!C:C,MATCH(T118,SchoolList!A:A,0)),"N/A")</f>
        <v>N/A</v>
      </c>
      <c r="T118" s="87">
        <v>185</v>
      </c>
      <c r="U118" s="88"/>
      <c r="V118" s="87"/>
    </row>
    <row r="119" spans="1:22" x14ac:dyDescent="0.2">
      <c r="A119" s="48">
        <v>10</v>
      </c>
      <c r="B119" s="48" t="s">
        <v>513</v>
      </c>
      <c r="C119" s="48" t="s">
        <v>514</v>
      </c>
      <c r="D119" s="49">
        <v>551</v>
      </c>
      <c r="E119" s="50" t="s">
        <v>399</v>
      </c>
      <c r="F119" s="48" t="s">
        <v>400</v>
      </c>
      <c r="G119" s="48" t="s">
        <v>401</v>
      </c>
      <c r="H119" s="48">
        <v>1003</v>
      </c>
      <c r="I119" s="48">
        <v>2</v>
      </c>
      <c r="J119" s="48" t="s">
        <v>463</v>
      </c>
      <c r="K119" s="48">
        <v>665</v>
      </c>
      <c r="L119" s="49">
        <v>203</v>
      </c>
      <c r="M119" s="48" t="s">
        <v>515</v>
      </c>
      <c r="N119" s="51" t="s">
        <v>404</v>
      </c>
      <c r="P119" s="48">
        <v>928</v>
      </c>
      <c r="Q119" s="131" t="str">
        <f>IFERROR(INDEX(JRoomSCS!C:C,MATCH(JRooms!M119,JRoomSCS!$B:$B,0)),"N/A")</f>
        <v>N/A</v>
      </c>
      <c r="R119" s="86" t="s">
        <v>396</v>
      </c>
      <c r="S119" s="87" t="str">
        <f>IFERROR(INDEX(SchoolList!C:C,MATCH(T119,SchoolList!A:A,0)),"N/A")</f>
        <v>N/A</v>
      </c>
      <c r="T119" s="87">
        <v>185</v>
      </c>
      <c r="U119" s="88"/>
      <c r="V119" s="87"/>
    </row>
    <row r="120" spans="1:22" x14ac:dyDescent="0.2">
      <c r="A120" s="48">
        <v>10</v>
      </c>
      <c r="B120" s="48" t="s">
        <v>513</v>
      </c>
      <c r="C120" s="48" t="s">
        <v>514</v>
      </c>
      <c r="D120" s="49">
        <v>551</v>
      </c>
      <c r="E120" s="50" t="s">
        <v>399</v>
      </c>
      <c r="F120" s="48" t="s">
        <v>400</v>
      </c>
      <c r="G120" s="48" t="s">
        <v>401</v>
      </c>
      <c r="H120" s="48">
        <v>1003</v>
      </c>
      <c r="I120" s="48">
        <v>2</v>
      </c>
      <c r="J120" s="48" t="s">
        <v>463</v>
      </c>
      <c r="K120" s="48">
        <v>666</v>
      </c>
      <c r="L120" s="49">
        <v>204</v>
      </c>
      <c r="M120" s="48" t="s">
        <v>419</v>
      </c>
      <c r="N120" s="51" t="s">
        <v>404</v>
      </c>
      <c r="P120" s="48">
        <v>928</v>
      </c>
      <c r="Q120" s="131" t="str">
        <f>IFERROR(INDEX(JRoomSCS!C:C,MATCH(JRooms!M120,JRoomSCS!$B:$B,0)),"N/A")</f>
        <v>N/A</v>
      </c>
      <c r="R120" s="86" t="s">
        <v>396</v>
      </c>
      <c r="S120" s="87" t="str">
        <f>IFERROR(INDEX(SchoolList!C:C,MATCH(T120,SchoolList!A:A,0)),"N/A")</f>
        <v>N/A</v>
      </c>
      <c r="T120" s="87">
        <v>185</v>
      </c>
      <c r="U120" s="88"/>
      <c r="V120" s="87"/>
    </row>
    <row r="121" spans="1:22" x14ac:dyDescent="0.2">
      <c r="A121" s="48">
        <v>10</v>
      </c>
      <c r="B121" s="48" t="s">
        <v>513</v>
      </c>
      <c r="C121" s="48" t="s">
        <v>514</v>
      </c>
      <c r="D121" s="49">
        <v>551</v>
      </c>
      <c r="E121" s="50" t="s">
        <v>399</v>
      </c>
      <c r="F121" s="48" t="s">
        <v>400</v>
      </c>
      <c r="G121" s="48" t="s">
        <v>401</v>
      </c>
      <c r="H121" s="48">
        <v>1003</v>
      </c>
      <c r="I121" s="48">
        <v>2</v>
      </c>
      <c r="J121" s="48" t="s">
        <v>463</v>
      </c>
      <c r="K121" s="48">
        <v>667</v>
      </c>
      <c r="L121" s="49">
        <v>205</v>
      </c>
      <c r="M121" s="48" t="s">
        <v>419</v>
      </c>
      <c r="N121" s="51" t="s">
        <v>404</v>
      </c>
      <c r="P121" s="48">
        <v>928</v>
      </c>
      <c r="Q121" s="131" t="str">
        <f>IFERROR(INDEX(JRoomSCS!C:C,MATCH(JRooms!M121,JRoomSCS!$B:$B,0)),"N/A")</f>
        <v>N/A</v>
      </c>
      <c r="R121" s="86" t="s">
        <v>396</v>
      </c>
      <c r="S121" s="87" t="str">
        <f>IFERROR(INDEX(SchoolList!C:C,MATCH(T121,SchoolList!A:A,0)),"N/A")</f>
        <v>N/A</v>
      </c>
      <c r="T121" s="87">
        <v>185</v>
      </c>
      <c r="U121" s="88"/>
      <c r="V121" s="87"/>
    </row>
    <row r="122" spans="1:22" x14ac:dyDescent="0.2">
      <c r="A122" s="48">
        <v>10</v>
      </c>
      <c r="B122" s="48" t="s">
        <v>513</v>
      </c>
      <c r="C122" s="48" t="s">
        <v>514</v>
      </c>
      <c r="D122" s="49">
        <v>551</v>
      </c>
      <c r="E122" s="50" t="s">
        <v>399</v>
      </c>
      <c r="F122" s="48" t="s">
        <v>400</v>
      </c>
      <c r="G122" s="48" t="s">
        <v>401</v>
      </c>
      <c r="H122" s="48">
        <v>1003</v>
      </c>
      <c r="I122" s="48">
        <v>2</v>
      </c>
      <c r="J122" s="48" t="s">
        <v>463</v>
      </c>
      <c r="K122" s="48">
        <v>668</v>
      </c>
      <c r="L122" s="49">
        <v>206</v>
      </c>
      <c r="M122" s="48" t="s">
        <v>419</v>
      </c>
      <c r="N122" s="51" t="s">
        <v>404</v>
      </c>
      <c r="P122" s="48">
        <v>928</v>
      </c>
      <c r="Q122" s="131" t="str">
        <f>IFERROR(INDEX(JRoomSCS!C:C,MATCH(JRooms!M122,JRoomSCS!$B:$B,0)),"N/A")</f>
        <v>N/A</v>
      </c>
      <c r="R122" s="86" t="s">
        <v>396</v>
      </c>
      <c r="S122" s="87" t="str">
        <f>IFERROR(INDEX(SchoolList!C:C,MATCH(T122,SchoolList!A:A,0)),"N/A")</f>
        <v>N/A</v>
      </c>
      <c r="T122" s="87">
        <v>185</v>
      </c>
      <c r="U122" s="88"/>
      <c r="V122" s="87"/>
    </row>
    <row r="123" spans="1:22" x14ac:dyDescent="0.2">
      <c r="A123" s="48">
        <v>10</v>
      </c>
      <c r="B123" s="48" t="s">
        <v>513</v>
      </c>
      <c r="C123" s="48" t="s">
        <v>514</v>
      </c>
      <c r="D123" s="49">
        <v>551</v>
      </c>
      <c r="E123" s="50" t="s">
        <v>399</v>
      </c>
      <c r="F123" s="48" t="s">
        <v>400</v>
      </c>
      <c r="G123" s="48" t="s">
        <v>401</v>
      </c>
      <c r="H123" s="48">
        <v>1003</v>
      </c>
      <c r="I123" s="48">
        <v>2</v>
      </c>
      <c r="J123" s="48" t="s">
        <v>463</v>
      </c>
      <c r="K123" s="48">
        <v>669</v>
      </c>
      <c r="L123" s="49">
        <v>207</v>
      </c>
      <c r="M123" s="48" t="s">
        <v>419</v>
      </c>
      <c r="N123" s="51" t="s">
        <v>404</v>
      </c>
      <c r="P123" s="48">
        <v>928</v>
      </c>
      <c r="Q123" s="131" t="str">
        <f>IFERROR(INDEX(JRoomSCS!C:C,MATCH(JRooms!M123,JRoomSCS!$B:$B,0)),"N/A")</f>
        <v>N/A</v>
      </c>
      <c r="R123" s="86" t="s">
        <v>396</v>
      </c>
      <c r="S123" s="87" t="str">
        <f>IFERROR(INDEX(SchoolList!C:C,MATCH(T123,SchoolList!A:A,0)),"N/A")</f>
        <v>N/A</v>
      </c>
      <c r="T123" s="87">
        <v>185</v>
      </c>
      <c r="U123" s="88"/>
      <c r="V123" s="87"/>
    </row>
    <row r="124" spans="1:22" x14ac:dyDescent="0.2">
      <c r="A124" s="48">
        <v>10</v>
      </c>
      <c r="B124" s="48" t="s">
        <v>513</v>
      </c>
      <c r="C124" s="48" t="s">
        <v>514</v>
      </c>
      <c r="D124" s="49">
        <v>551</v>
      </c>
      <c r="E124" s="50" t="s">
        <v>399</v>
      </c>
      <c r="F124" s="48" t="s">
        <v>400</v>
      </c>
      <c r="G124" s="48" t="s">
        <v>401</v>
      </c>
      <c r="H124" s="48">
        <v>1003</v>
      </c>
      <c r="I124" s="48">
        <v>2</v>
      </c>
      <c r="J124" s="48" t="s">
        <v>463</v>
      </c>
      <c r="K124" s="48">
        <v>671</v>
      </c>
      <c r="L124" s="49">
        <v>210</v>
      </c>
      <c r="M124" s="48" t="s">
        <v>516</v>
      </c>
      <c r="N124" s="51" t="s">
        <v>409</v>
      </c>
      <c r="P124" s="48">
        <v>384</v>
      </c>
      <c r="Q124" s="131" t="str">
        <f>IFERROR(INDEX(JRoomSCS!C:C,MATCH(JRooms!M124,JRoomSCS!$B:$B,0)),"N/A")</f>
        <v>N/A</v>
      </c>
      <c r="R124" s="86" t="s">
        <v>396</v>
      </c>
      <c r="S124" s="87" t="str">
        <f>IFERROR(INDEX(SchoolList!C:C,MATCH(T124,SchoolList!A:A,0)),"N/A")</f>
        <v>N/A</v>
      </c>
      <c r="T124" s="87">
        <v>185</v>
      </c>
      <c r="U124" s="88"/>
      <c r="V124" s="87"/>
    </row>
    <row r="125" spans="1:22" x14ac:dyDescent="0.2">
      <c r="A125" s="48">
        <v>10</v>
      </c>
      <c r="B125" s="48" t="s">
        <v>513</v>
      </c>
      <c r="C125" s="48" t="s">
        <v>514</v>
      </c>
      <c r="D125" s="49">
        <v>551</v>
      </c>
      <c r="E125" s="50" t="s">
        <v>399</v>
      </c>
      <c r="F125" s="48" t="s">
        <v>400</v>
      </c>
      <c r="G125" s="48" t="s">
        <v>401</v>
      </c>
      <c r="H125" s="48">
        <v>1003</v>
      </c>
      <c r="I125" s="48">
        <v>2</v>
      </c>
      <c r="J125" s="48" t="s">
        <v>463</v>
      </c>
      <c r="K125" s="48">
        <v>670</v>
      </c>
      <c r="L125" s="49">
        <v>213</v>
      </c>
      <c r="M125" s="48" t="s">
        <v>374</v>
      </c>
      <c r="N125" s="51" t="s">
        <v>500</v>
      </c>
      <c r="P125" s="48">
        <v>899</v>
      </c>
      <c r="Q125" s="131" t="str">
        <f>IFERROR(INDEX(JRoomSCS!C:C,MATCH(JRooms!M125,JRoomSCS!$B:$B,0)),"N/A")</f>
        <v>Tech</v>
      </c>
      <c r="R125" s="86" t="s">
        <v>396</v>
      </c>
      <c r="S125" s="87" t="str">
        <f>IFERROR(INDEX(SchoolList!C:C,MATCH(T125,SchoolList!A:A,0)),"N/A")</f>
        <v>N/A</v>
      </c>
      <c r="T125" s="87">
        <v>185</v>
      </c>
      <c r="U125" s="88"/>
      <c r="V125" s="87"/>
    </row>
    <row r="126" spans="1:22" x14ac:dyDescent="0.2">
      <c r="A126" s="48">
        <v>10</v>
      </c>
      <c r="B126" s="48" t="s">
        <v>513</v>
      </c>
      <c r="C126" s="48" t="s">
        <v>514</v>
      </c>
      <c r="D126" s="49">
        <v>551</v>
      </c>
      <c r="E126" s="50" t="s">
        <v>399</v>
      </c>
      <c r="F126" s="48" t="s">
        <v>400</v>
      </c>
      <c r="G126" s="48" t="s">
        <v>401</v>
      </c>
      <c r="H126" s="48">
        <v>1003</v>
      </c>
      <c r="I126" s="48">
        <v>2</v>
      </c>
      <c r="J126" s="48" t="s">
        <v>463</v>
      </c>
      <c r="K126" s="48">
        <v>3298</v>
      </c>
      <c r="L126" s="49">
        <v>232</v>
      </c>
      <c r="M126" s="48" t="s">
        <v>419</v>
      </c>
      <c r="N126" s="51" t="s">
        <v>404</v>
      </c>
      <c r="O126" s="52" t="s">
        <v>491</v>
      </c>
      <c r="P126" s="48">
        <v>720</v>
      </c>
      <c r="Q126" s="131" t="str">
        <f>IFERROR(INDEX(JRoomSCS!C:C,MATCH(JRooms!M126,JRoomSCS!$B:$B,0)),"N/A")</f>
        <v>N/A</v>
      </c>
      <c r="R126" s="86" t="s">
        <v>396</v>
      </c>
      <c r="S126" s="87" t="str">
        <f>IFERROR(INDEX(SchoolList!C:C,MATCH(T126,SchoolList!A:A,0)),"N/A")</f>
        <v>N/A</v>
      </c>
      <c r="T126" s="87">
        <v>185</v>
      </c>
      <c r="U126" s="88"/>
      <c r="V126" s="87"/>
    </row>
    <row r="127" spans="1:22" x14ac:dyDescent="0.2">
      <c r="A127" s="48">
        <v>10</v>
      </c>
      <c r="B127" s="48" t="s">
        <v>513</v>
      </c>
      <c r="C127" s="48" t="s">
        <v>514</v>
      </c>
      <c r="D127" s="49">
        <v>551</v>
      </c>
      <c r="E127" s="50" t="s">
        <v>399</v>
      </c>
      <c r="F127" s="48" t="s">
        <v>400</v>
      </c>
      <c r="G127" s="48" t="s">
        <v>401</v>
      </c>
      <c r="H127" s="48">
        <v>1003</v>
      </c>
      <c r="I127" s="48">
        <v>2</v>
      </c>
      <c r="J127" s="48" t="s">
        <v>463</v>
      </c>
      <c r="K127" s="48">
        <v>661</v>
      </c>
      <c r="L127" s="49">
        <v>233</v>
      </c>
      <c r="M127" s="48" t="s">
        <v>419</v>
      </c>
      <c r="N127" s="51" t="s">
        <v>404</v>
      </c>
      <c r="O127" s="52" t="s">
        <v>491</v>
      </c>
      <c r="P127" s="48">
        <v>720</v>
      </c>
      <c r="Q127" s="131" t="str">
        <f>IFERROR(INDEX(JRoomSCS!C:C,MATCH(JRooms!M127,JRoomSCS!$B:$B,0)),"N/A")</f>
        <v>N/A</v>
      </c>
      <c r="R127" s="86" t="s">
        <v>396</v>
      </c>
      <c r="S127" s="87" t="str">
        <f>IFERROR(INDEX(SchoolList!C:C,MATCH(T127,SchoolList!A:A,0)),"N/A")</f>
        <v>N/A</v>
      </c>
      <c r="T127" s="87">
        <v>185</v>
      </c>
      <c r="U127" s="88"/>
      <c r="V127" s="87"/>
    </row>
    <row r="128" spans="1:22" x14ac:dyDescent="0.2">
      <c r="A128" s="48">
        <v>10</v>
      </c>
      <c r="B128" s="48" t="s">
        <v>513</v>
      </c>
      <c r="C128" s="48" t="s">
        <v>514</v>
      </c>
      <c r="D128" s="49">
        <v>551</v>
      </c>
      <c r="E128" s="50" t="s">
        <v>399</v>
      </c>
      <c r="F128" s="48" t="s">
        <v>400</v>
      </c>
      <c r="G128" s="48" t="s">
        <v>401</v>
      </c>
      <c r="H128" s="48">
        <v>1003</v>
      </c>
      <c r="I128" s="48">
        <v>2</v>
      </c>
      <c r="J128" s="48" t="s">
        <v>463</v>
      </c>
      <c r="K128" s="48">
        <v>3297</v>
      </c>
      <c r="L128" s="49" t="s">
        <v>414</v>
      </c>
      <c r="M128" s="48" t="s">
        <v>415</v>
      </c>
      <c r="N128" s="51" t="s">
        <v>416</v>
      </c>
      <c r="P128" s="48">
        <v>1980</v>
      </c>
      <c r="Q128" s="131" t="str">
        <f>IFERROR(INDEX(JRoomSCS!C:C,MATCH(JRooms!M128,JRoomSCS!$B:$B,0)),"N/A")</f>
        <v>N/A</v>
      </c>
      <c r="R128" s="86" t="s">
        <v>396</v>
      </c>
      <c r="S128" s="87" t="str">
        <f>IFERROR(INDEX(SchoolList!C:C,MATCH(T128,SchoolList!A:A,0)),"N/A")</f>
        <v>N/A</v>
      </c>
      <c r="T128" s="87">
        <v>185</v>
      </c>
      <c r="U128" s="88"/>
      <c r="V128" s="87"/>
    </row>
    <row r="129" spans="1:22" x14ac:dyDescent="0.2">
      <c r="A129" s="48">
        <v>56</v>
      </c>
      <c r="B129" s="48" t="s">
        <v>517</v>
      </c>
      <c r="C129" s="48" t="s">
        <v>518</v>
      </c>
      <c r="D129" s="49">
        <v>1033</v>
      </c>
      <c r="E129" s="50" t="s">
        <v>519</v>
      </c>
      <c r="F129" s="48" t="s">
        <v>520</v>
      </c>
      <c r="G129" s="48" t="s">
        <v>401</v>
      </c>
      <c r="H129" s="48">
        <v>1071</v>
      </c>
      <c r="I129" s="48">
        <v>1</v>
      </c>
      <c r="J129" s="48" t="s">
        <v>402</v>
      </c>
      <c r="K129" s="48">
        <v>3022</v>
      </c>
      <c r="L129" s="49">
        <v>106</v>
      </c>
      <c r="M129" s="48" t="s">
        <v>403</v>
      </c>
      <c r="N129" s="51" t="s">
        <v>404</v>
      </c>
      <c r="P129" s="48">
        <v>672</v>
      </c>
      <c r="Q129" s="131" t="str">
        <f>IFERROR(INDEX(JRoomSCS!C:C,MATCH(JRooms!M129,JRoomSCS!$B:$B,0)),"N/A")</f>
        <v>N/A</v>
      </c>
      <c r="R129" s="86" t="s">
        <v>396</v>
      </c>
      <c r="S129" s="87" t="str">
        <f>IFERROR(INDEX(SchoolList!C:C,MATCH(T129,SchoolList!A:A,0)),"N/A")</f>
        <v>N/A</v>
      </c>
      <c r="T129" s="87">
        <v>505</v>
      </c>
      <c r="U129" s="88"/>
      <c r="V129" s="87"/>
    </row>
    <row r="130" spans="1:22" x14ac:dyDescent="0.2">
      <c r="A130" s="48">
        <v>56</v>
      </c>
      <c r="B130" s="48" t="s">
        <v>517</v>
      </c>
      <c r="C130" s="48" t="s">
        <v>518</v>
      </c>
      <c r="D130" s="49">
        <v>1033</v>
      </c>
      <c r="E130" s="50" t="s">
        <v>519</v>
      </c>
      <c r="F130" s="48" t="s">
        <v>520</v>
      </c>
      <c r="G130" s="48" t="s">
        <v>401</v>
      </c>
      <c r="H130" s="48">
        <v>1071</v>
      </c>
      <c r="I130" s="48">
        <v>1</v>
      </c>
      <c r="J130" s="48" t="s">
        <v>402</v>
      </c>
      <c r="K130" s="48">
        <v>3021</v>
      </c>
      <c r="L130" s="49">
        <v>107</v>
      </c>
      <c r="M130" s="48" t="s">
        <v>403</v>
      </c>
      <c r="N130" s="51" t="s">
        <v>404</v>
      </c>
      <c r="P130" s="48">
        <v>672</v>
      </c>
      <c r="Q130" s="131" t="str">
        <f>IFERROR(INDEX(JRoomSCS!C:C,MATCH(JRooms!M130,JRoomSCS!$B:$B,0)),"N/A")</f>
        <v>N/A</v>
      </c>
      <c r="R130" s="86" t="s">
        <v>396</v>
      </c>
      <c r="S130" s="87" t="str">
        <f>IFERROR(INDEX(SchoolList!C:C,MATCH(T130,SchoolList!A:A,0)),"N/A")</f>
        <v>N/A</v>
      </c>
      <c r="T130" s="87">
        <v>505</v>
      </c>
      <c r="U130" s="88"/>
      <c r="V130" s="87"/>
    </row>
    <row r="131" spans="1:22" x14ac:dyDescent="0.2">
      <c r="A131" s="48">
        <v>56</v>
      </c>
      <c r="B131" s="48" t="s">
        <v>517</v>
      </c>
      <c r="C131" s="48" t="s">
        <v>518</v>
      </c>
      <c r="D131" s="49">
        <v>1033</v>
      </c>
      <c r="E131" s="50" t="s">
        <v>519</v>
      </c>
      <c r="F131" s="48" t="s">
        <v>520</v>
      </c>
      <c r="G131" s="48" t="s">
        <v>401</v>
      </c>
      <c r="H131" s="48">
        <v>1071</v>
      </c>
      <c r="I131" s="48">
        <v>1</v>
      </c>
      <c r="J131" s="48" t="s">
        <v>402</v>
      </c>
      <c r="K131" s="48">
        <v>3020</v>
      </c>
      <c r="L131" s="49">
        <v>108</v>
      </c>
      <c r="M131" s="48" t="s">
        <v>403</v>
      </c>
      <c r="N131" s="51" t="s">
        <v>404</v>
      </c>
      <c r="P131" s="48">
        <v>672</v>
      </c>
      <c r="Q131" s="131" t="str">
        <f>IFERROR(INDEX(JRoomSCS!C:C,MATCH(JRooms!M131,JRoomSCS!$B:$B,0)),"N/A")</f>
        <v>N/A</v>
      </c>
      <c r="R131" s="86" t="s">
        <v>396</v>
      </c>
      <c r="S131" s="87" t="str">
        <f>IFERROR(INDEX(SchoolList!C:C,MATCH(T131,SchoolList!A:A,0)),"N/A")</f>
        <v>N/A</v>
      </c>
      <c r="T131" s="87">
        <v>505</v>
      </c>
      <c r="U131" s="88"/>
      <c r="V131" s="87"/>
    </row>
    <row r="132" spans="1:22" x14ac:dyDescent="0.2">
      <c r="A132" s="48">
        <v>56</v>
      </c>
      <c r="B132" s="48" t="s">
        <v>517</v>
      </c>
      <c r="C132" s="48" t="s">
        <v>518</v>
      </c>
      <c r="D132" s="49">
        <v>1033</v>
      </c>
      <c r="E132" s="50" t="s">
        <v>519</v>
      </c>
      <c r="F132" s="48" t="s">
        <v>520</v>
      </c>
      <c r="G132" s="48" t="s">
        <v>401</v>
      </c>
      <c r="H132" s="48">
        <v>1071</v>
      </c>
      <c r="I132" s="48">
        <v>1</v>
      </c>
      <c r="J132" s="48" t="s">
        <v>402</v>
      </c>
      <c r="K132" s="48">
        <v>3019</v>
      </c>
      <c r="L132" s="49">
        <v>109</v>
      </c>
      <c r="M132" s="48" t="s">
        <v>415</v>
      </c>
      <c r="N132" s="51" t="s">
        <v>416</v>
      </c>
      <c r="P132" s="48">
        <v>816</v>
      </c>
      <c r="Q132" s="131" t="str">
        <f>IFERROR(INDEX(JRoomSCS!C:C,MATCH(JRooms!M132,JRoomSCS!$B:$B,0)),"N/A")</f>
        <v>N/A</v>
      </c>
      <c r="R132" s="86" t="s">
        <v>396</v>
      </c>
      <c r="S132" s="87" t="str">
        <f>IFERROR(INDEX(SchoolList!C:C,MATCH(T132,SchoolList!A:A,0)),"N/A")</f>
        <v>N/A</v>
      </c>
      <c r="T132" s="87">
        <v>505</v>
      </c>
      <c r="U132" s="88"/>
      <c r="V132" s="87"/>
    </row>
    <row r="133" spans="1:22" x14ac:dyDescent="0.2">
      <c r="A133" s="48">
        <v>56</v>
      </c>
      <c r="B133" s="48" t="s">
        <v>517</v>
      </c>
      <c r="C133" s="48" t="s">
        <v>518</v>
      </c>
      <c r="D133" s="49">
        <v>1033</v>
      </c>
      <c r="E133" s="50" t="s">
        <v>519</v>
      </c>
      <c r="F133" s="48" t="s">
        <v>520</v>
      </c>
      <c r="G133" s="48" t="s">
        <v>401</v>
      </c>
      <c r="H133" s="48">
        <v>1071</v>
      </c>
      <c r="I133" s="48">
        <v>1</v>
      </c>
      <c r="J133" s="48" t="s">
        <v>402</v>
      </c>
      <c r="K133" s="48">
        <v>3018</v>
      </c>
      <c r="L133" s="49">
        <v>113</v>
      </c>
      <c r="M133" s="48" t="s">
        <v>403</v>
      </c>
      <c r="N133" s="51" t="s">
        <v>404</v>
      </c>
      <c r="P133" s="48">
        <v>696</v>
      </c>
      <c r="Q133" s="131" t="str">
        <f>IFERROR(INDEX(JRoomSCS!C:C,MATCH(JRooms!M133,JRoomSCS!$B:$B,0)),"N/A")</f>
        <v>N/A</v>
      </c>
      <c r="R133" s="86" t="s">
        <v>396</v>
      </c>
      <c r="S133" s="87" t="str">
        <f>IFERROR(INDEX(SchoolList!C:C,MATCH(T133,SchoolList!A:A,0)),"N/A")</f>
        <v>N/A</v>
      </c>
      <c r="T133" s="87">
        <v>505</v>
      </c>
      <c r="U133" s="88"/>
      <c r="V133" s="87"/>
    </row>
    <row r="134" spans="1:22" x14ac:dyDescent="0.2">
      <c r="A134" s="48">
        <v>56</v>
      </c>
      <c r="B134" s="48" t="s">
        <v>517</v>
      </c>
      <c r="C134" s="48" t="s">
        <v>518</v>
      </c>
      <c r="D134" s="49">
        <v>1033</v>
      </c>
      <c r="E134" s="50" t="s">
        <v>519</v>
      </c>
      <c r="F134" s="48" t="s">
        <v>520</v>
      </c>
      <c r="G134" s="48" t="s">
        <v>401</v>
      </c>
      <c r="H134" s="48">
        <v>1071</v>
      </c>
      <c r="I134" s="48">
        <v>1</v>
      </c>
      <c r="J134" s="48" t="s">
        <v>402</v>
      </c>
      <c r="K134" s="48">
        <v>3017</v>
      </c>
      <c r="L134" s="49">
        <v>115</v>
      </c>
      <c r="M134" s="48" t="s">
        <v>419</v>
      </c>
      <c r="N134" s="51" t="s">
        <v>404</v>
      </c>
      <c r="P134" s="48">
        <v>672</v>
      </c>
      <c r="Q134" s="131" t="str">
        <f>IFERROR(INDEX(JRoomSCS!C:C,MATCH(JRooms!M134,JRoomSCS!$B:$B,0)),"N/A")</f>
        <v>N/A</v>
      </c>
      <c r="R134" s="86" t="s">
        <v>396</v>
      </c>
      <c r="S134" s="87" t="str">
        <f>IFERROR(INDEX(SchoolList!C:C,MATCH(T134,SchoolList!A:A,0)),"N/A")</f>
        <v>N/A</v>
      </c>
      <c r="T134" s="87">
        <v>505</v>
      </c>
      <c r="U134" s="88"/>
      <c r="V134" s="87"/>
    </row>
    <row r="135" spans="1:22" x14ac:dyDescent="0.2">
      <c r="A135" s="48">
        <v>56</v>
      </c>
      <c r="B135" s="48" t="s">
        <v>517</v>
      </c>
      <c r="C135" s="48" t="s">
        <v>518</v>
      </c>
      <c r="D135" s="49">
        <v>1033</v>
      </c>
      <c r="E135" s="50" t="s">
        <v>519</v>
      </c>
      <c r="F135" s="48" t="s">
        <v>520</v>
      </c>
      <c r="G135" s="48" t="s">
        <v>401</v>
      </c>
      <c r="H135" s="48">
        <v>1071</v>
      </c>
      <c r="I135" s="48">
        <v>1</v>
      </c>
      <c r="J135" s="48" t="s">
        <v>402</v>
      </c>
      <c r="K135" s="48">
        <v>3009</v>
      </c>
      <c r="L135" s="49">
        <v>122</v>
      </c>
      <c r="M135" s="48" t="s">
        <v>403</v>
      </c>
      <c r="N135" s="51" t="s">
        <v>404</v>
      </c>
      <c r="P135" s="48">
        <v>748</v>
      </c>
      <c r="Q135" s="131" t="str">
        <f>IFERROR(INDEX(JRoomSCS!C:C,MATCH(JRooms!M135,JRoomSCS!$B:$B,0)),"N/A")</f>
        <v>N/A</v>
      </c>
      <c r="R135" s="86" t="s">
        <v>396</v>
      </c>
      <c r="S135" s="87" t="str">
        <f>IFERROR(INDEX(SchoolList!C:C,MATCH(T135,SchoolList!A:A,0)),"N/A")</f>
        <v>N/A</v>
      </c>
      <c r="T135" s="87">
        <v>505</v>
      </c>
      <c r="U135" s="88"/>
      <c r="V135" s="87"/>
    </row>
    <row r="136" spans="1:22" x14ac:dyDescent="0.2">
      <c r="A136" s="48">
        <v>56</v>
      </c>
      <c r="B136" s="48" t="s">
        <v>517</v>
      </c>
      <c r="C136" s="48" t="s">
        <v>518</v>
      </c>
      <c r="D136" s="49">
        <v>1033</v>
      </c>
      <c r="E136" s="50" t="s">
        <v>519</v>
      </c>
      <c r="F136" s="48" t="s">
        <v>520</v>
      </c>
      <c r="G136" s="48" t="s">
        <v>401</v>
      </c>
      <c r="H136" s="48">
        <v>1071</v>
      </c>
      <c r="I136" s="48">
        <v>1</v>
      </c>
      <c r="J136" s="48" t="s">
        <v>402</v>
      </c>
      <c r="K136" s="48">
        <v>3008</v>
      </c>
      <c r="L136" s="49">
        <v>123</v>
      </c>
      <c r="M136" s="48" t="s">
        <v>406</v>
      </c>
      <c r="N136" s="51" t="s">
        <v>404</v>
      </c>
      <c r="P136" s="48">
        <v>792</v>
      </c>
      <c r="Q136" s="131" t="str">
        <f>IFERROR(INDEX(JRoomSCS!C:C,MATCH(JRooms!M136,JRoomSCS!$B:$B,0)),"N/A")</f>
        <v>N/A</v>
      </c>
      <c r="R136" s="86" t="s">
        <v>396</v>
      </c>
      <c r="S136" s="87" t="str">
        <f>IFERROR(INDEX(SchoolList!C:C,MATCH(T136,SchoolList!A:A,0)),"N/A")</f>
        <v>N/A</v>
      </c>
      <c r="T136" s="87">
        <v>505</v>
      </c>
      <c r="U136" s="88"/>
      <c r="V136" s="87"/>
    </row>
    <row r="137" spans="1:22" x14ac:dyDescent="0.2">
      <c r="A137" s="48">
        <v>56</v>
      </c>
      <c r="B137" s="48" t="s">
        <v>517</v>
      </c>
      <c r="C137" s="48" t="s">
        <v>518</v>
      </c>
      <c r="D137" s="49">
        <v>1033</v>
      </c>
      <c r="E137" s="50" t="s">
        <v>519</v>
      </c>
      <c r="F137" s="48" t="s">
        <v>520</v>
      </c>
      <c r="G137" s="48" t="s">
        <v>401</v>
      </c>
      <c r="H137" s="48">
        <v>1071</v>
      </c>
      <c r="I137" s="48">
        <v>1</v>
      </c>
      <c r="J137" s="48" t="s">
        <v>402</v>
      </c>
      <c r="K137" s="48">
        <v>3007</v>
      </c>
      <c r="L137" s="49">
        <v>125</v>
      </c>
      <c r="M137" s="48" t="s">
        <v>403</v>
      </c>
      <c r="N137" s="51" t="s">
        <v>404</v>
      </c>
      <c r="P137" s="48">
        <v>630</v>
      </c>
      <c r="Q137" s="131" t="str">
        <f>IFERROR(INDEX(JRoomSCS!C:C,MATCH(JRooms!M137,JRoomSCS!$B:$B,0)),"N/A")</f>
        <v>N/A</v>
      </c>
      <c r="R137" s="86" t="s">
        <v>396</v>
      </c>
      <c r="S137" s="87" t="str">
        <f>IFERROR(INDEX(SchoolList!C:C,MATCH(T137,SchoolList!A:A,0)),"N/A")</f>
        <v>N/A</v>
      </c>
      <c r="T137" s="87">
        <v>505</v>
      </c>
      <c r="U137" s="88"/>
      <c r="V137" s="87"/>
    </row>
    <row r="138" spans="1:22" x14ac:dyDescent="0.2">
      <c r="A138" s="48">
        <v>56</v>
      </c>
      <c r="B138" s="48" t="s">
        <v>517</v>
      </c>
      <c r="C138" s="48" t="s">
        <v>518</v>
      </c>
      <c r="D138" s="49">
        <v>1033</v>
      </c>
      <c r="E138" s="50" t="s">
        <v>519</v>
      </c>
      <c r="F138" s="48" t="s">
        <v>520</v>
      </c>
      <c r="G138" s="48" t="s">
        <v>401</v>
      </c>
      <c r="H138" s="48">
        <v>1071</v>
      </c>
      <c r="I138" s="48">
        <v>1</v>
      </c>
      <c r="J138" s="48" t="s">
        <v>402</v>
      </c>
      <c r="K138" s="48">
        <v>3006</v>
      </c>
      <c r="L138" s="49">
        <v>127</v>
      </c>
      <c r="M138" s="48" t="s">
        <v>403</v>
      </c>
      <c r="N138" s="51" t="s">
        <v>404</v>
      </c>
      <c r="P138" s="48">
        <v>630</v>
      </c>
      <c r="Q138" s="131" t="str">
        <f>IFERROR(INDEX(JRoomSCS!C:C,MATCH(JRooms!M138,JRoomSCS!$B:$B,0)),"N/A")</f>
        <v>N/A</v>
      </c>
      <c r="R138" s="86" t="s">
        <v>396</v>
      </c>
      <c r="S138" s="87" t="str">
        <f>IFERROR(INDEX(SchoolList!C:C,MATCH(T138,SchoolList!A:A,0)),"N/A")</f>
        <v>N/A</v>
      </c>
      <c r="T138" s="87">
        <v>505</v>
      </c>
      <c r="U138" s="88"/>
      <c r="V138" s="87"/>
    </row>
    <row r="139" spans="1:22" x14ac:dyDescent="0.2">
      <c r="A139" s="48">
        <v>56</v>
      </c>
      <c r="B139" s="48" t="s">
        <v>517</v>
      </c>
      <c r="C139" s="48" t="s">
        <v>518</v>
      </c>
      <c r="D139" s="49">
        <v>1033</v>
      </c>
      <c r="E139" s="50" t="s">
        <v>519</v>
      </c>
      <c r="F139" s="48" t="s">
        <v>520</v>
      </c>
      <c r="G139" s="48" t="s">
        <v>401</v>
      </c>
      <c r="H139" s="48">
        <v>1071</v>
      </c>
      <c r="I139" s="48">
        <v>1</v>
      </c>
      <c r="J139" s="48" t="s">
        <v>402</v>
      </c>
      <c r="K139" s="48">
        <v>3005</v>
      </c>
      <c r="L139" s="49">
        <v>129</v>
      </c>
      <c r="M139" s="48" t="s">
        <v>403</v>
      </c>
      <c r="N139" s="51" t="s">
        <v>404</v>
      </c>
      <c r="P139" s="48">
        <v>630</v>
      </c>
      <c r="Q139" s="131" t="str">
        <f>IFERROR(INDEX(JRoomSCS!C:C,MATCH(JRooms!M139,JRoomSCS!$B:$B,0)),"N/A")</f>
        <v>N/A</v>
      </c>
      <c r="R139" s="86" t="s">
        <v>396</v>
      </c>
      <c r="S139" s="87" t="str">
        <f>IFERROR(INDEX(SchoolList!C:C,MATCH(T139,SchoolList!A:A,0)),"N/A")</f>
        <v>N/A</v>
      </c>
      <c r="T139" s="87">
        <v>505</v>
      </c>
      <c r="U139" s="88"/>
      <c r="V139" s="87"/>
    </row>
    <row r="140" spans="1:22" x14ac:dyDescent="0.2">
      <c r="A140" s="48">
        <v>56</v>
      </c>
      <c r="B140" s="48" t="s">
        <v>517</v>
      </c>
      <c r="C140" s="48" t="s">
        <v>518</v>
      </c>
      <c r="D140" s="49">
        <v>1033</v>
      </c>
      <c r="E140" s="50" t="s">
        <v>519</v>
      </c>
      <c r="F140" s="48" t="s">
        <v>520</v>
      </c>
      <c r="G140" s="48" t="s">
        <v>401</v>
      </c>
      <c r="H140" s="48">
        <v>1071</v>
      </c>
      <c r="I140" s="48">
        <v>1</v>
      </c>
      <c r="J140" s="48" t="s">
        <v>402</v>
      </c>
      <c r="K140" s="48">
        <v>3004</v>
      </c>
      <c r="L140" s="49">
        <v>131</v>
      </c>
      <c r="M140" s="48" t="s">
        <v>403</v>
      </c>
      <c r="N140" s="51" t="s">
        <v>404</v>
      </c>
      <c r="P140" s="48">
        <v>630</v>
      </c>
      <c r="Q140" s="131" t="str">
        <f>IFERROR(INDEX(JRoomSCS!C:C,MATCH(JRooms!M140,JRoomSCS!$B:$B,0)),"N/A")</f>
        <v>N/A</v>
      </c>
      <c r="R140" s="86" t="s">
        <v>396</v>
      </c>
      <c r="S140" s="87" t="str">
        <f>IFERROR(INDEX(SchoolList!C:C,MATCH(T140,SchoolList!A:A,0)),"N/A")</f>
        <v>N/A</v>
      </c>
      <c r="T140" s="87">
        <v>505</v>
      </c>
      <c r="U140" s="88"/>
      <c r="V140" s="87"/>
    </row>
    <row r="141" spans="1:22" x14ac:dyDescent="0.2">
      <c r="A141" s="48">
        <v>56</v>
      </c>
      <c r="B141" s="48" t="s">
        <v>517</v>
      </c>
      <c r="C141" s="48" t="s">
        <v>518</v>
      </c>
      <c r="D141" s="49">
        <v>1033</v>
      </c>
      <c r="E141" s="50" t="s">
        <v>519</v>
      </c>
      <c r="F141" s="48" t="s">
        <v>520</v>
      </c>
      <c r="G141" s="48" t="s">
        <v>401</v>
      </c>
      <c r="H141" s="48">
        <v>1071</v>
      </c>
      <c r="I141" s="48">
        <v>1</v>
      </c>
      <c r="J141" s="48" t="s">
        <v>402</v>
      </c>
      <c r="K141" s="48">
        <v>3023</v>
      </c>
      <c r="L141" s="49" t="s">
        <v>521</v>
      </c>
      <c r="M141" s="48" t="s">
        <v>412</v>
      </c>
      <c r="N141" s="51" t="s">
        <v>413</v>
      </c>
      <c r="P141" s="48">
        <v>3744</v>
      </c>
      <c r="Q141" s="131" t="str">
        <f>IFERROR(INDEX(JRoomSCS!C:C,MATCH(JRooms!M141,JRoomSCS!$B:$B,0)),"N/A")</f>
        <v>N/A</v>
      </c>
      <c r="R141" s="86" t="s">
        <v>396</v>
      </c>
      <c r="S141" s="87" t="str">
        <f>IFERROR(INDEX(SchoolList!C:C,MATCH(T141,SchoolList!A:A,0)),"N/A")</f>
        <v>N/A</v>
      </c>
      <c r="T141" s="87">
        <v>505</v>
      </c>
      <c r="U141" s="88"/>
      <c r="V141" s="87"/>
    </row>
    <row r="142" spans="1:22" x14ac:dyDescent="0.2">
      <c r="A142" s="48">
        <v>56</v>
      </c>
      <c r="B142" s="48" t="s">
        <v>517</v>
      </c>
      <c r="C142" s="48" t="s">
        <v>518</v>
      </c>
      <c r="D142" s="49">
        <v>1033</v>
      </c>
      <c r="E142" s="50" t="s">
        <v>519</v>
      </c>
      <c r="F142" s="48" t="s">
        <v>520</v>
      </c>
      <c r="G142" s="48" t="s">
        <v>401</v>
      </c>
      <c r="H142" s="48">
        <v>1072</v>
      </c>
      <c r="I142" s="48">
        <v>2</v>
      </c>
      <c r="J142" s="48" t="s">
        <v>463</v>
      </c>
      <c r="K142" s="48">
        <v>3025</v>
      </c>
      <c r="L142" s="49">
        <v>202</v>
      </c>
      <c r="M142" s="48" t="s">
        <v>419</v>
      </c>
      <c r="N142" s="51" t="s">
        <v>404</v>
      </c>
      <c r="P142" s="48">
        <v>744</v>
      </c>
      <c r="Q142" s="131" t="str">
        <f>IFERROR(INDEX(JRoomSCS!C:C,MATCH(JRooms!M142,JRoomSCS!$B:$B,0)),"N/A")</f>
        <v>N/A</v>
      </c>
      <c r="R142" s="86" t="s">
        <v>396</v>
      </c>
      <c r="S142" s="87" t="str">
        <f>IFERROR(INDEX(SchoolList!C:C,MATCH(T142,SchoolList!A:A,0)),"N/A")</f>
        <v>N/A</v>
      </c>
      <c r="T142" s="87">
        <v>505</v>
      </c>
      <c r="U142" s="88"/>
      <c r="V142" s="87"/>
    </row>
    <row r="143" spans="1:22" x14ac:dyDescent="0.2">
      <c r="A143" s="48">
        <v>56</v>
      </c>
      <c r="B143" s="48" t="s">
        <v>517</v>
      </c>
      <c r="C143" s="48" t="s">
        <v>518</v>
      </c>
      <c r="D143" s="49">
        <v>1033</v>
      </c>
      <c r="E143" s="50" t="s">
        <v>519</v>
      </c>
      <c r="F143" s="48" t="s">
        <v>520</v>
      </c>
      <c r="G143" s="48" t="s">
        <v>401</v>
      </c>
      <c r="H143" s="48">
        <v>1072</v>
      </c>
      <c r="I143" s="48">
        <v>2</v>
      </c>
      <c r="J143" s="48" t="s">
        <v>463</v>
      </c>
      <c r="K143" s="48">
        <v>3026</v>
      </c>
      <c r="L143" s="49">
        <v>204</v>
      </c>
      <c r="M143" s="48" t="s">
        <v>419</v>
      </c>
      <c r="N143" s="51" t="s">
        <v>404</v>
      </c>
      <c r="P143" s="48">
        <v>696</v>
      </c>
      <c r="Q143" s="131" t="str">
        <f>IFERROR(INDEX(JRoomSCS!C:C,MATCH(JRooms!M143,JRoomSCS!$B:$B,0)),"N/A")</f>
        <v>N/A</v>
      </c>
      <c r="R143" s="86" t="s">
        <v>396</v>
      </c>
      <c r="S143" s="87" t="str">
        <f>IFERROR(INDEX(SchoolList!C:C,MATCH(T143,SchoolList!A:A,0)),"N/A")</f>
        <v>N/A</v>
      </c>
      <c r="T143" s="87">
        <v>505</v>
      </c>
      <c r="U143" s="88"/>
      <c r="V143" s="87"/>
    </row>
    <row r="144" spans="1:22" x14ac:dyDescent="0.2">
      <c r="A144" s="48">
        <v>56</v>
      </c>
      <c r="B144" s="48" t="s">
        <v>517</v>
      </c>
      <c r="C144" s="48" t="s">
        <v>518</v>
      </c>
      <c r="D144" s="49">
        <v>1033</v>
      </c>
      <c r="E144" s="50" t="s">
        <v>519</v>
      </c>
      <c r="F144" s="48" t="s">
        <v>520</v>
      </c>
      <c r="G144" s="48" t="s">
        <v>401</v>
      </c>
      <c r="H144" s="48">
        <v>1072</v>
      </c>
      <c r="I144" s="48">
        <v>2</v>
      </c>
      <c r="J144" s="48" t="s">
        <v>463</v>
      </c>
      <c r="K144" s="48">
        <v>3024</v>
      </c>
      <c r="L144" s="49">
        <v>205</v>
      </c>
      <c r="M144" s="48" t="s">
        <v>515</v>
      </c>
      <c r="N144" s="51" t="s">
        <v>404</v>
      </c>
      <c r="P144" s="48">
        <v>1008</v>
      </c>
      <c r="Q144" s="131" t="str">
        <f>IFERROR(INDEX(JRoomSCS!C:C,MATCH(JRooms!M144,JRoomSCS!$B:$B,0)),"N/A")</f>
        <v>N/A</v>
      </c>
      <c r="R144" s="86" t="s">
        <v>396</v>
      </c>
      <c r="S144" s="87" t="str">
        <f>IFERROR(INDEX(SchoolList!C:C,MATCH(T144,SchoolList!A:A,0)),"N/A")</f>
        <v>N/A</v>
      </c>
      <c r="T144" s="87">
        <v>505</v>
      </c>
      <c r="U144" s="88"/>
      <c r="V144" s="87"/>
    </row>
    <row r="145" spans="1:22" x14ac:dyDescent="0.2">
      <c r="A145" s="48">
        <v>56</v>
      </c>
      <c r="B145" s="48" t="s">
        <v>517</v>
      </c>
      <c r="C145" s="48" t="s">
        <v>518</v>
      </c>
      <c r="D145" s="49">
        <v>1033</v>
      </c>
      <c r="E145" s="50" t="s">
        <v>519</v>
      </c>
      <c r="F145" s="48" t="s">
        <v>520</v>
      </c>
      <c r="G145" s="48" t="s">
        <v>401</v>
      </c>
      <c r="H145" s="48">
        <v>1072</v>
      </c>
      <c r="I145" s="48">
        <v>2</v>
      </c>
      <c r="J145" s="48" t="s">
        <v>463</v>
      </c>
      <c r="K145" s="48">
        <v>3027</v>
      </c>
      <c r="L145" s="49">
        <v>207</v>
      </c>
      <c r="M145" s="48" t="s">
        <v>515</v>
      </c>
      <c r="N145" s="51" t="s">
        <v>404</v>
      </c>
      <c r="P145" s="48">
        <v>696</v>
      </c>
      <c r="Q145" s="131" t="str">
        <f>IFERROR(INDEX(JRoomSCS!C:C,MATCH(JRooms!M145,JRoomSCS!$B:$B,0)),"N/A")</f>
        <v>N/A</v>
      </c>
      <c r="R145" s="86" t="s">
        <v>396</v>
      </c>
      <c r="S145" s="87" t="str">
        <f>IFERROR(INDEX(SchoolList!C:C,MATCH(T145,SchoolList!A:A,0)),"N/A")</f>
        <v>N/A</v>
      </c>
      <c r="T145" s="87">
        <v>505</v>
      </c>
      <c r="U145" s="88"/>
      <c r="V145" s="87"/>
    </row>
    <row r="146" spans="1:22" x14ac:dyDescent="0.2">
      <c r="A146" s="48">
        <v>56</v>
      </c>
      <c r="B146" s="48" t="s">
        <v>517</v>
      </c>
      <c r="C146" s="48" t="s">
        <v>518</v>
      </c>
      <c r="D146" s="49">
        <v>1033</v>
      </c>
      <c r="E146" s="50" t="s">
        <v>519</v>
      </c>
      <c r="F146" s="48" t="s">
        <v>520</v>
      </c>
      <c r="G146" s="48" t="s">
        <v>401</v>
      </c>
      <c r="H146" s="48">
        <v>1072</v>
      </c>
      <c r="I146" s="48">
        <v>2</v>
      </c>
      <c r="J146" s="48" t="s">
        <v>463</v>
      </c>
      <c r="K146" s="48">
        <v>3028</v>
      </c>
      <c r="L146" s="49">
        <v>209</v>
      </c>
      <c r="M146" s="48" t="s">
        <v>419</v>
      </c>
      <c r="N146" s="51" t="s">
        <v>404</v>
      </c>
      <c r="P146" s="48">
        <v>696</v>
      </c>
      <c r="Q146" s="131" t="str">
        <f>IFERROR(INDEX(JRoomSCS!C:C,MATCH(JRooms!M146,JRoomSCS!$B:$B,0)),"N/A")</f>
        <v>N/A</v>
      </c>
      <c r="R146" s="86" t="s">
        <v>396</v>
      </c>
      <c r="S146" s="87" t="str">
        <f>IFERROR(INDEX(SchoolList!C:C,MATCH(T146,SchoolList!A:A,0)),"N/A")</f>
        <v>N/A</v>
      </c>
      <c r="T146" s="87">
        <v>505</v>
      </c>
      <c r="U146" s="88"/>
      <c r="V146" s="87"/>
    </row>
    <row r="147" spans="1:22" x14ac:dyDescent="0.2">
      <c r="A147" s="48">
        <v>56</v>
      </c>
      <c r="B147" s="48" t="s">
        <v>517</v>
      </c>
      <c r="C147" s="48" t="s">
        <v>518</v>
      </c>
      <c r="D147" s="49">
        <v>1033</v>
      </c>
      <c r="E147" s="50" t="s">
        <v>519</v>
      </c>
      <c r="F147" s="48" t="s">
        <v>520</v>
      </c>
      <c r="G147" s="48" t="s">
        <v>401</v>
      </c>
      <c r="H147" s="48">
        <v>1072</v>
      </c>
      <c r="I147" s="48">
        <v>2</v>
      </c>
      <c r="J147" s="48" t="s">
        <v>463</v>
      </c>
      <c r="K147" s="48">
        <v>3031</v>
      </c>
      <c r="L147" s="49">
        <v>211</v>
      </c>
      <c r="M147" s="48" t="s">
        <v>419</v>
      </c>
      <c r="N147" s="51" t="s">
        <v>404</v>
      </c>
      <c r="P147" s="48">
        <v>912</v>
      </c>
      <c r="Q147" s="131" t="str">
        <f>IFERROR(INDEX(JRoomSCS!C:C,MATCH(JRooms!M147,JRoomSCS!$B:$B,0)),"N/A")</f>
        <v>N/A</v>
      </c>
      <c r="R147" s="86" t="s">
        <v>396</v>
      </c>
      <c r="S147" s="87" t="str">
        <f>IFERROR(INDEX(SchoolList!C:C,MATCH(T147,SchoolList!A:A,0)),"N/A")</f>
        <v>N/A</v>
      </c>
      <c r="T147" s="87">
        <v>505</v>
      </c>
      <c r="U147" s="88"/>
      <c r="V147" s="87"/>
    </row>
    <row r="148" spans="1:22" x14ac:dyDescent="0.2">
      <c r="A148" s="48">
        <v>56</v>
      </c>
      <c r="B148" s="48" t="s">
        <v>517</v>
      </c>
      <c r="C148" s="48" t="s">
        <v>518</v>
      </c>
      <c r="D148" s="49">
        <v>1033</v>
      </c>
      <c r="E148" s="50" t="s">
        <v>519</v>
      </c>
      <c r="F148" s="48" t="s">
        <v>520</v>
      </c>
      <c r="G148" s="48" t="s">
        <v>401</v>
      </c>
      <c r="H148" s="48">
        <v>1072</v>
      </c>
      <c r="I148" s="48">
        <v>2</v>
      </c>
      <c r="J148" s="48" t="s">
        <v>463</v>
      </c>
      <c r="K148" s="48">
        <v>3030</v>
      </c>
      <c r="L148" s="49">
        <v>212</v>
      </c>
      <c r="M148" s="48" t="s">
        <v>419</v>
      </c>
      <c r="N148" s="51" t="s">
        <v>404</v>
      </c>
      <c r="P148" s="48">
        <v>696</v>
      </c>
      <c r="Q148" s="131" t="str">
        <f>IFERROR(INDEX(JRoomSCS!C:C,MATCH(JRooms!M148,JRoomSCS!$B:$B,0)),"N/A")</f>
        <v>N/A</v>
      </c>
      <c r="R148" s="86" t="s">
        <v>396</v>
      </c>
      <c r="S148" s="87" t="str">
        <f>IFERROR(INDEX(SchoolList!C:C,MATCH(T148,SchoolList!A:A,0)),"N/A")</f>
        <v>N/A</v>
      </c>
      <c r="T148" s="87">
        <v>505</v>
      </c>
      <c r="U148" s="88"/>
      <c r="V148" s="87"/>
    </row>
    <row r="149" spans="1:22" x14ac:dyDescent="0.2">
      <c r="A149" s="48">
        <v>56</v>
      </c>
      <c r="B149" s="48" t="s">
        <v>517</v>
      </c>
      <c r="C149" s="48" t="s">
        <v>518</v>
      </c>
      <c r="D149" s="49">
        <v>1033</v>
      </c>
      <c r="E149" s="50" t="s">
        <v>519</v>
      </c>
      <c r="F149" s="48" t="s">
        <v>520</v>
      </c>
      <c r="G149" s="48" t="s">
        <v>401</v>
      </c>
      <c r="H149" s="48">
        <v>1072</v>
      </c>
      <c r="I149" s="48">
        <v>2</v>
      </c>
      <c r="J149" s="48" t="s">
        <v>463</v>
      </c>
      <c r="K149" s="48">
        <v>3032</v>
      </c>
      <c r="L149" s="49">
        <v>213</v>
      </c>
      <c r="M149" s="48" t="s">
        <v>419</v>
      </c>
      <c r="N149" s="51" t="s">
        <v>404</v>
      </c>
      <c r="P149" s="48">
        <v>984</v>
      </c>
      <c r="Q149" s="131" t="str">
        <f>IFERROR(INDEX(JRoomSCS!C:C,MATCH(JRooms!M149,JRoomSCS!$B:$B,0)),"N/A")</f>
        <v>N/A</v>
      </c>
      <c r="R149" s="86" t="s">
        <v>396</v>
      </c>
      <c r="S149" s="87" t="str">
        <f>IFERROR(INDEX(SchoolList!C:C,MATCH(T149,SchoolList!A:A,0)),"N/A")</f>
        <v>N/A</v>
      </c>
      <c r="T149" s="87">
        <v>505</v>
      </c>
      <c r="U149" s="88"/>
      <c r="V149" s="87"/>
    </row>
    <row r="150" spans="1:22" x14ac:dyDescent="0.2">
      <c r="A150" s="48">
        <v>56</v>
      </c>
      <c r="B150" s="48" t="s">
        <v>517</v>
      </c>
      <c r="C150" s="48" t="s">
        <v>518</v>
      </c>
      <c r="D150" s="49">
        <v>1033</v>
      </c>
      <c r="E150" s="50" t="s">
        <v>519</v>
      </c>
      <c r="F150" s="48" t="s">
        <v>520</v>
      </c>
      <c r="G150" s="48" t="s">
        <v>401</v>
      </c>
      <c r="H150" s="48">
        <v>1072</v>
      </c>
      <c r="I150" s="48">
        <v>2</v>
      </c>
      <c r="J150" s="48" t="s">
        <v>463</v>
      </c>
      <c r="K150" s="48">
        <v>3033</v>
      </c>
      <c r="L150" s="49">
        <v>214</v>
      </c>
      <c r="M150" s="48" t="s">
        <v>419</v>
      </c>
      <c r="N150" s="51" t="s">
        <v>404</v>
      </c>
      <c r="P150" s="48">
        <v>744</v>
      </c>
      <c r="Q150" s="131" t="str">
        <f>IFERROR(INDEX(JRoomSCS!C:C,MATCH(JRooms!M150,JRoomSCS!$B:$B,0)),"N/A")</f>
        <v>N/A</v>
      </c>
      <c r="R150" s="86" t="s">
        <v>396</v>
      </c>
      <c r="S150" s="87" t="str">
        <f>IFERROR(INDEX(SchoolList!C:C,MATCH(T150,SchoolList!A:A,0)),"N/A")</f>
        <v>N/A</v>
      </c>
      <c r="T150" s="87">
        <v>505</v>
      </c>
      <c r="U150" s="88"/>
      <c r="V150" s="87"/>
    </row>
    <row r="151" spans="1:22" x14ac:dyDescent="0.2">
      <c r="A151" s="48">
        <v>56</v>
      </c>
      <c r="B151" s="48" t="s">
        <v>517</v>
      </c>
      <c r="C151" s="48" t="s">
        <v>518</v>
      </c>
      <c r="D151" s="49">
        <v>1033</v>
      </c>
      <c r="E151" s="50" t="s">
        <v>519</v>
      </c>
      <c r="F151" s="48" t="s">
        <v>520</v>
      </c>
      <c r="G151" s="48" t="s">
        <v>401</v>
      </c>
      <c r="H151" s="48">
        <v>1072</v>
      </c>
      <c r="I151" s="48">
        <v>2</v>
      </c>
      <c r="J151" s="48" t="s">
        <v>463</v>
      </c>
      <c r="K151" s="48">
        <v>3010</v>
      </c>
      <c r="L151" s="49">
        <v>217</v>
      </c>
      <c r="M151" s="48" t="s">
        <v>419</v>
      </c>
      <c r="N151" s="51" t="s">
        <v>404</v>
      </c>
      <c r="P151" s="48">
        <v>864</v>
      </c>
      <c r="Q151" s="131" t="str">
        <f>IFERROR(INDEX(JRoomSCS!C:C,MATCH(JRooms!M151,JRoomSCS!$B:$B,0)),"N/A")</f>
        <v>N/A</v>
      </c>
      <c r="R151" s="86" t="s">
        <v>396</v>
      </c>
      <c r="S151" s="87" t="str">
        <f>IFERROR(INDEX(SchoolList!C:C,MATCH(T151,SchoolList!A:A,0)),"N/A")</f>
        <v>N/A</v>
      </c>
      <c r="T151" s="87">
        <v>505</v>
      </c>
      <c r="U151" s="88"/>
      <c r="V151" s="87"/>
    </row>
    <row r="152" spans="1:22" x14ac:dyDescent="0.2">
      <c r="A152" s="48">
        <v>56</v>
      </c>
      <c r="B152" s="48" t="s">
        <v>517</v>
      </c>
      <c r="C152" s="48" t="s">
        <v>518</v>
      </c>
      <c r="D152" s="49">
        <v>1033</v>
      </c>
      <c r="E152" s="50" t="s">
        <v>519</v>
      </c>
      <c r="F152" s="48" t="s">
        <v>520</v>
      </c>
      <c r="G152" s="48" t="s">
        <v>401</v>
      </c>
      <c r="H152" s="48">
        <v>1072</v>
      </c>
      <c r="I152" s="48">
        <v>2</v>
      </c>
      <c r="J152" s="48" t="s">
        <v>463</v>
      </c>
      <c r="K152" s="48">
        <v>3011</v>
      </c>
      <c r="L152" s="49">
        <v>218</v>
      </c>
      <c r="M152" s="48" t="s">
        <v>419</v>
      </c>
      <c r="N152" s="51" t="s">
        <v>404</v>
      </c>
      <c r="P152" s="48">
        <v>748</v>
      </c>
      <c r="Q152" s="131" t="str">
        <f>IFERROR(INDEX(JRoomSCS!C:C,MATCH(JRooms!M152,JRoomSCS!$B:$B,0)),"N/A")</f>
        <v>N/A</v>
      </c>
      <c r="R152" s="86" t="s">
        <v>396</v>
      </c>
      <c r="S152" s="87" t="str">
        <f>IFERROR(INDEX(SchoolList!C:C,MATCH(T152,SchoolList!A:A,0)),"N/A")</f>
        <v>N/A</v>
      </c>
      <c r="T152" s="87">
        <v>505</v>
      </c>
      <c r="U152" s="88"/>
      <c r="V152" s="87"/>
    </row>
    <row r="153" spans="1:22" x14ac:dyDescent="0.2">
      <c r="A153" s="48">
        <v>56</v>
      </c>
      <c r="B153" s="48" t="s">
        <v>517</v>
      </c>
      <c r="C153" s="48" t="s">
        <v>518</v>
      </c>
      <c r="D153" s="49">
        <v>1033</v>
      </c>
      <c r="E153" s="50" t="s">
        <v>519</v>
      </c>
      <c r="F153" s="48" t="s">
        <v>520</v>
      </c>
      <c r="G153" s="48" t="s">
        <v>401</v>
      </c>
      <c r="H153" s="48">
        <v>1072</v>
      </c>
      <c r="I153" s="48">
        <v>2</v>
      </c>
      <c r="J153" s="48" t="s">
        <v>463</v>
      </c>
      <c r="K153" s="48">
        <v>3012</v>
      </c>
      <c r="L153" s="49">
        <v>221</v>
      </c>
      <c r="M153" s="48" t="s">
        <v>419</v>
      </c>
      <c r="N153" s="51" t="s">
        <v>404</v>
      </c>
      <c r="P153" s="48">
        <v>748</v>
      </c>
      <c r="Q153" s="131" t="str">
        <f>IFERROR(INDEX(JRoomSCS!C:C,MATCH(JRooms!M153,JRoomSCS!$B:$B,0)),"N/A")</f>
        <v>N/A</v>
      </c>
      <c r="R153" s="86" t="s">
        <v>396</v>
      </c>
      <c r="S153" s="87" t="str">
        <f>IFERROR(INDEX(SchoolList!C:C,MATCH(T153,SchoolList!A:A,0)),"N/A")</f>
        <v>N/A</v>
      </c>
      <c r="T153" s="87">
        <v>505</v>
      </c>
      <c r="U153" s="88"/>
      <c r="V153" s="87"/>
    </row>
    <row r="154" spans="1:22" x14ac:dyDescent="0.2">
      <c r="A154" s="48">
        <v>56</v>
      </c>
      <c r="B154" s="48" t="s">
        <v>517</v>
      </c>
      <c r="C154" s="48" t="s">
        <v>518</v>
      </c>
      <c r="D154" s="49">
        <v>1033</v>
      </c>
      <c r="E154" s="50" t="s">
        <v>519</v>
      </c>
      <c r="F154" s="48" t="s">
        <v>520</v>
      </c>
      <c r="G154" s="48" t="s">
        <v>401</v>
      </c>
      <c r="H154" s="48">
        <v>1072</v>
      </c>
      <c r="I154" s="48">
        <v>2</v>
      </c>
      <c r="J154" s="48" t="s">
        <v>463</v>
      </c>
      <c r="K154" s="48">
        <v>3013</v>
      </c>
      <c r="L154" s="49">
        <v>222</v>
      </c>
      <c r="M154" s="48" t="s">
        <v>419</v>
      </c>
      <c r="N154" s="51" t="s">
        <v>404</v>
      </c>
      <c r="P154" s="48">
        <v>748</v>
      </c>
      <c r="Q154" s="131" t="str">
        <f>IFERROR(INDEX(JRoomSCS!C:C,MATCH(JRooms!M154,JRoomSCS!$B:$B,0)),"N/A")</f>
        <v>N/A</v>
      </c>
      <c r="R154" s="86" t="s">
        <v>396</v>
      </c>
      <c r="S154" s="87" t="str">
        <f>IFERROR(INDEX(SchoolList!C:C,MATCH(T154,SchoolList!A:A,0)),"N/A")</f>
        <v>N/A</v>
      </c>
      <c r="T154" s="87">
        <v>505</v>
      </c>
      <c r="U154" s="88"/>
      <c r="V154" s="87"/>
    </row>
    <row r="155" spans="1:22" x14ac:dyDescent="0.2">
      <c r="A155" s="48">
        <v>56</v>
      </c>
      <c r="B155" s="48" t="s">
        <v>517</v>
      </c>
      <c r="C155" s="48" t="s">
        <v>518</v>
      </c>
      <c r="D155" s="49">
        <v>1033</v>
      </c>
      <c r="E155" s="50" t="s">
        <v>519</v>
      </c>
      <c r="F155" s="48" t="s">
        <v>520</v>
      </c>
      <c r="G155" s="48" t="s">
        <v>401</v>
      </c>
      <c r="H155" s="48">
        <v>1072</v>
      </c>
      <c r="I155" s="48">
        <v>2</v>
      </c>
      <c r="J155" s="48" t="s">
        <v>463</v>
      </c>
      <c r="K155" s="48">
        <v>3016</v>
      </c>
      <c r="L155" s="49">
        <v>224</v>
      </c>
      <c r="M155" s="48" t="s">
        <v>419</v>
      </c>
      <c r="N155" s="51" t="s">
        <v>404</v>
      </c>
      <c r="P155" s="48">
        <v>748</v>
      </c>
      <c r="Q155" s="131" t="str">
        <f>IFERROR(INDEX(JRoomSCS!C:C,MATCH(JRooms!M155,JRoomSCS!$B:$B,0)),"N/A")</f>
        <v>N/A</v>
      </c>
      <c r="R155" s="86" t="s">
        <v>396</v>
      </c>
      <c r="S155" s="87" t="str">
        <f>IFERROR(INDEX(SchoolList!C:C,MATCH(T155,SchoolList!A:A,0)),"N/A")</f>
        <v>N/A</v>
      </c>
      <c r="T155" s="87">
        <v>505</v>
      </c>
      <c r="U155" s="88"/>
      <c r="V155" s="87"/>
    </row>
    <row r="156" spans="1:22" x14ac:dyDescent="0.2">
      <c r="A156" s="48">
        <v>56</v>
      </c>
      <c r="B156" s="48" t="s">
        <v>517</v>
      </c>
      <c r="C156" s="48" t="s">
        <v>518</v>
      </c>
      <c r="D156" s="49">
        <v>1033</v>
      </c>
      <c r="E156" s="50" t="s">
        <v>519</v>
      </c>
      <c r="F156" s="48" t="s">
        <v>520</v>
      </c>
      <c r="G156" s="48" t="s">
        <v>401</v>
      </c>
      <c r="H156" s="48">
        <v>1072</v>
      </c>
      <c r="I156" s="48">
        <v>2</v>
      </c>
      <c r="J156" s="48" t="s">
        <v>463</v>
      </c>
      <c r="K156" s="48">
        <v>3015</v>
      </c>
      <c r="L156" s="49">
        <v>225</v>
      </c>
      <c r="M156" s="48" t="s">
        <v>419</v>
      </c>
      <c r="N156" s="51" t="s">
        <v>404</v>
      </c>
      <c r="P156" s="48">
        <v>748</v>
      </c>
      <c r="Q156" s="131" t="str">
        <f>IFERROR(INDEX(JRoomSCS!C:C,MATCH(JRooms!M156,JRoomSCS!$B:$B,0)),"N/A")</f>
        <v>N/A</v>
      </c>
      <c r="R156" s="86" t="s">
        <v>396</v>
      </c>
      <c r="S156" s="87" t="str">
        <f>IFERROR(INDEX(SchoolList!C:C,MATCH(T156,SchoolList!A:A,0)),"N/A")</f>
        <v>N/A</v>
      </c>
      <c r="T156" s="87">
        <v>505</v>
      </c>
      <c r="U156" s="88"/>
      <c r="V156" s="87"/>
    </row>
    <row r="157" spans="1:22" x14ac:dyDescent="0.2">
      <c r="A157" s="48">
        <v>56</v>
      </c>
      <c r="B157" s="48" t="s">
        <v>517</v>
      </c>
      <c r="C157" s="48" t="s">
        <v>518</v>
      </c>
      <c r="D157" s="49">
        <v>146</v>
      </c>
      <c r="E157" s="50">
        <v>93</v>
      </c>
      <c r="F157" s="48" t="s">
        <v>522</v>
      </c>
      <c r="G157" s="48" t="s">
        <v>424</v>
      </c>
      <c r="H157" s="48">
        <v>146</v>
      </c>
      <c r="I157" s="48">
        <v>1</v>
      </c>
      <c r="J157" s="48" t="s">
        <v>402</v>
      </c>
      <c r="K157" s="48">
        <v>62</v>
      </c>
      <c r="L157" s="49">
        <v>93</v>
      </c>
      <c r="M157" s="48" t="s">
        <v>403</v>
      </c>
      <c r="N157" s="51" t="s">
        <v>404</v>
      </c>
      <c r="P157" s="48">
        <v>897</v>
      </c>
      <c r="Q157" s="131" t="str">
        <f>IFERROR(INDEX(JRoomSCS!C:C,MATCH(JRooms!M157,JRoomSCS!$B:$B,0)),"N/A")</f>
        <v>N/A</v>
      </c>
      <c r="R157" s="86" t="s">
        <v>396</v>
      </c>
      <c r="S157" s="87" t="str">
        <f>IFERROR(INDEX(SchoolList!C:C,MATCH(T157,SchoolList!A:A,0)),"N/A")</f>
        <v>N/A</v>
      </c>
      <c r="T157" s="87">
        <v>505</v>
      </c>
      <c r="U157" s="88"/>
      <c r="V157" s="87"/>
    </row>
    <row r="158" spans="1:22" x14ac:dyDescent="0.2">
      <c r="A158" s="48">
        <v>56</v>
      </c>
      <c r="B158" s="48" t="s">
        <v>517</v>
      </c>
      <c r="C158" s="48" t="s">
        <v>518</v>
      </c>
      <c r="D158" s="49">
        <v>147</v>
      </c>
      <c r="E158" s="50">
        <v>95</v>
      </c>
      <c r="F158" s="48" t="s">
        <v>523</v>
      </c>
      <c r="G158" s="48" t="s">
        <v>424</v>
      </c>
      <c r="H158" s="48">
        <v>147</v>
      </c>
      <c r="I158" s="48">
        <v>1</v>
      </c>
      <c r="J158" s="48" t="s">
        <v>402</v>
      </c>
      <c r="K158" s="48">
        <v>63</v>
      </c>
      <c r="L158" s="49">
        <v>95</v>
      </c>
      <c r="M158" s="48" t="s">
        <v>403</v>
      </c>
      <c r="N158" s="51" t="s">
        <v>404</v>
      </c>
      <c r="P158" s="48">
        <v>897</v>
      </c>
      <c r="Q158" s="131" t="str">
        <f>IFERROR(INDEX(JRoomSCS!C:C,MATCH(JRooms!M158,JRoomSCS!$B:$B,0)),"N/A")</f>
        <v>N/A</v>
      </c>
      <c r="R158" s="86" t="s">
        <v>396</v>
      </c>
      <c r="S158" s="87" t="str">
        <f>IFERROR(INDEX(SchoolList!C:C,MATCH(T158,SchoolList!A:A,0)),"N/A")</f>
        <v>N/A</v>
      </c>
      <c r="T158" s="87">
        <v>505</v>
      </c>
      <c r="U158" s="88"/>
      <c r="V158" s="87"/>
    </row>
    <row r="159" spans="1:22" x14ac:dyDescent="0.2">
      <c r="A159" s="48">
        <v>56</v>
      </c>
      <c r="B159" s="48" t="s">
        <v>517</v>
      </c>
      <c r="C159" s="48" t="s">
        <v>518</v>
      </c>
      <c r="D159" s="49">
        <v>148</v>
      </c>
      <c r="E159" s="50">
        <v>98</v>
      </c>
      <c r="F159" s="48" t="s">
        <v>524</v>
      </c>
      <c r="G159" s="48" t="s">
        <v>424</v>
      </c>
      <c r="H159" s="48">
        <v>148</v>
      </c>
      <c r="I159" s="48">
        <v>1</v>
      </c>
      <c r="J159" s="48" t="s">
        <v>402</v>
      </c>
      <c r="K159" s="48">
        <v>64</v>
      </c>
      <c r="L159" s="49">
        <v>98</v>
      </c>
      <c r="M159" s="48" t="s">
        <v>403</v>
      </c>
      <c r="N159" s="51" t="s">
        <v>404</v>
      </c>
      <c r="P159" s="48">
        <v>897</v>
      </c>
      <c r="Q159" s="131" t="str">
        <f>IFERROR(INDEX(JRoomSCS!C:C,MATCH(JRooms!M159,JRoomSCS!$B:$B,0)),"N/A")</f>
        <v>N/A</v>
      </c>
      <c r="R159" s="86" t="s">
        <v>396</v>
      </c>
      <c r="S159" s="87" t="str">
        <f>IFERROR(INDEX(SchoolList!C:C,MATCH(T159,SchoolList!A:A,0)),"N/A")</f>
        <v>N/A</v>
      </c>
      <c r="T159" s="87">
        <v>505</v>
      </c>
      <c r="U159" s="88"/>
      <c r="V159" s="87"/>
    </row>
    <row r="160" spans="1:22" x14ac:dyDescent="0.2">
      <c r="A160" s="48">
        <v>56</v>
      </c>
      <c r="B160" s="48" t="s">
        <v>517</v>
      </c>
      <c r="C160" s="48" t="s">
        <v>518</v>
      </c>
      <c r="D160" s="49">
        <v>142</v>
      </c>
      <c r="E160" s="50" t="s">
        <v>525</v>
      </c>
      <c r="F160" s="48" t="s">
        <v>503</v>
      </c>
      <c r="G160" s="48" t="s">
        <v>424</v>
      </c>
      <c r="H160" s="48">
        <v>142</v>
      </c>
      <c r="I160" s="48">
        <v>1</v>
      </c>
      <c r="J160" s="48" t="s">
        <v>402</v>
      </c>
      <c r="K160" s="48">
        <v>58</v>
      </c>
      <c r="L160" s="49" t="s">
        <v>526</v>
      </c>
      <c r="M160" s="48" t="s">
        <v>527</v>
      </c>
      <c r="N160" s="51" t="s">
        <v>491</v>
      </c>
      <c r="P160" s="48">
        <v>483</v>
      </c>
      <c r="Q160" s="131" t="str">
        <f>IFERROR(INDEX(JRoomSCS!C:C,MATCH(JRooms!M160,JRoomSCS!$B:$B,0)),"N/A")</f>
        <v>N/A</v>
      </c>
      <c r="R160" s="86" t="s">
        <v>396</v>
      </c>
      <c r="S160" s="87" t="str">
        <f>IFERROR(INDEX(SchoolList!C:C,MATCH(T160,SchoolList!A:A,0)),"N/A")</f>
        <v>N/A</v>
      </c>
      <c r="T160" s="87">
        <v>505</v>
      </c>
      <c r="U160" s="88"/>
      <c r="V160" s="87"/>
    </row>
    <row r="161" spans="1:22" x14ac:dyDescent="0.2">
      <c r="A161" s="48">
        <v>56</v>
      </c>
      <c r="B161" s="48" t="s">
        <v>517</v>
      </c>
      <c r="C161" s="48" t="s">
        <v>518</v>
      </c>
      <c r="D161" s="49">
        <v>143</v>
      </c>
      <c r="E161" s="50" t="s">
        <v>528</v>
      </c>
      <c r="F161" s="48" t="s">
        <v>529</v>
      </c>
      <c r="G161" s="48" t="s">
        <v>424</v>
      </c>
      <c r="H161" s="48">
        <v>143</v>
      </c>
      <c r="I161" s="48">
        <v>1</v>
      </c>
      <c r="J161" s="48" t="s">
        <v>402</v>
      </c>
      <c r="K161" s="48">
        <v>59</v>
      </c>
      <c r="L161" s="49" t="s">
        <v>530</v>
      </c>
      <c r="M161" s="48" t="s">
        <v>531</v>
      </c>
      <c r="N161" s="51" t="s">
        <v>532</v>
      </c>
      <c r="P161" s="48">
        <v>520</v>
      </c>
      <c r="Q161" s="131" t="str">
        <f>IFERROR(INDEX(JRoomSCS!C:C,MATCH(JRooms!M161,JRoomSCS!$B:$B,0)),"N/A")</f>
        <v>N/A</v>
      </c>
      <c r="R161" s="86" t="s">
        <v>396</v>
      </c>
      <c r="S161" s="87" t="str">
        <f>IFERROR(INDEX(SchoolList!C:C,MATCH(T161,SchoolList!A:A,0)),"N/A")</f>
        <v>N/A</v>
      </c>
      <c r="T161" s="87">
        <v>505</v>
      </c>
      <c r="U161" s="88"/>
      <c r="V161" s="87"/>
    </row>
    <row r="162" spans="1:22" x14ac:dyDescent="0.2">
      <c r="A162" s="48">
        <v>56</v>
      </c>
      <c r="B162" s="48" t="s">
        <v>517</v>
      </c>
      <c r="C162" s="48" t="s">
        <v>518</v>
      </c>
      <c r="D162" s="49">
        <v>144</v>
      </c>
      <c r="E162" s="50" t="s">
        <v>533</v>
      </c>
      <c r="F162" s="48" t="s">
        <v>534</v>
      </c>
      <c r="G162" s="48" t="s">
        <v>424</v>
      </c>
      <c r="H162" s="48">
        <v>144</v>
      </c>
      <c r="I162" s="48">
        <v>1</v>
      </c>
      <c r="J162" s="48" t="s">
        <v>402</v>
      </c>
      <c r="K162" s="48">
        <v>60</v>
      </c>
      <c r="L162" s="49" t="s">
        <v>535</v>
      </c>
      <c r="M162" s="48" t="s">
        <v>358</v>
      </c>
      <c r="N162" s="51" t="s">
        <v>500</v>
      </c>
      <c r="P162" s="48">
        <v>748</v>
      </c>
      <c r="Q162" s="131" t="str">
        <f>IFERROR(INDEX(JRoomSCS!C:C,MATCH(JRooms!M162,JRoomSCS!$B:$B,0)),"N/A")</f>
        <v>Arts</v>
      </c>
      <c r="R162" s="86" t="s">
        <v>396</v>
      </c>
      <c r="S162" s="87" t="str">
        <f>IFERROR(INDEX(SchoolList!C:C,MATCH(T162,SchoolList!A:A,0)),"N/A")</f>
        <v>N/A</v>
      </c>
      <c r="T162" s="87">
        <v>505</v>
      </c>
      <c r="U162" s="88"/>
      <c r="V162" s="87"/>
    </row>
    <row r="163" spans="1:22" x14ac:dyDescent="0.2">
      <c r="A163" s="48">
        <v>56</v>
      </c>
      <c r="B163" s="48" t="s">
        <v>517</v>
      </c>
      <c r="C163" s="48" t="s">
        <v>518</v>
      </c>
      <c r="D163" s="49">
        <v>145</v>
      </c>
      <c r="E163" s="50" t="s">
        <v>536</v>
      </c>
      <c r="F163" s="48" t="s">
        <v>537</v>
      </c>
      <c r="G163" s="48" t="s">
        <v>424</v>
      </c>
      <c r="H163" s="48">
        <v>145</v>
      </c>
      <c r="I163" s="48">
        <v>1</v>
      </c>
      <c r="J163" s="48" t="s">
        <v>402</v>
      </c>
      <c r="K163" s="48">
        <v>61</v>
      </c>
      <c r="L163" s="49" t="s">
        <v>538</v>
      </c>
      <c r="M163" s="48" t="s">
        <v>358</v>
      </c>
      <c r="N163" s="51" t="s">
        <v>500</v>
      </c>
      <c r="P163" s="48">
        <v>748</v>
      </c>
      <c r="Q163" s="131" t="str">
        <f>IFERROR(INDEX(JRoomSCS!C:C,MATCH(JRooms!M163,JRoomSCS!$B:$B,0)),"N/A")</f>
        <v>Arts</v>
      </c>
      <c r="R163" s="86" t="s">
        <v>396</v>
      </c>
      <c r="S163" s="87" t="str">
        <f>IFERROR(INDEX(SchoolList!C:C,MATCH(T163,SchoolList!A:A,0)),"N/A")</f>
        <v>N/A</v>
      </c>
      <c r="T163" s="87">
        <v>505</v>
      </c>
      <c r="U163" s="88"/>
      <c r="V163" s="87"/>
    </row>
    <row r="164" spans="1:22" x14ac:dyDescent="0.2">
      <c r="A164" s="48">
        <v>12</v>
      </c>
      <c r="B164" s="48" t="s">
        <v>539</v>
      </c>
      <c r="C164" s="48" t="s">
        <v>540</v>
      </c>
      <c r="D164" s="49">
        <v>4</v>
      </c>
      <c r="E164" s="50" t="s">
        <v>399</v>
      </c>
      <c r="F164" s="48" t="s">
        <v>400</v>
      </c>
      <c r="G164" s="48" t="s">
        <v>401</v>
      </c>
      <c r="H164" s="48">
        <v>4</v>
      </c>
      <c r="I164" s="48">
        <v>1</v>
      </c>
      <c r="J164" s="48" t="s">
        <v>402</v>
      </c>
      <c r="K164" s="48">
        <v>1529</v>
      </c>
      <c r="L164" s="49" t="s">
        <v>399</v>
      </c>
      <c r="M164" s="48" t="s">
        <v>506</v>
      </c>
      <c r="N164" s="51" t="s">
        <v>404</v>
      </c>
      <c r="P164" s="48">
        <v>851</v>
      </c>
      <c r="Q164" s="131" t="str">
        <f>IFERROR(INDEX(JRoomSCS!C:C,MATCH(JRooms!M164,JRoomSCS!$B:$B,0)),"N/A")</f>
        <v>N/A</v>
      </c>
      <c r="R164" s="86" t="s">
        <v>405</v>
      </c>
      <c r="S164" s="87" t="str">
        <f>IFERROR(INDEX(SchoolList!C:C,MATCH(T164,SchoolList!A:A,0)),"N/A")</f>
        <v>N/A</v>
      </c>
      <c r="T164" s="87" t="s">
        <v>405</v>
      </c>
      <c r="U164" s="88"/>
      <c r="V164" s="87"/>
    </row>
    <row r="165" spans="1:22" x14ac:dyDescent="0.2">
      <c r="A165" s="48">
        <v>12</v>
      </c>
      <c r="B165" s="48" t="s">
        <v>539</v>
      </c>
      <c r="C165" s="48" t="s">
        <v>540</v>
      </c>
      <c r="D165" s="49">
        <v>4</v>
      </c>
      <c r="E165" s="50" t="s">
        <v>399</v>
      </c>
      <c r="F165" s="48" t="s">
        <v>400</v>
      </c>
      <c r="G165" s="48" t="s">
        <v>401</v>
      </c>
      <c r="H165" s="48">
        <v>4</v>
      </c>
      <c r="I165" s="48">
        <v>1</v>
      </c>
      <c r="J165" s="48" t="s">
        <v>402</v>
      </c>
      <c r="K165" s="48">
        <v>1530</v>
      </c>
      <c r="L165" s="49" t="s">
        <v>454</v>
      </c>
      <c r="M165" s="48" t="s">
        <v>506</v>
      </c>
      <c r="N165" s="51" t="s">
        <v>404</v>
      </c>
      <c r="P165" s="48">
        <v>962</v>
      </c>
      <c r="Q165" s="131" t="str">
        <f>IFERROR(INDEX(JRoomSCS!C:C,MATCH(JRooms!M165,JRoomSCS!$B:$B,0)),"N/A")</f>
        <v>N/A</v>
      </c>
      <c r="R165" s="86" t="s">
        <v>405</v>
      </c>
      <c r="S165" s="87" t="str">
        <f>IFERROR(INDEX(SchoolList!C:C,MATCH(T165,SchoolList!A:A,0)),"N/A")</f>
        <v>N/A</v>
      </c>
      <c r="T165" s="87" t="s">
        <v>405</v>
      </c>
      <c r="U165" s="88"/>
      <c r="V165" s="87"/>
    </row>
    <row r="166" spans="1:22" x14ac:dyDescent="0.2">
      <c r="A166" s="48">
        <v>12</v>
      </c>
      <c r="B166" s="48" t="s">
        <v>539</v>
      </c>
      <c r="C166" s="48" t="s">
        <v>540</v>
      </c>
      <c r="D166" s="49">
        <v>4</v>
      </c>
      <c r="E166" s="50" t="s">
        <v>399</v>
      </c>
      <c r="F166" s="48" t="s">
        <v>400</v>
      </c>
      <c r="G166" s="48" t="s">
        <v>401</v>
      </c>
      <c r="H166" s="48">
        <v>4</v>
      </c>
      <c r="I166" s="48">
        <v>1</v>
      </c>
      <c r="J166" s="48" t="s">
        <v>402</v>
      </c>
      <c r="K166" s="48">
        <v>1531</v>
      </c>
      <c r="L166" s="49" t="s">
        <v>507</v>
      </c>
      <c r="M166" s="48" t="s">
        <v>412</v>
      </c>
      <c r="N166" s="51" t="s">
        <v>413</v>
      </c>
      <c r="P166" s="48">
        <v>2205</v>
      </c>
      <c r="Q166" s="131" t="str">
        <f>IFERROR(INDEX(JRoomSCS!C:C,MATCH(JRooms!M166,JRoomSCS!$B:$B,0)),"N/A")</f>
        <v>N/A</v>
      </c>
      <c r="R166" s="86" t="s">
        <v>405</v>
      </c>
      <c r="S166" s="87" t="str">
        <f>IFERROR(INDEX(SchoolList!C:C,MATCH(T166,SchoolList!A:A,0)),"N/A")</f>
        <v>N/A</v>
      </c>
      <c r="T166" s="87" t="s">
        <v>405</v>
      </c>
      <c r="U166" s="88"/>
      <c r="V166" s="87"/>
    </row>
    <row r="167" spans="1:22" x14ac:dyDescent="0.2">
      <c r="A167" s="48">
        <v>12</v>
      </c>
      <c r="B167" s="48" t="s">
        <v>539</v>
      </c>
      <c r="C167" s="48" t="s">
        <v>540</v>
      </c>
      <c r="D167" s="49">
        <v>4</v>
      </c>
      <c r="E167" s="50" t="s">
        <v>399</v>
      </c>
      <c r="F167" s="48" t="s">
        <v>400</v>
      </c>
      <c r="G167" s="48" t="s">
        <v>401</v>
      </c>
      <c r="H167" s="48">
        <v>1103</v>
      </c>
      <c r="I167" s="48">
        <v>2</v>
      </c>
      <c r="J167" s="48" t="s">
        <v>541</v>
      </c>
      <c r="K167" s="48">
        <v>1520</v>
      </c>
      <c r="L167" s="49">
        <v>11</v>
      </c>
      <c r="M167" s="48" t="s">
        <v>403</v>
      </c>
      <c r="N167" s="51" t="s">
        <v>404</v>
      </c>
      <c r="P167" s="48">
        <v>888</v>
      </c>
      <c r="Q167" s="131" t="str">
        <f>IFERROR(INDEX(JRoomSCS!C:C,MATCH(JRooms!M167,JRoomSCS!$B:$B,0)),"N/A")</f>
        <v>N/A</v>
      </c>
      <c r="R167" s="86" t="s">
        <v>405</v>
      </c>
      <c r="S167" s="87" t="str">
        <f>IFERROR(INDEX(SchoolList!C:C,MATCH(T167,SchoolList!A:A,0)),"N/A")</f>
        <v>N/A</v>
      </c>
      <c r="T167" s="87" t="s">
        <v>405</v>
      </c>
      <c r="U167" s="88"/>
      <c r="V167" s="87"/>
    </row>
    <row r="168" spans="1:22" x14ac:dyDescent="0.2">
      <c r="A168" s="48">
        <v>12</v>
      </c>
      <c r="B168" s="48" t="s">
        <v>539</v>
      </c>
      <c r="C168" s="48" t="s">
        <v>540</v>
      </c>
      <c r="D168" s="49">
        <v>4</v>
      </c>
      <c r="E168" s="50" t="s">
        <v>399</v>
      </c>
      <c r="F168" s="48" t="s">
        <v>400</v>
      </c>
      <c r="G168" s="48" t="s">
        <v>401</v>
      </c>
      <c r="H168" s="48">
        <v>1103</v>
      </c>
      <c r="I168" s="48">
        <v>2</v>
      </c>
      <c r="J168" s="48" t="s">
        <v>541</v>
      </c>
      <c r="K168" s="48">
        <v>1519</v>
      </c>
      <c r="L168" s="49">
        <v>12</v>
      </c>
      <c r="M168" s="48" t="s">
        <v>403</v>
      </c>
      <c r="N168" s="51" t="s">
        <v>404</v>
      </c>
      <c r="P168" s="48">
        <v>888</v>
      </c>
      <c r="Q168" s="131" t="str">
        <f>IFERROR(INDEX(JRoomSCS!C:C,MATCH(JRooms!M168,JRoomSCS!$B:$B,0)),"N/A")</f>
        <v>N/A</v>
      </c>
      <c r="R168" s="86" t="s">
        <v>405</v>
      </c>
      <c r="S168" s="87" t="str">
        <f>IFERROR(INDEX(SchoolList!C:C,MATCH(T168,SchoolList!A:A,0)),"N/A")</f>
        <v>N/A</v>
      </c>
      <c r="T168" s="87" t="s">
        <v>405</v>
      </c>
      <c r="U168" s="88"/>
      <c r="V168" s="87"/>
    </row>
    <row r="169" spans="1:22" x14ac:dyDescent="0.2">
      <c r="A169" s="48">
        <v>12</v>
      </c>
      <c r="B169" s="48" t="s">
        <v>539</v>
      </c>
      <c r="C169" s="48" t="s">
        <v>540</v>
      </c>
      <c r="D169" s="49">
        <v>4</v>
      </c>
      <c r="E169" s="50" t="s">
        <v>399</v>
      </c>
      <c r="F169" s="48" t="s">
        <v>400</v>
      </c>
      <c r="G169" s="48" t="s">
        <v>401</v>
      </c>
      <c r="H169" s="48">
        <v>1103</v>
      </c>
      <c r="I169" s="48">
        <v>2</v>
      </c>
      <c r="J169" s="48" t="s">
        <v>541</v>
      </c>
      <c r="K169" s="48">
        <v>1521</v>
      </c>
      <c r="L169" s="49">
        <v>13</v>
      </c>
      <c r="M169" s="48" t="s">
        <v>403</v>
      </c>
      <c r="N169" s="51" t="s">
        <v>404</v>
      </c>
      <c r="P169" s="48">
        <v>888</v>
      </c>
      <c r="Q169" s="131" t="str">
        <f>IFERROR(INDEX(JRoomSCS!C:C,MATCH(JRooms!M169,JRoomSCS!$B:$B,0)),"N/A")</f>
        <v>N/A</v>
      </c>
      <c r="R169" s="86" t="s">
        <v>405</v>
      </c>
      <c r="S169" s="87" t="str">
        <f>IFERROR(INDEX(SchoolList!C:C,MATCH(T169,SchoolList!A:A,0)),"N/A")</f>
        <v>N/A</v>
      </c>
      <c r="T169" s="87" t="s">
        <v>405</v>
      </c>
      <c r="U169" s="88"/>
      <c r="V169" s="87"/>
    </row>
    <row r="170" spans="1:22" x14ac:dyDescent="0.2">
      <c r="A170" s="48">
        <v>12</v>
      </c>
      <c r="B170" s="48" t="s">
        <v>539</v>
      </c>
      <c r="C170" s="48" t="s">
        <v>540</v>
      </c>
      <c r="D170" s="49">
        <v>4</v>
      </c>
      <c r="E170" s="50" t="s">
        <v>399</v>
      </c>
      <c r="F170" s="48" t="s">
        <v>400</v>
      </c>
      <c r="G170" s="48" t="s">
        <v>401</v>
      </c>
      <c r="H170" s="48">
        <v>1103</v>
      </c>
      <c r="I170" s="48">
        <v>2</v>
      </c>
      <c r="J170" s="48" t="s">
        <v>541</v>
      </c>
      <c r="K170" s="48">
        <v>1523</v>
      </c>
      <c r="L170" s="49">
        <v>14</v>
      </c>
      <c r="M170" s="48" t="s">
        <v>403</v>
      </c>
      <c r="N170" s="51" t="s">
        <v>404</v>
      </c>
      <c r="P170" s="48">
        <v>888</v>
      </c>
      <c r="Q170" s="131" t="str">
        <f>IFERROR(INDEX(JRoomSCS!C:C,MATCH(JRooms!M170,JRoomSCS!$B:$B,0)),"N/A")</f>
        <v>N/A</v>
      </c>
      <c r="R170" s="86" t="s">
        <v>405</v>
      </c>
      <c r="S170" s="87" t="str">
        <f>IFERROR(INDEX(SchoolList!C:C,MATCH(T170,SchoolList!A:A,0)),"N/A")</f>
        <v>N/A</v>
      </c>
      <c r="T170" s="87" t="s">
        <v>405</v>
      </c>
      <c r="U170" s="88"/>
      <c r="V170" s="87"/>
    </row>
    <row r="171" spans="1:22" x14ac:dyDescent="0.2">
      <c r="A171" s="48">
        <v>12</v>
      </c>
      <c r="B171" s="48" t="s">
        <v>539</v>
      </c>
      <c r="C171" s="48" t="s">
        <v>540</v>
      </c>
      <c r="D171" s="49">
        <v>4</v>
      </c>
      <c r="E171" s="50" t="s">
        <v>399</v>
      </c>
      <c r="F171" s="48" t="s">
        <v>400</v>
      </c>
      <c r="G171" s="48" t="s">
        <v>401</v>
      </c>
      <c r="H171" s="48">
        <v>1103</v>
      </c>
      <c r="I171" s="48">
        <v>2</v>
      </c>
      <c r="J171" s="48" t="s">
        <v>541</v>
      </c>
      <c r="K171" s="48">
        <v>1524</v>
      </c>
      <c r="L171" s="49">
        <v>15</v>
      </c>
      <c r="M171" s="48" t="s">
        <v>403</v>
      </c>
      <c r="N171" s="51" t="s">
        <v>404</v>
      </c>
      <c r="P171" s="48">
        <v>888</v>
      </c>
      <c r="Q171" s="131" t="str">
        <f>IFERROR(INDEX(JRoomSCS!C:C,MATCH(JRooms!M171,JRoomSCS!$B:$B,0)),"N/A")</f>
        <v>N/A</v>
      </c>
      <c r="R171" s="86" t="s">
        <v>405</v>
      </c>
      <c r="S171" s="87" t="str">
        <f>IFERROR(INDEX(SchoolList!C:C,MATCH(T171,SchoolList!A:A,0)),"N/A")</f>
        <v>N/A</v>
      </c>
      <c r="T171" s="87" t="s">
        <v>405</v>
      </c>
      <c r="U171" s="88"/>
      <c r="V171" s="87"/>
    </row>
    <row r="172" spans="1:22" x14ac:dyDescent="0.2">
      <c r="A172" s="48">
        <v>12</v>
      </c>
      <c r="B172" s="48" t="s">
        <v>539</v>
      </c>
      <c r="C172" s="48" t="s">
        <v>540</v>
      </c>
      <c r="D172" s="49">
        <v>4</v>
      </c>
      <c r="E172" s="50" t="s">
        <v>399</v>
      </c>
      <c r="F172" s="48" t="s">
        <v>400</v>
      </c>
      <c r="G172" s="48" t="s">
        <v>401</v>
      </c>
      <c r="H172" s="48">
        <v>1103</v>
      </c>
      <c r="I172" s="48">
        <v>2</v>
      </c>
      <c r="J172" s="48" t="s">
        <v>541</v>
      </c>
      <c r="K172" s="48">
        <v>1525</v>
      </c>
      <c r="L172" s="49">
        <v>16</v>
      </c>
      <c r="M172" s="48" t="s">
        <v>403</v>
      </c>
      <c r="N172" s="51" t="s">
        <v>404</v>
      </c>
      <c r="P172" s="48">
        <v>888</v>
      </c>
      <c r="Q172" s="131" t="str">
        <f>IFERROR(INDEX(JRoomSCS!C:C,MATCH(JRooms!M172,JRoomSCS!$B:$B,0)),"N/A")</f>
        <v>N/A</v>
      </c>
      <c r="R172" s="86" t="s">
        <v>405</v>
      </c>
      <c r="S172" s="87" t="str">
        <f>IFERROR(INDEX(SchoolList!C:C,MATCH(T172,SchoolList!A:A,0)),"N/A")</f>
        <v>N/A</v>
      </c>
      <c r="T172" s="87" t="s">
        <v>405</v>
      </c>
      <c r="U172" s="88"/>
      <c r="V172" s="87"/>
    </row>
    <row r="173" spans="1:22" x14ac:dyDescent="0.2">
      <c r="A173" s="48">
        <v>12</v>
      </c>
      <c r="B173" s="48" t="s">
        <v>539</v>
      </c>
      <c r="C173" s="48" t="s">
        <v>540</v>
      </c>
      <c r="D173" s="49">
        <v>4</v>
      </c>
      <c r="E173" s="50" t="s">
        <v>399</v>
      </c>
      <c r="F173" s="48" t="s">
        <v>400</v>
      </c>
      <c r="G173" s="48" t="s">
        <v>401</v>
      </c>
      <c r="H173" s="48">
        <v>1103</v>
      </c>
      <c r="I173" s="48">
        <v>2</v>
      </c>
      <c r="J173" s="48" t="s">
        <v>541</v>
      </c>
      <c r="K173" s="48">
        <v>1522</v>
      </c>
      <c r="L173" s="49">
        <v>17</v>
      </c>
      <c r="M173" s="48" t="s">
        <v>408</v>
      </c>
      <c r="N173" s="51" t="s">
        <v>409</v>
      </c>
      <c r="P173" s="48">
        <v>360</v>
      </c>
      <c r="Q173" s="131" t="str">
        <f>IFERROR(INDEX(JRoomSCS!C:C,MATCH(JRooms!M173,JRoomSCS!$B:$B,0)),"N/A")</f>
        <v>N/A</v>
      </c>
      <c r="R173" s="86" t="s">
        <v>405</v>
      </c>
      <c r="S173" s="87" t="str">
        <f>IFERROR(INDEX(SchoolList!C:C,MATCH(T173,SchoolList!A:A,0)),"N/A")</f>
        <v>N/A</v>
      </c>
      <c r="T173" s="87" t="s">
        <v>405</v>
      </c>
      <c r="U173" s="88"/>
      <c r="V173" s="87"/>
    </row>
    <row r="174" spans="1:22" x14ac:dyDescent="0.2">
      <c r="A174" s="48">
        <v>12</v>
      </c>
      <c r="B174" s="48" t="s">
        <v>539</v>
      </c>
      <c r="C174" s="48" t="s">
        <v>540</v>
      </c>
      <c r="D174" s="49">
        <v>4</v>
      </c>
      <c r="E174" s="50" t="s">
        <v>399</v>
      </c>
      <c r="F174" s="48" t="s">
        <v>400</v>
      </c>
      <c r="G174" s="48" t="s">
        <v>401</v>
      </c>
      <c r="H174" s="48">
        <v>1103</v>
      </c>
      <c r="I174" s="48">
        <v>2</v>
      </c>
      <c r="J174" s="48" t="s">
        <v>541</v>
      </c>
      <c r="K174" s="48">
        <v>1526</v>
      </c>
      <c r="L174" s="49">
        <v>18</v>
      </c>
      <c r="M174" s="48" t="s">
        <v>506</v>
      </c>
      <c r="N174" s="51" t="s">
        <v>404</v>
      </c>
      <c r="P174" s="48">
        <v>672</v>
      </c>
      <c r="Q174" s="131" t="str">
        <f>IFERROR(INDEX(JRoomSCS!C:C,MATCH(JRooms!M174,JRoomSCS!$B:$B,0)),"N/A")</f>
        <v>N/A</v>
      </c>
      <c r="R174" s="86" t="s">
        <v>405</v>
      </c>
      <c r="S174" s="87" t="str">
        <f>IFERROR(INDEX(SchoolList!C:C,MATCH(T174,SchoolList!A:A,0)),"N/A")</f>
        <v>N/A</v>
      </c>
      <c r="T174" s="87" t="s">
        <v>405</v>
      </c>
      <c r="U174" s="88"/>
      <c r="V174" s="87"/>
    </row>
    <row r="175" spans="1:22" x14ac:dyDescent="0.2">
      <c r="A175" s="48">
        <v>12</v>
      </c>
      <c r="B175" s="48" t="s">
        <v>539</v>
      </c>
      <c r="C175" s="48" t="s">
        <v>540</v>
      </c>
      <c r="D175" s="49">
        <v>4</v>
      </c>
      <c r="E175" s="50" t="s">
        <v>399</v>
      </c>
      <c r="F175" s="48" t="s">
        <v>400</v>
      </c>
      <c r="G175" s="48" t="s">
        <v>401</v>
      </c>
      <c r="H175" s="48">
        <v>1103</v>
      </c>
      <c r="I175" s="48">
        <v>2</v>
      </c>
      <c r="J175" s="48" t="s">
        <v>541</v>
      </c>
      <c r="K175" s="48">
        <v>1527</v>
      </c>
      <c r="L175" s="49" t="s">
        <v>542</v>
      </c>
      <c r="M175" s="48" t="s">
        <v>543</v>
      </c>
      <c r="N175" s="51" t="s">
        <v>404</v>
      </c>
      <c r="P175" s="48">
        <v>2700</v>
      </c>
      <c r="Q175" s="131" t="str">
        <f>IFERROR(INDEX(JRoomSCS!C:C,MATCH(JRooms!M175,JRoomSCS!$B:$B,0)),"N/A")</f>
        <v>N/A</v>
      </c>
      <c r="R175" s="86" t="s">
        <v>405</v>
      </c>
      <c r="S175" s="87" t="str">
        <f>IFERROR(INDEX(SchoolList!C:C,MATCH(T175,SchoolList!A:A,0)),"N/A")</f>
        <v>N/A</v>
      </c>
      <c r="T175" s="87" t="s">
        <v>405</v>
      </c>
      <c r="U175" s="88"/>
      <c r="V175" s="87"/>
    </row>
    <row r="176" spans="1:22" x14ac:dyDescent="0.2">
      <c r="A176" s="48">
        <v>12</v>
      </c>
      <c r="B176" s="48" t="s">
        <v>539</v>
      </c>
      <c r="C176" s="48" t="s">
        <v>540</v>
      </c>
      <c r="D176" s="49">
        <v>4</v>
      </c>
      <c r="E176" s="50" t="s">
        <v>399</v>
      </c>
      <c r="F176" s="48" t="s">
        <v>400</v>
      </c>
      <c r="G176" s="48" t="s">
        <v>401</v>
      </c>
      <c r="H176" s="48">
        <v>1103</v>
      </c>
      <c r="I176" s="48">
        <v>2</v>
      </c>
      <c r="J176" s="48" t="s">
        <v>541</v>
      </c>
      <c r="K176" s="48">
        <v>1528</v>
      </c>
      <c r="L176" s="49" t="s">
        <v>544</v>
      </c>
      <c r="M176" s="48" t="s">
        <v>358</v>
      </c>
      <c r="N176" s="51" t="s">
        <v>500</v>
      </c>
      <c r="P176" s="48">
        <v>306</v>
      </c>
      <c r="Q176" s="131" t="str">
        <f>IFERROR(INDEX(JRoomSCS!C:C,MATCH(JRooms!M176,JRoomSCS!$B:$B,0)),"N/A")</f>
        <v>Arts</v>
      </c>
      <c r="R176" s="86" t="s">
        <v>405</v>
      </c>
      <c r="S176" s="87" t="str">
        <f>IFERROR(INDEX(SchoolList!C:C,MATCH(T176,SchoolList!A:A,0)),"N/A")</f>
        <v>N/A</v>
      </c>
      <c r="T176" s="87" t="s">
        <v>405</v>
      </c>
      <c r="U176" s="88"/>
      <c r="V176" s="87"/>
    </row>
    <row r="177" spans="1:22" x14ac:dyDescent="0.2">
      <c r="A177" s="48">
        <v>12</v>
      </c>
      <c r="B177" s="48" t="s">
        <v>539</v>
      </c>
      <c r="C177" s="48" t="s">
        <v>540</v>
      </c>
      <c r="D177" s="49">
        <v>4</v>
      </c>
      <c r="E177" s="50" t="s">
        <v>399</v>
      </c>
      <c r="F177" s="48" t="s">
        <v>400</v>
      </c>
      <c r="G177" s="48" t="s">
        <v>401</v>
      </c>
      <c r="H177" s="48">
        <v>1104</v>
      </c>
      <c r="I177" s="48">
        <v>3</v>
      </c>
      <c r="J177" s="48" t="s">
        <v>545</v>
      </c>
      <c r="K177" s="48">
        <v>1533</v>
      </c>
      <c r="L177" s="49">
        <v>20</v>
      </c>
      <c r="M177" s="48" t="s">
        <v>419</v>
      </c>
      <c r="N177" s="51" t="s">
        <v>404</v>
      </c>
      <c r="O177" s="52" t="s">
        <v>491</v>
      </c>
      <c r="P177" s="48">
        <v>888</v>
      </c>
      <c r="Q177" s="131" t="str">
        <f>IFERROR(INDEX(JRoomSCS!C:C,MATCH(JRooms!M177,JRoomSCS!$B:$B,0)),"N/A")</f>
        <v>N/A</v>
      </c>
      <c r="R177" s="86" t="s">
        <v>405</v>
      </c>
      <c r="S177" s="87" t="str">
        <f>IFERROR(INDEX(SchoolList!C:C,MATCH(T177,SchoolList!A:A,0)),"N/A")</f>
        <v>N/A</v>
      </c>
      <c r="T177" s="87" t="s">
        <v>405</v>
      </c>
      <c r="U177" s="88"/>
      <c r="V177" s="87"/>
    </row>
    <row r="178" spans="1:22" x14ac:dyDescent="0.2">
      <c r="A178" s="48">
        <v>12</v>
      </c>
      <c r="B178" s="48" t="s">
        <v>539</v>
      </c>
      <c r="C178" s="48" t="s">
        <v>540</v>
      </c>
      <c r="D178" s="49">
        <v>4</v>
      </c>
      <c r="E178" s="50" t="s">
        <v>399</v>
      </c>
      <c r="F178" s="48" t="s">
        <v>400</v>
      </c>
      <c r="G178" s="48" t="s">
        <v>401</v>
      </c>
      <c r="H178" s="48">
        <v>1104</v>
      </c>
      <c r="I178" s="48">
        <v>3</v>
      </c>
      <c r="J178" s="48" t="s">
        <v>545</v>
      </c>
      <c r="K178" s="48">
        <v>1534</v>
      </c>
      <c r="L178" s="49">
        <v>21</v>
      </c>
      <c r="M178" s="48" t="s">
        <v>506</v>
      </c>
      <c r="N178" s="51" t="s">
        <v>404</v>
      </c>
      <c r="P178" s="48">
        <v>888</v>
      </c>
      <c r="Q178" s="131" t="str">
        <f>IFERROR(INDEX(JRoomSCS!C:C,MATCH(JRooms!M178,JRoomSCS!$B:$B,0)),"N/A")</f>
        <v>N/A</v>
      </c>
      <c r="R178" s="86" t="s">
        <v>405</v>
      </c>
      <c r="S178" s="87" t="str">
        <f>IFERROR(INDEX(SchoolList!C:C,MATCH(T178,SchoolList!A:A,0)),"N/A")</f>
        <v>N/A</v>
      </c>
      <c r="T178" s="87" t="s">
        <v>405</v>
      </c>
      <c r="U178" s="88"/>
      <c r="V178" s="87"/>
    </row>
    <row r="179" spans="1:22" x14ac:dyDescent="0.2">
      <c r="A179" s="48">
        <v>12</v>
      </c>
      <c r="B179" s="48" t="s">
        <v>539</v>
      </c>
      <c r="C179" s="48" t="s">
        <v>540</v>
      </c>
      <c r="D179" s="49">
        <v>4</v>
      </c>
      <c r="E179" s="50" t="s">
        <v>399</v>
      </c>
      <c r="F179" s="48" t="s">
        <v>400</v>
      </c>
      <c r="G179" s="48" t="s">
        <v>401</v>
      </c>
      <c r="H179" s="48">
        <v>1104</v>
      </c>
      <c r="I179" s="48">
        <v>3</v>
      </c>
      <c r="J179" s="48" t="s">
        <v>545</v>
      </c>
      <c r="K179" s="48">
        <v>1536</v>
      </c>
      <c r="L179" s="49">
        <v>22</v>
      </c>
      <c r="M179" s="48" t="s">
        <v>419</v>
      </c>
      <c r="N179" s="51" t="s">
        <v>404</v>
      </c>
      <c r="O179" s="65" t="s">
        <v>546</v>
      </c>
      <c r="P179" s="48">
        <v>888</v>
      </c>
      <c r="Q179" s="131" t="str">
        <f>IFERROR(INDEX(JRoomSCS!C:C,MATCH(JRooms!M179,JRoomSCS!$B:$B,0)),"N/A")</f>
        <v>N/A</v>
      </c>
      <c r="R179" s="86" t="s">
        <v>405</v>
      </c>
      <c r="S179" s="87" t="str">
        <f>IFERROR(INDEX(SchoolList!C:C,MATCH(T179,SchoolList!A:A,0)),"N/A")</f>
        <v>N/A</v>
      </c>
      <c r="T179" s="87" t="s">
        <v>405</v>
      </c>
      <c r="U179" s="88"/>
      <c r="V179" s="87"/>
    </row>
    <row r="180" spans="1:22" x14ac:dyDescent="0.2">
      <c r="A180" s="48">
        <v>12</v>
      </c>
      <c r="B180" s="48" t="s">
        <v>539</v>
      </c>
      <c r="C180" s="48" t="s">
        <v>540</v>
      </c>
      <c r="D180" s="49">
        <v>4</v>
      </c>
      <c r="E180" s="50" t="s">
        <v>399</v>
      </c>
      <c r="F180" s="48" t="s">
        <v>400</v>
      </c>
      <c r="G180" s="48" t="s">
        <v>401</v>
      </c>
      <c r="H180" s="48">
        <v>1104</v>
      </c>
      <c r="I180" s="48">
        <v>3</v>
      </c>
      <c r="J180" s="48" t="s">
        <v>545</v>
      </c>
      <c r="K180" s="48">
        <v>1538</v>
      </c>
      <c r="L180" s="49">
        <v>23</v>
      </c>
      <c r="M180" s="48" t="s">
        <v>419</v>
      </c>
      <c r="N180" s="51" t="s">
        <v>404</v>
      </c>
      <c r="P180" s="48">
        <v>888</v>
      </c>
      <c r="Q180" s="131" t="str">
        <f>IFERROR(INDEX(JRoomSCS!C:C,MATCH(JRooms!M180,JRoomSCS!$B:$B,0)),"N/A")</f>
        <v>N/A</v>
      </c>
      <c r="R180" s="86" t="s">
        <v>405</v>
      </c>
      <c r="S180" s="87" t="str">
        <f>IFERROR(INDEX(SchoolList!C:C,MATCH(T180,SchoolList!A:A,0)),"N/A")</f>
        <v>N/A</v>
      </c>
      <c r="T180" s="87" t="s">
        <v>405</v>
      </c>
      <c r="U180" s="88"/>
      <c r="V180" s="87"/>
    </row>
    <row r="181" spans="1:22" x14ac:dyDescent="0.2">
      <c r="A181" s="48">
        <v>12</v>
      </c>
      <c r="B181" s="48" t="s">
        <v>539</v>
      </c>
      <c r="C181" s="48" t="s">
        <v>540</v>
      </c>
      <c r="D181" s="49">
        <v>4</v>
      </c>
      <c r="E181" s="50" t="s">
        <v>399</v>
      </c>
      <c r="F181" s="48" t="s">
        <v>400</v>
      </c>
      <c r="G181" s="48" t="s">
        <v>401</v>
      </c>
      <c r="H181" s="48">
        <v>1104</v>
      </c>
      <c r="I181" s="48">
        <v>3</v>
      </c>
      <c r="J181" s="48" t="s">
        <v>545</v>
      </c>
      <c r="K181" s="48">
        <v>1540</v>
      </c>
      <c r="L181" s="49">
        <v>24</v>
      </c>
      <c r="M181" s="48" t="s">
        <v>419</v>
      </c>
      <c r="N181" s="51" t="s">
        <v>404</v>
      </c>
      <c r="P181" s="48">
        <v>888</v>
      </c>
      <c r="Q181" s="131" t="str">
        <f>IFERROR(INDEX(JRoomSCS!C:C,MATCH(JRooms!M181,JRoomSCS!$B:$B,0)),"N/A")</f>
        <v>N/A</v>
      </c>
      <c r="R181" s="86" t="s">
        <v>405</v>
      </c>
      <c r="S181" s="87" t="str">
        <f>IFERROR(INDEX(SchoolList!C:C,MATCH(T181,SchoolList!A:A,0)),"N/A")</f>
        <v>N/A</v>
      </c>
      <c r="T181" s="87" t="s">
        <v>405</v>
      </c>
      <c r="U181" s="88"/>
      <c r="V181" s="87"/>
    </row>
    <row r="182" spans="1:22" x14ac:dyDescent="0.2">
      <c r="A182" s="48">
        <v>12</v>
      </c>
      <c r="B182" s="48" t="s">
        <v>539</v>
      </c>
      <c r="C182" s="48" t="s">
        <v>540</v>
      </c>
      <c r="D182" s="49">
        <v>4</v>
      </c>
      <c r="E182" s="50" t="s">
        <v>399</v>
      </c>
      <c r="F182" s="48" t="s">
        <v>400</v>
      </c>
      <c r="G182" s="48" t="s">
        <v>401</v>
      </c>
      <c r="H182" s="48">
        <v>1104</v>
      </c>
      <c r="I182" s="48">
        <v>3</v>
      </c>
      <c r="J182" s="48" t="s">
        <v>545</v>
      </c>
      <c r="K182" s="48">
        <v>1541</v>
      </c>
      <c r="L182" s="49">
        <v>25</v>
      </c>
      <c r="M182" s="48" t="s">
        <v>419</v>
      </c>
      <c r="N182" s="51" t="s">
        <v>404</v>
      </c>
      <c r="P182" s="48">
        <v>888</v>
      </c>
      <c r="Q182" s="131" t="str">
        <f>IFERROR(INDEX(JRoomSCS!C:C,MATCH(JRooms!M182,JRoomSCS!$B:$B,0)),"N/A")</f>
        <v>N/A</v>
      </c>
      <c r="R182" s="86" t="s">
        <v>405</v>
      </c>
      <c r="S182" s="87" t="str">
        <f>IFERROR(INDEX(SchoolList!C:C,MATCH(T182,SchoolList!A:A,0)),"N/A")</f>
        <v>N/A</v>
      </c>
      <c r="T182" s="87" t="s">
        <v>405</v>
      </c>
      <c r="U182" s="88"/>
      <c r="V182" s="87"/>
    </row>
    <row r="183" spans="1:22" x14ac:dyDescent="0.2">
      <c r="A183" s="48">
        <v>12</v>
      </c>
      <c r="B183" s="48" t="s">
        <v>539</v>
      </c>
      <c r="C183" s="48" t="s">
        <v>540</v>
      </c>
      <c r="D183" s="49">
        <v>4</v>
      </c>
      <c r="E183" s="50" t="s">
        <v>399</v>
      </c>
      <c r="F183" s="48" t="s">
        <v>400</v>
      </c>
      <c r="G183" s="48" t="s">
        <v>401</v>
      </c>
      <c r="H183" s="48">
        <v>1104</v>
      </c>
      <c r="I183" s="48">
        <v>3</v>
      </c>
      <c r="J183" s="48" t="s">
        <v>545</v>
      </c>
      <c r="K183" s="48">
        <v>1542</v>
      </c>
      <c r="L183" s="49">
        <v>26</v>
      </c>
      <c r="M183" s="48" t="s">
        <v>408</v>
      </c>
      <c r="N183" s="51" t="s">
        <v>409</v>
      </c>
      <c r="P183" s="48">
        <v>340</v>
      </c>
      <c r="Q183" s="131" t="str">
        <f>IFERROR(INDEX(JRoomSCS!C:C,MATCH(JRooms!M183,JRoomSCS!$B:$B,0)),"N/A")</f>
        <v>N/A</v>
      </c>
      <c r="R183" s="86" t="s">
        <v>405</v>
      </c>
      <c r="S183" s="87" t="str">
        <f>IFERROR(INDEX(SchoolList!C:C,MATCH(T183,SchoolList!A:A,0)),"N/A")</f>
        <v>N/A</v>
      </c>
      <c r="T183" s="87" t="s">
        <v>405</v>
      </c>
      <c r="U183" s="88"/>
      <c r="V183" s="87"/>
    </row>
    <row r="184" spans="1:22" x14ac:dyDescent="0.2">
      <c r="A184" s="48">
        <v>12</v>
      </c>
      <c r="B184" s="48" t="s">
        <v>539</v>
      </c>
      <c r="C184" s="48" t="s">
        <v>540</v>
      </c>
      <c r="D184" s="49">
        <v>4</v>
      </c>
      <c r="E184" s="50" t="s">
        <v>399</v>
      </c>
      <c r="F184" s="48" t="s">
        <v>400</v>
      </c>
      <c r="G184" s="48" t="s">
        <v>401</v>
      </c>
      <c r="H184" s="48">
        <v>1104</v>
      </c>
      <c r="I184" s="48">
        <v>3</v>
      </c>
      <c r="J184" s="48" t="s">
        <v>545</v>
      </c>
      <c r="K184" s="48">
        <v>1543</v>
      </c>
      <c r="L184" s="49">
        <v>27</v>
      </c>
      <c r="M184" s="48" t="s">
        <v>419</v>
      </c>
      <c r="N184" s="51" t="s">
        <v>404</v>
      </c>
      <c r="P184" s="48">
        <v>851</v>
      </c>
      <c r="Q184" s="131" t="str">
        <f>IFERROR(INDEX(JRoomSCS!C:C,MATCH(JRooms!M184,JRoomSCS!$B:$B,0)),"N/A")</f>
        <v>N/A</v>
      </c>
      <c r="R184" s="86" t="s">
        <v>405</v>
      </c>
      <c r="S184" s="87" t="str">
        <f>IFERROR(INDEX(SchoolList!C:C,MATCH(T184,SchoolList!A:A,0)),"N/A")</f>
        <v>N/A</v>
      </c>
      <c r="T184" s="87" t="s">
        <v>405</v>
      </c>
      <c r="U184" s="88"/>
      <c r="V184" s="87"/>
    </row>
    <row r="185" spans="1:22" x14ac:dyDescent="0.2">
      <c r="A185" s="48">
        <v>12</v>
      </c>
      <c r="B185" s="48" t="s">
        <v>539</v>
      </c>
      <c r="C185" s="48" t="s">
        <v>540</v>
      </c>
      <c r="D185" s="49">
        <v>4</v>
      </c>
      <c r="E185" s="50" t="s">
        <v>399</v>
      </c>
      <c r="F185" s="48" t="s">
        <v>400</v>
      </c>
      <c r="G185" s="48" t="s">
        <v>401</v>
      </c>
      <c r="H185" s="48">
        <v>1104</v>
      </c>
      <c r="I185" s="48">
        <v>3</v>
      </c>
      <c r="J185" s="48" t="s">
        <v>545</v>
      </c>
      <c r="K185" s="48">
        <v>1539</v>
      </c>
      <c r="L185" s="49">
        <v>28</v>
      </c>
      <c r="M185" s="48" t="s">
        <v>419</v>
      </c>
      <c r="N185" s="51" t="s">
        <v>404</v>
      </c>
      <c r="P185" s="48">
        <v>888</v>
      </c>
      <c r="Q185" s="131" t="str">
        <f>IFERROR(INDEX(JRoomSCS!C:C,MATCH(JRooms!M185,JRoomSCS!$B:$B,0)),"N/A")</f>
        <v>N/A</v>
      </c>
      <c r="R185" s="86" t="s">
        <v>405</v>
      </c>
      <c r="S185" s="87" t="str">
        <f>IFERROR(INDEX(SchoolList!C:C,MATCH(T185,SchoolList!A:A,0)),"N/A")</f>
        <v>N/A</v>
      </c>
      <c r="T185" s="87" t="s">
        <v>405</v>
      </c>
      <c r="U185" s="88"/>
      <c r="V185" s="87"/>
    </row>
    <row r="186" spans="1:22" x14ac:dyDescent="0.2">
      <c r="A186" s="48">
        <v>12</v>
      </c>
      <c r="B186" s="48" t="s">
        <v>539</v>
      </c>
      <c r="C186" s="48" t="s">
        <v>540</v>
      </c>
      <c r="D186" s="49">
        <v>4</v>
      </c>
      <c r="E186" s="50" t="s">
        <v>399</v>
      </c>
      <c r="F186" s="48" t="s">
        <v>400</v>
      </c>
      <c r="G186" s="48" t="s">
        <v>401</v>
      </c>
      <c r="H186" s="48">
        <v>1104</v>
      </c>
      <c r="I186" s="48">
        <v>3</v>
      </c>
      <c r="J186" s="48" t="s">
        <v>545</v>
      </c>
      <c r="K186" s="48">
        <v>1537</v>
      </c>
      <c r="L186" s="49">
        <v>29</v>
      </c>
      <c r="M186" s="48" t="s">
        <v>374</v>
      </c>
      <c r="N186" s="51" t="s">
        <v>500</v>
      </c>
      <c r="P186" s="48">
        <v>888</v>
      </c>
      <c r="Q186" s="131" t="str">
        <f>IFERROR(INDEX(JRoomSCS!C:C,MATCH(JRooms!M186,JRoomSCS!$B:$B,0)),"N/A")</f>
        <v>Tech</v>
      </c>
      <c r="R186" s="86" t="s">
        <v>405</v>
      </c>
      <c r="S186" s="87" t="str">
        <f>IFERROR(INDEX(SchoolList!C:C,MATCH(T186,SchoolList!A:A,0)),"N/A")</f>
        <v>N/A</v>
      </c>
      <c r="T186" s="87" t="s">
        <v>405</v>
      </c>
      <c r="U186" s="88"/>
      <c r="V186" s="87"/>
    </row>
    <row r="187" spans="1:22" x14ac:dyDescent="0.2">
      <c r="A187" s="48">
        <v>12</v>
      </c>
      <c r="B187" s="48" t="s">
        <v>539</v>
      </c>
      <c r="C187" s="48" t="s">
        <v>540</v>
      </c>
      <c r="D187" s="49">
        <v>4</v>
      </c>
      <c r="E187" s="50" t="s">
        <v>399</v>
      </c>
      <c r="F187" s="48" t="s">
        <v>400</v>
      </c>
      <c r="G187" s="48" t="s">
        <v>401</v>
      </c>
      <c r="H187" s="48">
        <v>1104</v>
      </c>
      <c r="I187" s="48">
        <v>3</v>
      </c>
      <c r="J187" s="48" t="s">
        <v>545</v>
      </c>
      <c r="K187" s="48">
        <v>1532</v>
      </c>
      <c r="L187" s="49">
        <v>30</v>
      </c>
      <c r="M187" s="48" t="s">
        <v>419</v>
      </c>
      <c r="N187" s="51" t="s">
        <v>404</v>
      </c>
      <c r="P187" s="48">
        <v>888</v>
      </c>
      <c r="Q187" s="131" t="str">
        <f>IFERROR(INDEX(JRoomSCS!C:C,MATCH(JRooms!M187,JRoomSCS!$B:$B,0)),"N/A")</f>
        <v>N/A</v>
      </c>
      <c r="R187" s="86" t="s">
        <v>405</v>
      </c>
      <c r="S187" s="87" t="str">
        <f>IFERROR(INDEX(SchoolList!C:C,MATCH(T187,SchoolList!A:A,0)),"N/A")</f>
        <v>N/A</v>
      </c>
      <c r="T187" s="87" t="s">
        <v>405</v>
      </c>
      <c r="U187" s="88"/>
      <c r="V187" s="87"/>
    </row>
    <row r="188" spans="1:22" x14ac:dyDescent="0.2">
      <c r="A188" s="48">
        <v>12</v>
      </c>
      <c r="B188" s="48" t="s">
        <v>539</v>
      </c>
      <c r="C188" s="48" t="s">
        <v>540</v>
      </c>
      <c r="D188" s="49">
        <v>4</v>
      </c>
      <c r="E188" s="50" t="s">
        <v>399</v>
      </c>
      <c r="F188" s="48" t="s">
        <v>400</v>
      </c>
      <c r="G188" s="48" t="s">
        <v>401</v>
      </c>
      <c r="H188" s="48">
        <v>1104</v>
      </c>
      <c r="I188" s="48">
        <v>3</v>
      </c>
      <c r="J188" s="48" t="s">
        <v>545</v>
      </c>
      <c r="K188" s="48">
        <v>1535</v>
      </c>
      <c r="L188" s="49" t="s">
        <v>414</v>
      </c>
      <c r="M188" s="48" t="s">
        <v>415</v>
      </c>
      <c r="N188" s="51" t="s">
        <v>416</v>
      </c>
      <c r="P188" s="48">
        <v>888</v>
      </c>
      <c r="Q188" s="131" t="str">
        <f>IFERROR(INDEX(JRoomSCS!C:C,MATCH(JRooms!M188,JRoomSCS!$B:$B,0)),"N/A")</f>
        <v>N/A</v>
      </c>
      <c r="R188" s="86" t="s">
        <v>405</v>
      </c>
      <c r="S188" s="87" t="str">
        <f>IFERROR(INDEX(SchoolList!C:C,MATCH(T188,SchoolList!A:A,0)),"N/A")</f>
        <v>N/A</v>
      </c>
      <c r="T188" s="87" t="s">
        <v>405</v>
      </c>
      <c r="U188" s="88"/>
      <c r="V188" s="87"/>
    </row>
    <row r="189" spans="1:22" x14ac:dyDescent="0.2">
      <c r="A189" s="48">
        <v>12</v>
      </c>
      <c r="B189" s="48" t="s">
        <v>539</v>
      </c>
      <c r="C189" s="48" t="s">
        <v>540</v>
      </c>
      <c r="D189" s="49">
        <v>13</v>
      </c>
      <c r="E189" s="50" t="s">
        <v>547</v>
      </c>
      <c r="F189" s="48" t="s">
        <v>548</v>
      </c>
      <c r="G189" s="48" t="s">
        <v>424</v>
      </c>
      <c r="H189" s="48">
        <v>13</v>
      </c>
      <c r="I189" s="48">
        <v>1</v>
      </c>
      <c r="J189" s="48" t="s">
        <v>402</v>
      </c>
      <c r="K189" s="48">
        <v>428</v>
      </c>
      <c r="L189" s="49" t="s">
        <v>280</v>
      </c>
      <c r="M189" s="48" t="s">
        <v>406</v>
      </c>
      <c r="N189" s="51" t="s">
        <v>404</v>
      </c>
      <c r="P189" s="48">
        <v>897</v>
      </c>
      <c r="Q189" s="131" t="str">
        <f>IFERROR(INDEX(JRoomSCS!C:C,MATCH(JRooms!M189,JRoomSCS!$B:$B,0)),"N/A")</f>
        <v>N/A</v>
      </c>
      <c r="R189" s="86" t="s">
        <v>405</v>
      </c>
      <c r="S189" s="87" t="str">
        <f>IFERROR(INDEX(SchoolList!C:C,MATCH(T189,SchoolList!A:A,0)),"N/A")</f>
        <v>N/A</v>
      </c>
      <c r="T189" s="87" t="s">
        <v>405</v>
      </c>
      <c r="U189" s="88"/>
      <c r="V189" s="87"/>
    </row>
    <row r="190" spans="1:22" x14ac:dyDescent="0.2">
      <c r="A190" s="48">
        <v>12</v>
      </c>
      <c r="B190" s="48" t="s">
        <v>539</v>
      </c>
      <c r="C190" s="48" t="s">
        <v>540</v>
      </c>
      <c r="D190" s="49">
        <v>14</v>
      </c>
      <c r="E190" s="50" t="s">
        <v>549</v>
      </c>
      <c r="F190" s="48" t="s">
        <v>550</v>
      </c>
      <c r="G190" s="48" t="s">
        <v>424</v>
      </c>
      <c r="H190" s="48">
        <v>14</v>
      </c>
      <c r="I190" s="48">
        <v>1</v>
      </c>
      <c r="J190" s="48" t="s">
        <v>402</v>
      </c>
      <c r="K190" s="48">
        <v>429</v>
      </c>
      <c r="L190" s="49" t="s">
        <v>501</v>
      </c>
      <c r="M190" s="48" t="s">
        <v>406</v>
      </c>
      <c r="N190" s="51" t="s">
        <v>404</v>
      </c>
      <c r="P190" s="48">
        <v>897</v>
      </c>
      <c r="Q190" s="131" t="str">
        <f>IFERROR(INDEX(JRoomSCS!C:C,MATCH(JRooms!M190,JRoomSCS!$B:$B,0)),"N/A")</f>
        <v>N/A</v>
      </c>
      <c r="R190" s="86" t="s">
        <v>405</v>
      </c>
      <c r="S190" s="87" t="str">
        <f>IFERROR(INDEX(SchoolList!C:C,MATCH(T190,SchoolList!A:A,0)),"N/A")</f>
        <v>N/A</v>
      </c>
      <c r="T190" s="87" t="s">
        <v>405</v>
      </c>
      <c r="U190" s="88"/>
      <c r="V190" s="87"/>
    </row>
    <row r="191" spans="1:22" x14ac:dyDescent="0.2">
      <c r="A191" s="48">
        <v>12</v>
      </c>
      <c r="B191" s="48" t="s">
        <v>539</v>
      </c>
      <c r="C191" s="48" t="s">
        <v>540</v>
      </c>
      <c r="D191" s="49">
        <v>15</v>
      </c>
      <c r="E191" s="50" t="s">
        <v>551</v>
      </c>
      <c r="F191" s="48" t="s">
        <v>552</v>
      </c>
      <c r="G191" s="48" t="s">
        <v>424</v>
      </c>
      <c r="H191" s="48">
        <v>15</v>
      </c>
      <c r="I191" s="48">
        <v>1</v>
      </c>
      <c r="J191" s="48" t="s">
        <v>402</v>
      </c>
      <c r="K191" s="48">
        <v>430</v>
      </c>
      <c r="L191" s="49" t="s">
        <v>496</v>
      </c>
      <c r="M191" s="48" t="s">
        <v>406</v>
      </c>
      <c r="N191" s="51" t="s">
        <v>404</v>
      </c>
      <c r="P191" s="48">
        <v>897</v>
      </c>
      <c r="Q191" s="131" t="str">
        <f>IFERROR(INDEX(JRoomSCS!C:C,MATCH(JRooms!M191,JRoomSCS!$B:$B,0)),"N/A")</f>
        <v>N/A</v>
      </c>
      <c r="R191" s="86" t="s">
        <v>405</v>
      </c>
      <c r="S191" s="87" t="str">
        <f>IFERROR(INDEX(SchoolList!C:C,MATCH(T191,SchoolList!A:A,0)),"N/A")</f>
        <v>N/A</v>
      </c>
      <c r="T191" s="87" t="s">
        <v>405</v>
      </c>
      <c r="U191" s="88"/>
      <c r="V191" s="87"/>
    </row>
    <row r="192" spans="1:22" x14ac:dyDescent="0.2">
      <c r="A192" s="48">
        <v>12</v>
      </c>
      <c r="B192" s="48" t="s">
        <v>539</v>
      </c>
      <c r="C192" s="48" t="s">
        <v>540</v>
      </c>
      <c r="D192" s="49">
        <v>16</v>
      </c>
      <c r="E192" s="50" t="s">
        <v>553</v>
      </c>
      <c r="F192" s="48" t="s">
        <v>554</v>
      </c>
      <c r="G192" s="48" t="s">
        <v>424</v>
      </c>
      <c r="H192" s="48">
        <v>16</v>
      </c>
      <c r="I192" s="48">
        <v>1</v>
      </c>
      <c r="J192" s="48" t="s">
        <v>402</v>
      </c>
      <c r="K192" s="48">
        <v>431</v>
      </c>
      <c r="L192" s="49" t="s">
        <v>279</v>
      </c>
      <c r="M192" s="48" t="s">
        <v>406</v>
      </c>
      <c r="N192" s="51" t="s">
        <v>404</v>
      </c>
      <c r="P192" s="48">
        <v>897</v>
      </c>
      <c r="Q192" s="131" t="str">
        <f>IFERROR(INDEX(JRoomSCS!C:C,MATCH(JRooms!M192,JRoomSCS!$B:$B,0)),"N/A")</f>
        <v>N/A</v>
      </c>
      <c r="R192" s="86" t="s">
        <v>405</v>
      </c>
      <c r="S192" s="87" t="str">
        <f>IFERROR(INDEX(SchoolList!C:C,MATCH(T192,SchoolList!A:A,0)),"N/A")</f>
        <v>N/A</v>
      </c>
      <c r="T192" s="87" t="s">
        <v>405</v>
      </c>
      <c r="U192" s="88"/>
      <c r="V192" s="87"/>
    </row>
    <row r="193" spans="1:22" x14ac:dyDescent="0.2">
      <c r="A193" s="48">
        <v>12</v>
      </c>
      <c r="B193" s="48" t="s">
        <v>539</v>
      </c>
      <c r="C193" s="48" t="s">
        <v>540</v>
      </c>
      <c r="D193" s="49">
        <v>17</v>
      </c>
      <c r="E193" s="50" t="s">
        <v>555</v>
      </c>
      <c r="F193" s="48" t="s">
        <v>556</v>
      </c>
      <c r="G193" s="48" t="s">
        <v>424</v>
      </c>
      <c r="H193" s="48">
        <v>17</v>
      </c>
      <c r="I193" s="48">
        <v>1</v>
      </c>
      <c r="J193" s="48" t="s">
        <v>402</v>
      </c>
      <c r="K193" s="48">
        <v>432</v>
      </c>
      <c r="L193" s="49" t="s">
        <v>557</v>
      </c>
      <c r="M193" s="48" t="s">
        <v>406</v>
      </c>
      <c r="N193" s="51" t="s">
        <v>404</v>
      </c>
      <c r="P193" s="48">
        <v>897</v>
      </c>
      <c r="Q193" s="131" t="str">
        <f>IFERROR(INDEX(JRoomSCS!C:C,MATCH(JRooms!M193,JRoomSCS!$B:$B,0)),"N/A")</f>
        <v>N/A</v>
      </c>
      <c r="R193" s="86" t="s">
        <v>405</v>
      </c>
      <c r="S193" s="87" t="str">
        <f>IFERROR(INDEX(SchoolList!C:C,MATCH(T193,SchoolList!A:A,0)),"N/A")</f>
        <v>N/A</v>
      </c>
      <c r="T193" s="87" t="s">
        <v>405</v>
      </c>
      <c r="U193" s="88"/>
      <c r="V193" s="87"/>
    </row>
    <row r="194" spans="1:22" x14ac:dyDescent="0.2">
      <c r="A194" s="48">
        <v>40</v>
      </c>
      <c r="B194" s="48" t="s">
        <v>558</v>
      </c>
      <c r="C194" s="48" t="s">
        <v>559</v>
      </c>
      <c r="D194" s="49">
        <v>634</v>
      </c>
      <c r="E194" s="50" t="s">
        <v>399</v>
      </c>
      <c r="F194" s="48" t="s">
        <v>400</v>
      </c>
      <c r="G194" s="48" t="s">
        <v>401</v>
      </c>
      <c r="H194" s="48">
        <v>634</v>
      </c>
      <c r="I194" s="48">
        <v>1</v>
      </c>
      <c r="J194" s="48" t="s">
        <v>402</v>
      </c>
      <c r="K194" s="48">
        <v>2253</v>
      </c>
      <c r="L194" s="49">
        <v>17</v>
      </c>
      <c r="M194" s="48" t="s">
        <v>515</v>
      </c>
      <c r="N194" s="51" t="s">
        <v>404</v>
      </c>
      <c r="P194" s="48">
        <v>680</v>
      </c>
      <c r="Q194" s="131" t="str">
        <f>IFERROR(INDEX(JRoomSCS!C:C,MATCH(JRooms!M194,JRoomSCS!$B:$B,0)),"N/A")</f>
        <v>N/A</v>
      </c>
      <c r="R194" s="86" t="s">
        <v>405</v>
      </c>
      <c r="S194" s="87" t="str">
        <f>IFERROR(INDEX(SchoolList!C:C,MATCH(T194,SchoolList!A:A,0)),"N/A")</f>
        <v>N/A</v>
      </c>
      <c r="T194" s="87" t="s">
        <v>405</v>
      </c>
      <c r="U194" s="88"/>
      <c r="V194" s="87"/>
    </row>
    <row r="195" spans="1:22" x14ac:dyDescent="0.2">
      <c r="A195" s="48">
        <v>40</v>
      </c>
      <c r="B195" s="48" t="s">
        <v>558</v>
      </c>
      <c r="C195" s="48" t="s">
        <v>559</v>
      </c>
      <c r="D195" s="49">
        <v>634</v>
      </c>
      <c r="E195" s="50" t="s">
        <v>399</v>
      </c>
      <c r="F195" s="48" t="s">
        <v>400</v>
      </c>
      <c r="G195" s="48" t="s">
        <v>401</v>
      </c>
      <c r="H195" s="48">
        <v>634</v>
      </c>
      <c r="I195" s="48">
        <v>1</v>
      </c>
      <c r="J195" s="48" t="s">
        <v>402</v>
      </c>
      <c r="K195" s="48">
        <v>2257</v>
      </c>
      <c r="L195" s="49">
        <v>18</v>
      </c>
      <c r="M195" s="48" t="s">
        <v>515</v>
      </c>
      <c r="N195" s="51" t="s">
        <v>404</v>
      </c>
      <c r="P195" s="48">
        <v>860</v>
      </c>
      <c r="Q195" s="131" t="str">
        <f>IFERROR(INDEX(JRoomSCS!C:C,MATCH(JRooms!M195,JRoomSCS!$B:$B,0)),"N/A")</f>
        <v>N/A</v>
      </c>
      <c r="R195" s="86" t="s">
        <v>405</v>
      </c>
      <c r="S195" s="87" t="str">
        <f>IFERROR(INDEX(SchoolList!C:C,MATCH(T195,SchoolList!A:A,0)),"N/A")</f>
        <v>N/A</v>
      </c>
      <c r="T195" s="87" t="s">
        <v>405</v>
      </c>
      <c r="U195" s="88"/>
      <c r="V195" s="87"/>
    </row>
    <row r="196" spans="1:22" x14ac:dyDescent="0.2">
      <c r="A196" s="48">
        <v>40</v>
      </c>
      <c r="B196" s="48" t="s">
        <v>558</v>
      </c>
      <c r="C196" s="48" t="s">
        <v>559</v>
      </c>
      <c r="D196" s="49">
        <v>634</v>
      </c>
      <c r="E196" s="50" t="s">
        <v>399</v>
      </c>
      <c r="F196" s="48" t="s">
        <v>400</v>
      </c>
      <c r="G196" s="48" t="s">
        <v>401</v>
      </c>
      <c r="H196" s="48">
        <v>634</v>
      </c>
      <c r="I196" s="48">
        <v>1</v>
      </c>
      <c r="J196" s="48" t="s">
        <v>402</v>
      </c>
      <c r="K196" s="48">
        <v>2259</v>
      </c>
      <c r="L196" s="49">
        <v>20</v>
      </c>
      <c r="M196" s="48" t="s">
        <v>515</v>
      </c>
      <c r="N196" s="51" t="s">
        <v>404</v>
      </c>
      <c r="P196" s="48">
        <v>748</v>
      </c>
      <c r="Q196" s="131" t="str">
        <f>IFERROR(INDEX(JRoomSCS!C:C,MATCH(JRooms!M196,JRoomSCS!$B:$B,0)),"N/A")</f>
        <v>N/A</v>
      </c>
      <c r="R196" s="86" t="s">
        <v>405</v>
      </c>
      <c r="S196" s="87" t="str">
        <f>IFERROR(INDEX(SchoolList!C:C,MATCH(T196,SchoolList!A:A,0)),"N/A")</f>
        <v>N/A</v>
      </c>
      <c r="T196" s="87" t="s">
        <v>405</v>
      </c>
      <c r="U196" s="88"/>
      <c r="V196" s="87"/>
    </row>
    <row r="197" spans="1:22" x14ac:dyDescent="0.2">
      <c r="A197" s="48">
        <v>40</v>
      </c>
      <c r="B197" s="48" t="s">
        <v>558</v>
      </c>
      <c r="C197" s="48" t="s">
        <v>559</v>
      </c>
      <c r="D197" s="49">
        <v>634</v>
      </c>
      <c r="E197" s="50" t="s">
        <v>399</v>
      </c>
      <c r="F197" s="48" t="s">
        <v>400</v>
      </c>
      <c r="G197" s="48" t="s">
        <v>401</v>
      </c>
      <c r="H197" s="48">
        <v>634</v>
      </c>
      <c r="I197" s="48">
        <v>1</v>
      </c>
      <c r="J197" s="48" t="s">
        <v>402</v>
      </c>
      <c r="K197" s="48">
        <v>2260</v>
      </c>
      <c r="L197" s="49">
        <v>21</v>
      </c>
      <c r="M197" s="48" t="s">
        <v>515</v>
      </c>
      <c r="N197" s="51" t="s">
        <v>404</v>
      </c>
      <c r="P197" s="48">
        <v>748</v>
      </c>
      <c r="Q197" s="131" t="str">
        <f>IFERROR(INDEX(JRoomSCS!C:C,MATCH(JRooms!M197,JRoomSCS!$B:$B,0)),"N/A")</f>
        <v>N/A</v>
      </c>
      <c r="R197" s="86" t="s">
        <v>405</v>
      </c>
      <c r="S197" s="87" t="str">
        <f>IFERROR(INDEX(SchoolList!C:C,MATCH(T197,SchoolList!A:A,0)),"N/A")</f>
        <v>N/A</v>
      </c>
      <c r="T197" s="87" t="s">
        <v>405</v>
      </c>
      <c r="U197" s="88"/>
      <c r="V197" s="87"/>
    </row>
    <row r="198" spans="1:22" x14ac:dyDescent="0.2">
      <c r="A198" s="48">
        <v>40</v>
      </c>
      <c r="B198" s="48" t="s">
        <v>558</v>
      </c>
      <c r="C198" s="48" t="s">
        <v>559</v>
      </c>
      <c r="D198" s="49">
        <v>634</v>
      </c>
      <c r="E198" s="50" t="s">
        <v>399</v>
      </c>
      <c r="F198" s="48" t="s">
        <v>400</v>
      </c>
      <c r="G198" s="48" t="s">
        <v>401</v>
      </c>
      <c r="H198" s="48">
        <v>634</v>
      </c>
      <c r="I198" s="48">
        <v>1</v>
      </c>
      <c r="J198" s="48" t="s">
        <v>402</v>
      </c>
      <c r="K198" s="48">
        <v>2261</v>
      </c>
      <c r="L198" s="49">
        <v>22</v>
      </c>
      <c r="M198" s="48" t="s">
        <v>515</v>
      </c>
      <c r="N198" s="51" t="s">
        <v>404</v>
      </c>
      <c r="P198" s="48">
        <v>748</v>
      </c>
      <c r="Q198" s="131" t="str">
        <f>IFERROR(INDEX(JRoomSCS!C:C,MATCH(JRooms!M198,JRoomSCS!$B:$B,0)),"N/A")</f>
        <v>N/A</v>
      </c>
      <c r="R198" s="86" t="s">
        <v>405</v>
      </c>
      <c r="S198" s="87" t="str">
        <f>IFERROR(INDEX(SchoolList!C:C,MATCH(T198,SchoolList!A:A,0)),"N/A")</f>
        <v>N/A</v>
      </c>
      <c r="T198" s="87" t="s">
        <v>405</v>
      </c>
      <c r="U198" s="88"/>
      <c r="V198" s="87"/>
    </row>
    <row r="199" spans="1:22" x14ac:dyDescent="0.2">
      <c r="A199" s="48">
        <v>40</v>
      </c>
      <c r="B199" s="48" t="s">
        <v>558</v>
      </c>
      <c r="C199" s="48" t="s">
        <v>559</v>
      </c>
      <c r="D199" s="49">
        <v>634</v>
      </c>
      <c r="E199" s="50" t="s">
        <v>399</v>
      </c>
      <c r="F199" s="48" t="s">
        <v>400</v>
      </c>
      <c r="G199" s="48" t="s">
        <v>401</v>
      </c>
      <c r="H199" s="48">
        <v>634</v>
      </c>
      <c r="I199" s="48">
        <v>1</v>
      </c>
      <c r="J199" s="48" t="s">
        <v>402</v>
      </c>
      <c r="K199" s="48">
        <v>2258</v>
      </c>
      <c r="L199" s="49">
        <v>23</v>
      </c>
      <c r="M199" s="48" t="s">
        <v>515</v>
      </c>
      <c r="N199" s="51" t="s">
        <v>404</v>
      </c>
      <c r="P199" s="48">
        <v>748</v>
      </c>
      <c r="Q199" s="131" t="str">
        <f>IFERROR(INDEX(JRoomSCS!C:C,MATCH(JRooms!M199,JRoomSCS!$B:$B,0)),"N/A")</f>
        <v>N/A</v>
      </c>
      <c r="R199" s="86" t="s">
        <v>405</v>
      </c>
      <c r="S199" s="87" t="str">
        <f>IFERROR(INDEX(SchoolList!C:C,MATCH(T199,SchoolList!A:A,0)),"N/A")</f>
        <v>N/A</v>
      </c>
      <c r="T199" s="87" t="s">
        <v>405</v>
      </c>
      <c r="U199" s="88"/>
      <c r="V199" s="87"/>
    </row>
    <row r="200" spans="1:22" x14ac:dyDescent="0.2">
      <c r="A200" s="48">
        <v>40</v>
      </c>
      <c r="B200" s="48" t="s">
        <v>558</v>
      </c>
      <c r="C200" s="48" t="s">
        <v>559</v>
      </c>
      <c r="D200" s="49">
        <v>634</v>
      </c>
      <c r="E200" s="50" t="s">
        <v>399</v>
      </c>
      <c r="F200" s="48" t="s">
        <v>400</v>
      </c>
      <c r="G200" s="48" t="s">
        <v>401</v>
      </c>
      <c r="H200" s="48">
        <v>634</v>
      </c>
      <c r="I200" s="48">
        <v>1</v>
      </c>
      <c r="J200" s="48" t="s">
        <v>402</v>
      </c>
      <c r="K200" s="48">
        <v>2256</v>
      </c>
      <c r="L200" s="49" t="s">
        <v>560</v>
      </c>
      <c r="M200" s="48" t="s">
        <v>515</v>
      </c>
      <c r="N200" s="51" t="s">
        <v>404</v>
      </c>
      <c r="P200" s="48">
        <v>759</v>
      </c>
      <c r="Q200" s="131" t="str">
        <f>IFERROR(INDEX(JRoomSCS!C:C,MATCH(JRooms!M200,JRoomSCS!$B:$B,0)),"N/A")</f>
        <v>N/A</v>
      </c>
      <c r="R200" s="86" t="s">
        <v>405</v>
      </c>
      <c r="S200" s="87" t="str">
        <f>IFERROR(INDEX(SchoolList!C:C,MATCH(T200,SchoolList!A:A,0)),"N/A")</f>
        <v>N/A</v>
      </c>
      <c r="T200" s="87" t="s">
        <v>405</v>
      </c>
      <c r="U200" s="88"/>
      <c r="V200" s="87"/>
    </row>
    <row r="201" spans="1:22" x14ac:dyDescent="0.2">
      <c r="A201" s="48">
        <v>40</v>
      </c>
      <c r="B201" s="48" t="s">
        <v>558</v>
      </c>
      <c r="C201" s="48" t="s">
        <v>559</v>
      </c>
      <c r="D201" s="49">
        <v>634</v>
      </c>
      <c r="E201" s="50" t="s">
        <v>399</v>
      </c>
      <c r="F201" s="48" t="s">
        <v>400</v>
      </c>
      <c r="G201" s="48" t="s">
        <v>401</v>
      </c>
      <c r="H201" s="48">
        <v>634</v>
      </c>
      <c r="I201" s="48">
        <v>1</v>
      </c>
      <c r="J201" s="48" t="s">
        <v>402</v>
      </c>
      <c r="K201" s="48">
        <v>2254</v>
      </c>
      <c r="L201" s="49" t="s">
        <v>561</v>
      </c>
      <c r="M201" s="48" t="s">
        <v>562</v>
      </c>
      <c r="N201" s="51" t="s">
        <v>409</v>
      </c>
      <c r="P201" s="48">
        <v>384</v>
      </c>
      <c r="Q201" s="131" t="str">
        <f>IFERROR(INDEX(JRoomSCS!C:C,MATCH(JRooms!M201,JRoomSCS!$B:$B,0)),"N/A")</f>
        <v>N/A</v>
      </c>
      <c r="R201" s="86" t="s">
        <v>405</v>
      </c>
      <c r="S201" s="87" t="str">
        <f>IFERROR(INDEX(SchoolList!C:C,MATCH(T201,SchoolList!A:A,0)),"N/A")</f>
        <v>N/A</v>
      </c>
      <c r="T201" s="87" t="s">
        <v>405</v>
      </c>
      <c r="U201" s="88"/>
      <c r="V201" s="87"/>
    </row>
    <row r="202" spans="1:22" x14ac:dyDescent="0.2">
      <c r="A202" s="48">
        <v>40</v>
      </c>
      <c r="B202" s="48" t="s">
        <v>558</v>
      </c>
      <c r="C202" s="48" t="s">
        <v>559</v>
      </c>
      <c r="D202" s="49">
        <v>634</v>
      </c>
      <c r="E202" s="50" t="s">
        <v>399</v>
      </c>
      <c r="F202" s="48" t="s">
        <v>400</v>
      </c>
      <c r="G202" s="48" t="s">
        <v>401</v>
      </c>
      <c r="H202" s="48">
        <v>634</v>
      </c>
      <c r="I202" s="48">
        <v>1</v>
      </c>
      <c r="J202" s="48" t="s">
        <v>402</v>
      </c>
      <c r="K202" s="48">
        <v>2255</v>
      </c>
      <c r="L202" s="49" t="s">
        <v>521</v>
      </c>
      <c r="M202" s="48" t="s">
        <v>563</v>
      </c>
      <c r="N202" s="51" t="s">
        <v>564</v>
      </c>
      <c r="O202" s="52" t="s">
        <v>544</v>
      </c>
      <c r="P202" s="48">
        <v>1638</v>
      </c>
      <c r="Q202" s="131" t="str">
        <f>IFERROR(INDEX(JRoomSCS!C:C,MATCH(JRooms!M202,JRoomSCS!$B:$B,0)),"N/A")</f>
        <v>N/A</v>
      </c>
      <c r="R202" s="86" t="s">
        <v>405</v>
      </c>
      <c r="S202" s="87" t="str">
        <f>IFERROR(INDEX(SchoolList!C:C,MATCH(T202,SchoolList!A:A,0)),"N/A")</f>
        <v>N/A</v>
      </c>
      <c r="T202" s="87" t="s">
        <v>405</v>
      </c>
      <c r="U202" s="88"/>
      <c r="V202" s="87"/>
    </row>
    <row r="203" spans="1:22" x14ac:dyDescent="0.2">
      <c r="A203" s="48">
        <v>40</v>
      </c>
      <c r="B203" s="48" t="s">
        <v>558</v>
      </c>
      <c r="C203" s="48" t="s">
        <v>559</v>
      </c>
      <c r="D203" s="49">
        <v>634</v>
      </c>
      <c r="E203" s="50" t="s">
        <v>399</v>
      </c>
      <c r="F203" s="48" t="s">
        <v>400</v>
      </c>
      <c r="G203" s="48" t="s">
        <v>401</v>
      </c>
      <c r="H203" s="48">
        <v>634</v>
      </c>
      <c r="I203" s="48">
        <v>1</v>
      </c>
      <c r="J203" s="48" t="s">
        <v>402</v>
      </c>
      <c r="K203" s="48">
        <v>2252</v>
      </c>
      <c r="L203" s="49" t="s">
        <v>507</v>
      </c>
      <c r="M203" s="48" t="s">
        <v>412</v>
      </c>
      <c r="N203" s="51" t="s">
        <v>413</v>
      </c>
      <c r="P203" s="48">
        <v>2970</v>
      </c>
      <c r="Q203" s="131" t="str">
        <f>IFERROR(INDEX(JRoomSCS!C:C,MATCH(JRooms!M203,JRoomSCS!$B:$B,0)),"N/A")</f>
        <v>N/A</v>
      </c>
      <c r="R203" s="86" t="s">
        <v>405</v>
      </c>
      <c r="S203" s="87" t="str">
        <f>IFERROR(INDEX(SchoolList!C:C,MATCH(T203,SchoolList!A:A,0)),"N/A")</f>
        <v>N/A</v>
      </c>
      <c r="T203" s="87" t="s">
        <v>405</v>
      </c>
      <c r="U203" s="88"/>
      <c r="V203" s="87"/>
    </row>
    <row r="204" spans="1:22" x14ac:dyDescent="0.2">
      <c r="A204" s="48">
        <v>40</v>
      </c>
      <c r="B204" s="48" t="s">
        <v>558</v>
      </c>
      <c r="C204" s="48" t="s">
        <v>559</v>
      </c>
      <c r="D204" s="49">
        <v>634</v>
      </c>
      <c r="E204" s="50" t="s">
        <v>399</v>
      </c>
      <c r="F204" s="48" t="s">
        <v>400</v>
      </c>
      <c r="G204" s="48" t="s">
        <v>401</v>
      </c>
      <c r="H204" s="48">
        <v>1244</v>
      </c>
      <c r="I204" s="48">
        <v>2</v>
      </c>
      <c r="J204" s="48" t="s">
        <v>509</v>
      </c>
      <c r="K204" s="48">
        <v>2269</v>
      </c>
      <c r="L204" s="49">
        <v>13</v>
      </c>
      <c r="M204" s="48" t="s">
        <v>506</v>
      </c>
      <c r="N204" s="51" t="s">
        <v>404</v>
      </c>
      <c r="P204" s="48">
        <v>720</v>
      </c>
      <c r="Q204" s="131" t="str">
        <f>IFERROR(INDEX(JRoomSCS!C:C,MATCH(JRooms!M204,JRoomSCS!$B:$B,0)),"N/A")</f>
        <v>N/A</v>
      </c>
      <c r="R204" s="86" t="s">
        <v>405</v>
      </c>
      <c r="S204" s="87" t="str">
        <f>IFERROR(INDEX(SchoolList!C:C,MATCH(T204,SchoolList!A:A,0)),"N/A")</f>
        <v>N/A</v>
      </c>
      <c r="T204" s="87" t="s">
        <v>405</v>
      </c>
      <c r="U204" s="88"/>
      <c r="V204" s="87"/>
    </row>
    <row r="205" spans="1:22" x14ac:dyDescent="0.2">
      <c r="A205" s="48">
        <v>40</v>
      </c>
      <c r="B205" s="48" t="s">
        <v>558</v>
      </c>
      <c r="C205" s="48" t="s">
        <v>559</v>
      </c>
      <c r="D205" s="49">
        <v>634</v>
      </c>
      <c r="E205" s="50" t="s">
        <v>399</v>
      </c>
      <c r="F205" s="48" t="s">
        <v>400</v>
      </c>
      <c r="G205" s="48" t="s">
        <v>401</v>
      </c>
      <c r="H205" s="48">
        <v>1244</v>
      </c>
      <c r="I205" s="48">
        <v>2</v>
      </c>
      <c r="J205" s="48" t="s">
        <v>509</v>
      </c>
      <c r="K205" s="48">
        <v>2267</v>
      </c>
      <c r="L205" s="49">
        <v>14</v>
      </c>
      <c r="M205" s="48" t="s">
        <v>515</v>
      </c>
      <c r="N205" s="51" t="s">
        <v>404</v>
      </c>
      <c r="P205" s="48">
        <v>456</v>
      </c>
      <c r="Q205" s="131" t="str">
        <f>IFERROR(INDEX(JRoomSCS!C:C,MATCH(JRooms!M205,JRoomSCS!$B:$B,0)),"N/A")</f>
        <v>N/A</v>
      </c>
      <c r="R205" s="86" t="s">
        <v>405</v>
      </c>
      <c r="S205" s="87" t="str">
        <f>IFERROR(INDEX(SchoolList!C:C,MATCH(T205,SchoolList!A:A,0)),"N/A")</f>
        <v>N/A</v>
      </c>
      <c r="T205" s="87" t="s">
        <v>405</v>
      </c>
      <c r="U205" s="88"/>
      <c r="V205" s="87"/>
    </row>
    <row r="206" spans="1:22" x14ac:dyDescent="0.2">
      <c r="A206" s="48">
        <v>40</v>
      </c>
      <c r="B206" s="48" t="s">
        <v>558</v>
      </c>
      <c r="C206" s="48" t="s">
        <v>559</v>
      </c>
      <c r="D206" s="49">
        <v>634</v>
      </c>
      <c r="E206" s="50" t="s">
        <v>399</v>
      </c>
      <c r="F206" s="48" t="s">
        <v>400</v>
      </c>
      <c r="G206" s="48" t="s">
        <v>401</v>
      </c>
      <c r="H206" s="48">
        <v>1244</v>
      </c>
      <c r="I206" s="48">
        <v>2</v>
      </c>
      <c r="J206" s="48" t="s">
        <v>509</v>
      </c>
      <c r="K206" s="48">
        <v>2268</v>
      </c>
      <c r="L206" s="49">
        <v>15</v>
      </c>
      <c r="M206" s="48" t="s">
        <v>506</v>
      </c>
      <c r="N206" s="51" t="s">
        <v>404</v>
      </c>
      <c r="P206" s="48">
        <v>720</v>
      </c>
      <c r="Q206" s="131" t="str">
        <f>IFERROR(INDEX(JRoomSCS!C:C,MATCH(JRooms!M206,JRoomSCS!$B:$B,0)),"N/A")</f>
        <v>N/A</v>
      </c>
      <c r="R206" s="86" t="s">
        <v>405</v>
      </c>
      <c r="S206" s="87" t="str">
        <f>IFERROR(INDEX(SchoolList!C:C,MATCH(T206,SchoolList!A:A,0)),"N/A")</f>
        <v>N/A</v>
      </c>
      <c r="T206" s="87" t="s">
        <v>405</v>
      </c>
      <c r="U206" s="88"/>
      <c r="V206" s="87"/>
    </row>
    <row r="207" spans="1:22" x14ac:dyDescent="0.2">
      <c r="A207" s="48">
        <v>40</v>
      </c>
      <c r="B207" s="48" t="s">
        <v>558</v>
      </c>
      <c r="C207" s="48" t="s">
        <v>559</v>
      </c>
      <c r="D207" s="49">
        <v>634</v>
      </c>
      <c r="E207" s="50" t="s">
        <v>399</v>
      </c>
      <c r="F207" s="48" t="s">
        <v>400</v>
      </c>
      <c r="G207" s="48" t="s">
        <v>401</v>
      </c>
      <c r="H207" s="48">
        <v>1244</v>
      </c>
      <c r="I207" s="48">
        <v>2</v>
      </c>
      <c r="J207" s="48" t="s">
        <v>509</v>
      </c>
      <c r="K207" s="48">
        <v>2264</v>
      </c>
      <c r="L207" s="49">
        <v>24</v>
      </c>
      <c r="M207" s="48" t="s">
        <v>515</v>
      </c>
      <c r="N207" s="51" t="s">
        <v>404</v>
      </c>
      <c r="P207" s="48">
        <v>805</v>
      </c>
      <c r="Q207" s="131" t="str">
        <f>IFERROR(INDEX(JRoomSCS!C:C,MATCH(JRooms!M207,JRoomSCS!$B:$B,0)),"N/A")</f>
        <v>N/A</v>
      </c>
      <c r="R207" s="86" t="s">
        <v>405</v>
      </c>
      <c r="S207" s="87" t="str">
        <f>IFERROR(INDEX(SchoolList!C:C,MATCH(T207,SchoolList!A:A,0)),"N/A")</f>
        <v>N/A</v>
      </c>
      <c r="T207" s="87" t="s">
        <v>405</v>
      </c>
      <c r="U207" s="88"/>
      <c r="V207" s="87"/>
    </row>
    <row r="208" spans="1:22" x14ac:dyDescent="0.2">
      <c r="A208" s="48">
        <v>40</v>
      </c>
      <c r="B208" s="48" t="s">
        <v>558</v>
      </c>
      <c r="C208" s="48" t="s">
        <v>559</v>
      </c>
      <c r="D208" s="49">
        <v>634</v>
      </c>
      <c r="E208" s="50" t="s">
        <v>399</v>
      </c>
      <c r="F208" s="48" t="s">
        <v>400</v>
      </c>
      <c r="G208" s="48" t="s">
        <v>401</v>
      </c>
      <c r="H208" s="48">
        <v>1244</v>
      </c>
      <c r="I208" s="48">
        <v>2</v>
      </c>
      <c r="J208" s="48" t="s">
        <v>509</v>
      </c>
      <c r="K208" s="48">
        <v>2263</v>
      </c>
      <c r="L208" s="49">
        <v>25</v>
      </c>
      <c r="M208" s="48" t="s">
        <v>515</v>
      </c>
      <c r="N208" s="51" t="s">
        <v>404</v>
      </c>
      <c r="P208" s="48">
        <v>805</v>
      </c>
      <c r="Q208" s="131" t="str">
        <f>IFERROR(INDEX(JRoomSCS!C:C,MATCH(JRooms!M208,JRoomSCS!$B:$B,0)),"N/A")</f>
        <v>N/A</v>
      </c>
      <c r="R208" s="86" t="s">
        <v>405</v>
      </c>
      <c r="S208" s="87" t="str">
        <f>IFERROR(INDEX(SchoolList!C:C,MATCH(T208,SchoolList!A:A,0)),"N/A")</f>
        <v>N/A</v>
      </c>
      <c r="T208" s="87" t="s">
        <v>405</v>
      </c>
      <c r="U208" s="88"/>
      <c r="V208" s="87"/>
    </row>
    <row r="209" spans="1:22" x14ac:dyDescent="0.2">
      <c r="A209" s="48">
        <v>40</v>
      </c>
      <c r="B209" s="48" t="s">
        <v>558</v>
      </c>
      <c r="C209" s="48" t="s">
        <v>559</v>
      </c>
      <c r="D209" s="49">
        <v>634</v>
      </c>
      <c r="E209" s="50" t="s">
        <v>399</v>
      </c>
      <c r="F209" s="48" t="s">
        <v>400</v>
      </c>
      <c r="G209" s="48" t="s">
        <v>401</v>
      </c>
      <c r="H209" s="48">
        <v>1244</v>
      </c>
      <c r="I209" s="48">
        <v>2</v>
      </c>
      <c r="J209" s="48" t="s">
        <v>509</v>
      </c>
      <c r="K209" s="48">
        <v>2262</v>
      </c>
      <c r="L209" s="49">
        <v>26</v>
      </c>
      <c r="M209" s="48" t="s">
        <v>515</v>
      </c>
      <c r="N209" s="51" t="s">
        <v>404</v>
      </c>
      <c r="P209" s="48">
        <v>805</v>
      </c>
      <c r="Q209" s="131" t="str">
        <f>IFERROR(INDEX(JRoomSCS!C:C,MATCH(JRooms!M209,JRoomSCS!$B:$B,0)),"N/A")</f>
        <v>N/A</v>
      </c>
      <c r="R209" s="86" t="s">
        <v>405</v>
      </c>
      <c r="S209" s="87" t="str">
        <f>IFERROR(INDEX(SchoolList!C:C,MATCH(T209,SchoolList!A:A,0)),"N/A")</f>
        <v>N/A</v>
      </c>
      <c r="T209" s="87" t="s">
        <v>405</v>
      </c>
      <c r="U209" s="88"/>
      <c r="V209" s="87"/>
    </row>
    <row r="210" spans="1:22" x14ac:dyDescent="0.2">
      <c r="A210" s="48">
        <v>40</v>
      </c>
      <c r="B210" s="48" t="s">
        <v>558</v>
      </c>
      <c r="C210" s="48" t="s">
        <v>559</v>
      </c>
      <c r="D210" s="49">
        <v>634</v>
      </c>
      <c r="E210" s="50" t="s">
        <v>399</v>
      </c>
      <c r="F210" s="48" t="s">
        <v>400</v>
      </c>
      <c r="G210" s="48" t="s">
        <v>401</v>
      </c>
      <c r="H210" s="48">
        <v>1244</v>
      </c>
      <c r="I210" s="48">
        <v>2</v>
      </c>
      <c r="J210" s="48" t="s">
        <v>509</v>
      </c>
      <c r="K210" s="48">
        <v>2265</v>
      </c>
      <c r="L210" s="49">
        <v>27</v>
      </c>
      <c r="M210" s="48" t="s">
        <v>515</v>
      </c>
      <c r="N210" s="51" t="s">
        <v>404</v>
      </c>
      <c r="P210" s="48">
        <v>748</v>
      </c>
      <c r="Q210" s="131" t="str">
        <f>IFERROR(INDEX(JRoomSCS!C:C,MATCH(JRooms!M210,JRoomSCS!$B:$B,0)),"N/A")</f>
        <v>N/A</v>
      </c>
      <c r="R210" s="86" t="s">
        <v>405</v>
      </c>
      <c r="S210" s="87" t="str">
        <f>IFERROR(INDEX(SchoolList!C:C,MATCH(T210,SchoolList!A:A,0)),"N/A")</f>
        <v>N/A</v>
      </c>
      <c r="T210" s="87" t="s">
        <v>405</v>
      </c>
      <c r="U210" s="88"/>
      <c r="V210" s="87"/>
    </row>
    <row r="211" spans="1:22" x14ac:dyDescent="0.2">
      <c r="A211" s="48">
        <v>40</v>
      </c>
      <c r="B211" s="48" t="s">
        <v>558</v>
      </c>
      <c r="C211" s="48" t="s">
        <v>559</v>
      </c>
      <c r="D211" s="49">
        <v>634</v>
      </c>
      <c r="E211" s="50" t="s">
        <v>399</v>
      </c>
      <c r="F211" s="48" t="s">
        <v>400</v>
      </c>
      <c r="G211" s="48" t="s">
        <v>401</v>
      </c>
      <c r="H211" s="48">
        <v>1244</v>
      </c>
      <c r="I211" s="48">
        <v>2</v>
      </c>
      <c r="J211" s="48" t="s">
        <v>509</v>
      </c>
      <c r="K211" s="48">
        <v>2266</v>
      </c>
      <c r="L211" s="49" t="s">
        <v>414</v>
      </c>
      <c r="M211" s="48" t="s">
        <v>415</v>
      </c>
      <c r="N211" s="51" t="s">
        <v>416</v>
      </c>
      <c r="P211" s="48">
        <v>1160</v>
      </c>
      <c r="Q211" s="131" t="str">
        <f>IFERROR(INDEX(JRoomSCS!C:C,MATCH(JRooms!M211,JRoomSCS!$B:$B,0)),"N/A")</f>
        <v>N/A</v>
      </c>
      <c r="R211" s="86" t="s">
        <v>405</v>
      </c>
      <c r="S211" s="87" t="str">
        <f>IFERROR(INDEX(SchoolList!C:C,MATCH(T211,SchoolList!A:A,0)),"N/A")</f>
        <v>N/A</v>
      </c>
      <c r="T211" s="87" t="s">
        <v>405</v>
      </c>
      <c r="U211" s="88"/>
      <c r="V211" s="87"/>
    </row>
    <row r="212" spans="1:22" x14ac:dyDescent="0.2">
      <c r="A212" s="48">
        <v>40</v>
      </c>
      <c r="B212" s="48" t="s">
        <v>558</v>
      </c>
      <c r="C212" s="48" t="s">
        <v>559</v>
      </c>
      <c r="D212" s="49">
        <v>635</v>
      </c>
      <c r="E212" s="50" t="s">
        <v>454</v>
      </c>
      <c r="F212" s="48" t="s">
        <v>455</v>
      </c>
      <c r="G212" s="48" t="s">
        <v>401</v>
      </c>
      <c r="H212" s="48">
        <v>635</v>
      </c>
      <c r="I212" s="48">
        <v>1</v>
      </c>
      <c r="J212" s="48" t="s">
        <v>402</v>
      </c>
      <c r="K212" s="48">
        <v>2290</v>
      </c>
      <c r="L212" s="49">
        <v>30</v>
      </c>
      <c r="M212" s="48" t="s">
        <v>515</v>
      </c>
      <c r="N212" s="51" t="s">
        <v>404</v>
      </c>
      <c r="P212" s="48">
        <v>713</v>
      </c>
      <c r="Q212" s="131" t="str">
        <f>IFERROR(INDEX(JRoomSCS!C:C,MATCH(JRooms!M212,JRoomSCS!$B:$B,0)),"N/A")</f>
        <v>N/A</v>
      </c>
      <c r="R212" s="86" t="s">
        <v>405</v>
      </c>
      <c r="S212" s="87" t="str">
        <f>IFERROR(INDEX(SchoolList!C:C,MATCH(T212,SchoolList!A:A,0)),"N/A")</f>
        <v>N/A</v>
      </c>
      <c r="T212" s="87" t="s">
        <v>405</v>
      </c>
      <c r="U212" s="88"/>
      <c r="V212" s="87"/>
    </row>
    <row r="213" spans="1:22" x14ac:dyDescent="0.2">
      <c r="A213" s="48">
        <v>40</v>
      </c>
      <c r="B213" s="48" t="s">
        <v>558</v>
      </c>
      <c r="C213" s="48" t="s">
        <v>559</v>
      </c>
      <c r="D213" s="49">
        <v>635</v>
      </c>
      <c r="E213" s="50" t="s">
        <v>454</v>
      </c>
      <c r="F213" s="48" t="s">
        <v>455</v>
      </c>
      <c r="G213" s="48" t="s">
        <v>401</v>
      </c>
      <c r="H213" s="48">
        <v>635</v>
      </c>
      <c r="I213" s="48">
        <v>1</v>
      </c>
      <c r="J213" s="48" t="s">
        <v>402</v>
      </c>
      <c r="K213" s="48">
        <v>2289</v>
      </c>
      <c r="L213" s="49">
        <v>31</v>
      </c>
      <c r="M213" s="48" t="s">
        <v>515</v>
      </c>
      <c r="N213" s="51" t="s">
        <v>404</v>
      </c>
      <c r="P213" s="48">
        <v>713</v>
      </c>
      <c r="Q213" s="131" t="str">
        <f>IFERROR(INDEX(JRoomSCS!C:C,MATCH(JRooms!M213,JRoomSCS!$B:$B,0)),"N/A")</f>
        <v>N/A</v>
      </c>
      <c r="R213" s="86" t="s">
        <v>405</v>
      </c>
      <c r="S213" s="87" t="str">
        <f>IFERROR(INDEX(SchoolList!C:C,MATCH(T213,SchoolList!A:A,0)),"N/A")</f>
        <v>N/A</v>
      </c>
      <c r="T213" s="87" t="s">
        <v>405</v>
      </c>
      <c r="U213" s="88"/>
      <c r="V213" s="87"/>
    </row>
    <row r="214" spans="1:22" x14ac:dyDescent="0.2">
      <c r="A214" s="48">
        <v>40</v>
      </c>
      <c r="B214" s="48" t="s">
        <v>558</v>
      </c>
      <c r="C214" s="48" t="s">
        <v>559</v>
      </c>
      <c r="D214" s="49">
        <v>635</v>
      </c>
      <c r="E214" s="50" t="s">
        <v>454</v>
      </c>
      <c r="F214" s="48" t="s">
        <v>455</v>
      </c>
      <c r="G214" s="48" t="s">
        <v>401</v>
      </c>
      <c r="H214" s="48">
        <v>635</v>
      </c>
      <c r="I214" s="48">
        <v>1</v>
      </c>
      <c r="J214" s="48" t="s">
        <v>402</v>
      </c>
      <c r="K214" s="48">
        <v>2291</v>
      </c>
      <c r="L214" s="49">
        <v>32</v>
      </c>
      <c r="M214" s="48" t="s">
        <v>515</v>
      </c>
      <c r="N214" s="51" t="s">
        <v>404</v>
      </c>
      <c r="P214" s="48">
        <v>713</v>
      </c>
      <c r="Q214" s="131" t="str">
        <f>IFERROR(INDEX(JRoomSCS!C:C,MATCH(JRooms!M214,JRoomSCS!$B:$B,0)),"N/A")</f>
        <v>N/A</v>
      </c>
      <c r="R214" s="86" t="s">
        <v>405</v>
      </c>
      <c r="S214" s="87" t="str">
        <f>IFERROR(INDEX(SchoolList!C:C,MATCH(T214,SchoolList!A:A,0)),"N/A")</f>
        <v>N/A</v>
      </c>
      <c r="T214" s="87" t="s">
        <v>405</v>
      </c>
      <c r="U214" s="88"/>
      <c r="V214" s="87"/>
    </row>
    <row r="215" spans="1:22" x14ac:dyDescent="0.2">
      <c r="A215" s="48">
        <v>40</v>
      </c>
      <c r="B215" s="48" t="s">
        <v>558</v>
      </c>
      <c r="C215" s="48" t="s">
        <v>559</v>
      </c>
      <c r="D215" s="49">
        <v>635</v>
      </c>
      <c r="E215" s="50" t="s">
        <v>454</v>
      </c>
      <c r="F215" s="48" t="s">
        <v>455</v>
      </c>
      <c r="G215" s="48" t="s">
        <v>401</v>
      </c>
      <c r="H215" s="48">
        <v>635</v>
      </c>
      <c r="I215" s="48">
        <v>1</v>
      </c>
      <c r="J215" s="48" t="s">
        <v>402</v>
      </c>
      <c r="K215" s="48">
        <v>2288</v>
      </c>
      <c r="L215" s="49">
        <v>33</v>
      </c>
      <c r="M215" s="48" t="s">
        <v>365</v>
      </c>
      <c r="N215" s="51" t="s">
        <v>404</v>
      </c>
      <c r="P215" s="48">
        <v>874</v>
      </c>
      <c r="Q215" s="131" t="str">
        <f>IFERROR(INDEX(JRoomSCS!C:C,MATCH(JRooms!M215,JRoomSCS!$B:$B,0)),"N/A")</f>
        <v>Science</v>
      </c>
      <c r="R215" s="86" t="s">
        <v>405</v>
      </c>
      <c r="S215" s="87" t="str">
        <f>IFERROR(INDEX(SchoolList!C:C,MATCH(T215,SchoolList!A:A,0)),"N/A")</f>
        <v>N/A</v>
      </c>
      <c r="T215" s="87" t="s">
        <v>405</v>
      </c>
      <c r="U215" s="88"/>
      <c r="V215" s="87"/>
    </row>
    <row r="216" spans="1:22" x14ac:dyDescent="0.2">
      <c r="A216" s="48">
        <v>40</v>
      </c>
      <c r="B216" s="48" t="s">
        <v>558</v>
      </c>
      <c r="C216" s="48" t="s">
        <v>559</v>
      </c>
      <c r="D216" s="49">
        <v>635</v>
      </c>
      <c r="E216" s="50" t="s">
        <v>454</v>
      </c>
      <c r="F216" s="48" t="s">
        <v>455</v>
      </c>
      <c r="G216" s="48" t="s">
        <v>401</v>
      </c>
      <c r="H216" s="48">
        <v>635</v>
      </c>
      <c r="I216" s="48">
        <v>1</v>
      </c>
      <c r="J216" s="48" t="s">
        <v>402</v>
      </c>
      <c r="K216" s="48">
        <v>2292</v>
      </c>
      <c r="L216" s="49">
        <v>34</v>
      </c>
      <c r="M216" s="48" t="s">
        <v>515</v>
      </c>
      <c r="N216" s="51" t="s">
        <v>404</v>
      </c>
      <c r="P216" s="48">
        <v>713</v>
      </c>
      <c r="Q216" s="131" t="str">
        <f>IFERROR(INDEX(JRoomSCS!C:C,MATCH(JRooms!M216,JRoomSCS!$B:$B,0)),"N/A")</f>
        <v>N/A</v>
      </c>
      <c r="R216" s="86" t="s">
        <v>405</v>
      </c>
      <c r="S216" s="87" t="str">
        <f>IFERROR(INDEX(SchoolList!C:C,MATCH(T216,SchoolList!A:A,0)),"N/A")</f>
        <v>N/A</v>
      </c>
      <c r="T216" s="87" t="s">
        <v>405</v>
      </c>
      <c r="U216" s="88"/>
      <c r="V216" s="87"/>
    </row>
    <row r="217" spans="1:22" x14ac:dyDescent="0.2">
      <c r="A217" s="48">
        <v>40</v>
      </c>
      <c r="B217" s="48" t="s">
        <v>558</v>
      </c>
      <c r="C217" s="48" t="s">
        <v>559</v>
      </c>
      <c r="D217" s="49">
        <v>635</v>
      </c>
      <c r="E217" s="50" t="s">
        <v>454</v>
      </c>
      <c r="F217" s="48" t="s">
        <v>455</v>
      </c>
      <c r="G217" s="48" t="s">
        <v>401</v>
      </c>
      <c r="H217" s="48">
        <v>635</v>
      </c>
      <c r="I217" s="48">
        <v>1</v>
      </c>
      <c r="J217" s="48" t="s">
        <v>402</v>
      </c>
      <c r="K217" s="48">
        <v>2287</v>
      </c>
      <c r="L217" s="49">
        <v>35</v>
      </c>
      <c r="M217" s="48" t="s">
        <v>365</v>
      </c>
      <c r="N217" s="51" t="s">
        <v>404</v>
      </c>
      <c r="P217" s="48">
        <v>874</v>
      </c>
      <c r="Q217" s="131" t="str">
        <f>IFERROR(INDEX(JRoomSCS!C:C,MATCH(JRooms!M217,JRoomSCS!$B:$B,0)),"N/A")</f>
        <v>Science</v>
      </c>
      <c r="R217" s="86" t="s">
        <v>405</v>
      </c>
      <c r="S217" s="87" t="str">
        <f>IFERROR(INDEX(SchoolList!C:C,MATCH(T217,SchoolList!A:A,0)),"N/A")</f>
        <v>N/A</v>
      </c>
      <c r="T217" s="87" t="s">
        <v>405</v>
      </c>
      <c r="U217" s="88"/>
      <c r="V217" s="87"/>
    </row>
    <row r="218" spans="1:22" x14ac:dyDescent="0.2">
      <c r="A218" s="48">
        <v>40</v>
      </c>
      <c r="B218" s="48" t="s">
        <v>558</v>
      </c>
      <c r="C218" s="48" t="s">
        <v>559</v>
      </c>
      <c r="D218" s="49">
        <v>635</v>
      </c>
      <c r="E218" s="50" t="s">
        <v>454</v>
      </c>
      <c r="F218" s="48" t="s">
        <v>455</v>
      </c>
      <c r="G218" s="48" t="s">
        <v>401</v>
      </c>
      <c r="H218" s="48">
        <v>635</v>
      </c>
      <c r="I218" s="48">
        <v>1</v>
      </c>
      <c r="J218" s="48" t="s">
        <v>402</v>
      </c>
      <c r="K218" s="48">
        <v>2293</v>
      </c>
      <c r="L218" s="49">
        <v>36</v>
      </c>
      <c r="M218" s="48" t="s">
        <v>515</v>
      </c>
      <c r="N218" s="51" t="s">
        <v>404</v>
      </c>
      <c r="P218" s="48">
        <v>713</v>
      </c>
      <c r="Q218" s="131" t="str">
        <f>IFERROR(INDEX(JRoomSCS!C:C,MATCH(JRooms!M218,JRoomSCS!$B:$B,0)),"N/A")</f>
        <v>N/A</v>
      </c>
      <c r="R218" s="86" t="s">
        <v>405</v>
      </c>
      <c r="S218" s="87" t="str">
        <f>IFERROR(INDEX(SchoolList!C:C,MATCH(T218,SchoolList!A:A,0)),"N/A")</f>
        <v>N/A</v>
      </c>
      <c r="T218" s="87" t="s">
        <v>405</v>
      </c>
      <c r="U218" s="88"/>
      <c r="V218" s="87"/>
    </row>
    <row r="219" spans="1:22" x14ac:dyDescent="0.2">
      <c r="A219" s="48">
        <v>40</v>
      </c>
      <c r="B219" s="48" t="s">
        <v>558</v>
      </c>
      <c r="C219" s="48" t="s">
        <v>559</v>
      </c>
      <c r="D219" s="49">
        <v>635</v>
      </c>
      <c r="E219" s="50" t="s">
        <v>454</v>
      </c>
      <c r="F219" s="48" t="s">
        <v>455</v>
      </c>
      <c r="G219" s="48" t="s">
        <v>401</v>
      </c>
      <c r="H219" s="48">
        <v>635</v>
      </c>
      <c r="I219" s="48">
        <v>1</v>
      </c>
      <c r="J219" s="48" t="s">
        <v>402</v>
      </c>
      <c r="K219" s="48">
        <v>2286</v>
      </c>
      <c r="L219" s="49">
        <v>37</v>
      </c>
      <c r="M219" s="48" t="s">
        <v>515</v>
      </c>
      <c r="N219" s="51" t="s">
        <v>404</v>
      </c>
      <c r="P219" s="48">
        <v>713</v>
      </c>
      <c r="Q219" s="131" t="str">
        <f>IFERROR(INDEX(JRoomSCS!C:C,MATCH(JRooms!M219,JRoomSCS!$B:$B,0)),"N/A")</f>
        <v>N/A</v>
      </c>
      <c r="R219" s="86" t="s">
        <v>405</v>
      </c>
      <c r="S219" s="87" t="str">
        <f>IFERROR(INDEX(SchoolList!C:C,MATCH(T219,SchoolList!A:A,0)),"N/A")</f>
        <v>N/A</v>
      </c>
      <c r="T219" s="87" t="s">
        <v>405</v>
      </c>
      <c r="U219" s="88"/>
      <c r="V219" s="87"/>
    </row>
    <row r="220" spans="1:22" x14ac:dyDescent="0.2">
      <c r="A220" s="48">
        <v>40</v>
      </c>
      <c r="B220" s="48" t="s">
        <v>558</v>
      </c>
      <c r="C220" s="48" t="s">
        <v>559</v>
      </c>
      <c r="D220" s="49">
        <v>635</v>
      </c>
      <c r="E220" s="50" t="s">
        <v>454</v>
      </c>
      <c r="F220" s="48" t="s">
        <v>455</v>
      </c>
      <c r="G220" s="48" t="s">
        <v>401</v>
      </c>
      <c r="H220" s="48">
        <v>635</v>
      </c>
      <c r="I220" s="48">
        <v>1</v>
      </c>
      <c r="J220" s="48" t="s">
        <v>402</v>
      </c>
      <c r="K220" s="48">
        <v>2294</v>
      </c>
      <c r="L220" s="49">
        <v>38</v>
      </c>
      <c r="M220" s="48" t="s">
        <v>515</v>
      </c>
      <c r="N220" s="51" t="s">
        <v>404</v>
      </c>
      <c r="P220" s="48">
        <v>713</v>
      </c>
      <c r="Q220" s="131" t="str">
        <f>IFERROR(INDEX(JRoomSCS!C:C,MATCH(JRooms!M220,JRoomSCS!$B:$B,0)),"N/A")</f>
        <v>N/A</v>
      </c>
      <c r="R220" s="86" t="s">
        <v>405</v>
      </c>
      <c r="S220" s="87" t="str">
        <f>IFERROR(INDEX(SchoolList!C:C,MATCH(T220,SchoolList!A:A,0)),"N/A")</f>
        <v>N/A</v>
      </c>
      <c r="T220" s="87" t="s">
        <v>405</v>
      </c>
      <c r="U220" s="88"/>
      <c r="V220" s="87"/>
    </row>
    <row r="221" spans="1:22" x14ac:dyDescent="0.2">
      <c r="A221" s="48">
        <v>40</v>
      </c>
      <c r="B221" s="48" t="s">
        <v>558</v>
      </c>
      <c r="C221" s="48" t="s">
        <v>559</v>
      </c>
      <c r="D221" s="49">
        <v>635</v>
      </c>
      <c r="E221" s="50" t="s">
        <v>454</v>
      </c>
      <c r="F221" s="48" t="s">
        <v>455</v>
      </c>
      <c r="G221" s="48" t="s">
        <v>401</v>
      </c>
      <c r="H221" s="48">
        <v>635</v>
      </c>
      <c r="I221" s="48">
        <v>1</v>
      </c>
      <c r="J221" s="48" t="s">
        <v>402</v>
      </c>
      <c r="K221" s="48">
        <v>2285</v>
      </c>
      <c r="L221" s="49">
        <v>39</v>
      </c>
      <c r="M221" s="48" t="s">
        <v>515</v>
      </c>
      <c r="N221" s="51" t="s">
        <v>404</v>
      </c>
      <c r="P221" s="48">
        <v>713</v>
      </c>
      <c r="Q221" s="131" t="str">
        <f>IFERROR(INDEX(JRoomSCS!C:C,MATCH(JRooms!M221,JRoomSCS!$B:$B,0)),"N/A")</f>
        <v>N/A</v>
      </c>
      <c r="R221" s="86" t="s">
        <v>405</v>
      </c>
      <c r="S221" s="87" t="str">
        <f>IFERROR(INDEX(SchoolList!C:C,MATCH(T221,SchoolList!A:A,0)),"N/A")</f>
        <v>N/A</v>
      </c>
      <c r="T221" s="87" t="s">
        <v>405</v>
      </c>
      <c r="U221" s="88"/>
      <c r="V221" s="87"/>
    </row>
    <row r="222" spans="1:22" x14ac:dyDescent="0.2">
      <c r="A222" s="48">
        <v>40</v>
      </c>
      <c r="B222" s="48" t="s">
        <v>558</v>
      </c>
      <c r="C222" s="48" t="s">
        <v>559</v>
      </c>
      <c r="D222" s="49">
        <v>636</v>
      </c>
      <c r="E222" s="50" t="s">
        <v>471</v>
      </c>
      <c r="F222" s="48" t="s">
        <v>472</v>
      </c>
      <c r="G222" s="48" t="s">
        <v>401</v>
      </c>
      <c r="H222" s="48">
        <v>636</v>
      </c>
      <c r="I222" s="48">
        <v>1</v>
      </c>
      <c r="J222" s="48" t="s">
        <v>402</v>
      </c>
      <c r="K222" s="48">
        <v>2279</v>
      </c>
      <c r="L222" s="49">
        <v>40</v>
      </c>
      <c r="M222" s="48" t="s">
        <v>515</v>
      </c>
      <c r="N222" s="51" t="s">
        <v>404</v>
      </c>
      <c r="P222" s="48">
        <v>768</v>
      </c>
      <c r="Q222" s="131" t="str">
        <f>IFERROR(INDEX(JRoomSCS!C:C,MATCH(JRooms!M222,JRoomSCS!$B:$B,0)),"N/A")</f>
        <v>N/A</v>
      </c>
      <c r="R222" s="86" t="s">
        <v>405</v>
      </c>
      <c r="S222" s="87" t="str">
        <f>IFERROR(INDEX(SchoolList!C:C,MATCH(T222,SchoolList!A:A,0)),"N/A")</f>
        <v>N/A</v>
      </c>
      <c r="T222" s="87" t="s">
        <v>405</v>
      </c>
      <c r="U222" s="88"/>
      <c r="V222" s="87"/>
    </row>
    <row r="223" spans="1:22" x14ac:dyDescent="0.2">
      <c r="A223" s="48">
        <v>40</v>
      </c>
      <c r="B223" s="48" t="s">
        <v>558</v>
      </c>
      <c r="C223" s="48" t="s">
        <v>559</v>
      </c>
      <c r="D223" s="49">
        <v>636</v>
      </c>
      <c r="E223" s="50" t="s">
        <v>471</v>
      </c>
      <c r="F223" s="48" t="s">
        <v>472</v>
      </c>
      <c r="G223" s="48" t="s">
        <v>401</v>
      </c>
      <c r="H223" s="48">
        <v>636</v>
      </c>
      <c r="I223" s="48">
        <v>1</v>
      </c>
      <c r="J223" s="48" t="s">
        <v>402</v>
      </c>
      <c r="K223" s="48">
        <v>2278</v>
      </c>
      <c r="L223" s="49">
        <v>41</v>
      </c>
      <c r="M223" s="48" t="s">
        <v>515</v>
      </c>
      <c r="N223" s="51" t="s">
        <v>404</v>
      </c>
      <c r="P223" s="48">
        <v>768</v>
      </c>
      <c r="Q223" s="131" t="str">
        <f>IFERROR(INDEX(JRoomSCS!C:C,MATCH(JRooms!M223,JRoomSCS!$B:$B,0)),"N/A")</f>
        <v>N/A</v>
      </c>
      <c r="R223" s="86" t="s">
        <v>405</v>
      </c>
      <c r="S223" s="87" t="str">
        <f>IFERROR(INDEX(SchoolList!C:C,MATCH(T223,SchoolList!A:A,0)),"N/A")</f>
        <v>N/A</v>
      </c>
      <c r="T223" s="87" t="s">
        <v>405</v>
      </c>
      <c r="U223" s="88"/>
      <c r="V223" s="87"/>
    </row>
    <row r="224" spans="1:22" x14ac:dyDescent="0.2">
      <c r="A224" s="48">
        <v>40</v>
      </c>
      <c r="B224" s="48" t="s">
        <v>558</v>
      </c>
      <c r="C224" s="48" t="s">
        <v>559</v>
      </c>
      <c r="D224" s="49">
        <v>636</v>
      </c>
      <c r="E224" s="50" t="s">
        <v>471</v>
      </c>
      <c r="F224" s="48" t="s">
        <v>472</v>
      </c>
      <c r="G224" s="48" t="s">
        <v>401</v>
      </c>
      <c r="H224" s="48">
        <v>636</v>
      </c>
      <c r="I224" s="48">
        <v>1</v>
      </c>
      <c r="J224" s="48" t="s">
        <v>402</v>
      </c>
      <c r="K224" s="48">
        <v>2276</v>
      </c>
      <c r="L224" s="49">
        <v>42</v>
      </c>
      <c r="M224" s="48" t="s">
        <v>365</v>
      </c>
      <c r="N224" s="51" t="s">
        <v>404</v>
      </c>
      <c r="P224" s="48">
        <v>1248</v>
      </c>
      <c r="Q224" s="131" t="str">
        <f>IFERROR(INDEX(JRoomSCS!C:C,MATCH(JRooms!M224,JRoomSCS!$B:$B,0)),"N/A")</f>
        <v>Science</v>
      </c>
      <c r="R224" s="86" t="s">
        <v>405</v>
      </c>
      <c r="S224" s="87" t="str">
        <f>IFERROR(INDEX(SchoolList!C:C,MATCH(T224,SchoolList!A:A,0)),"N/A")</f>
        <v>N/A</v>
      </c>
      <c r="T224" s="87" t="s">
        <v>405</v>
      </c>
      <c r="U224" s="88"/>
      <c r="V224" s="87"/>
    </row>
    <row r="225" spans="1:22" x14ac:dyDescent="0.2">
      <c r="A225" s="48">
        <v>40</v>
      </c>
      <c r="B225" s="48" t="s">
        <v>558</v>
      </c>
      <c r="C225" s="48" t="s">
        <v>559</v>
      </c>
      <c r="D225" s="49">
        <v>636</v>
      </c>
      <c r="E225" s="50" t="s">
        <v>471</v>
      </c>
      <c r="F225" s="48" t="s">
        <v>472</v>
      </c>
      <c r="G225" s="48" t="s">
        <v>401</v>
      </c>
      <c r="H225" s="48">
        <v>636</v>
      </c>
      <c r="I225" s="48">
        <v>1</v>
      </c>
      <c r="J225" s="48" t="s">
        <v>402</v>
      </c>
      <c r="K225" s="48">
        <v>2277</v>
      </c>
      <c r="L225" s="49">
        <v>43</v>
      </c>
      <c r="M225" s="48" t="s">
        <v>365</v>
      </c>
      <c r="N225" s="51" t="s">
        <v>404</v>
      </c>
      <c r="P225" s="48">
        <v>1248</v>
      </c>
      <c r="Q225" s="131" t="str">
        <f>IFERROR(INDEX(JRoomSCS!C:C,MATCH(JRooms!M225,JRoomSCS!$B:$B,0)),"N/A")</f>
        <v>Science</v>
      </c>
      <c r="R225" s="86" t="s">
        <v>405</v>
      </c>
      <c r="S225" s="87" t="str">
        <f>IFERROR(INDEX(SchoolList!C:C,MATCH(T225,SchoolList!A:A,0)),"N/A")</f>
        <v>N/A</v>
      </c>
      <c r="T225" s="87" t="s">
        <v>405</v>
      </c>
      <c r="U225" s="88"/>
      <c r="V225" s="87"/>
    </row>
    <row r="226" spans="1:22" x14ac:dyDescent="0.2">
      <c r="A226" s="48">
        <v>40</v>
      </c>
      <c r="B226" s="48" t="s">
        <v>558</v>
      </c>
      <c r="C226" s="48" t="s">
        <v>559</v>
      </c>
      <c r="D226" s="49">
        <v>637</v>
      </c>
      <c r="E226" s="50" t="s">
        <v>502</v>
      </c>
      <c r="F226" s="48" t="s">
        <v>565</v>
      </c>
      <c r="G226" s="48" t="s">
        <v>401</v>
      </c>
      <c r="H226" s="48">
        <v>637</v>
      </c>
      <c r="I226" s="48">
        <v>1</v>
      </c>
      <c r="J226" s="48" t="s">
        <v>402</v>
      </c>
      <c r="K226" s="48">
        <v>2280</v>
      </c>
      <c r="L226" s="49">
        <v>60</v>
      </c>
      <c r="M226" s="48" t="s">
        <v>360</v>
      </c>
      <c r="N226" s="51" t="s">
        <v>404</v>
      </c>
      <c r="P226" s="48">
        <v>1350</v>
      </c>
      <c r="Q226" s="131" t="str">
        <f>IFERROR(INDEX(JRoomSCS!C:C,MATCH(JRooms!M226,JRoomSCS!$B:$B,0)),"N/A")</f>
        <v>Arts</v>
      </c>
      <c r="R226" s="86" t="s">
        <v>405</v>
      </c>
      <c r="S226" s="87" t="str">
        <f>IFERROR(INDEX(SchoolList!C:C,MATCH(T226,SchoolList!A:A,0)),"N/A")</f>
        <v>N/A</v>
      </c>
      <c r="T226" s="87" t="s">
        <v>405</v>
      </c>
      <c r="U226" s="88"/>
      <c r="V226" s="87"/>
    </row>
    <row r="227" spans="1:22" x14ac:dyDescent="0.2">
      <c r="A227" s="48">
        <v>40</v>
      </c>
      <c r="B227" s="48" t="s">
        <v>558</v>
      </c>
      <c r="C227" s="48" t="s">
        <v>559</v>
      </c>
      <c r="D227" s="49">
        <v>637</v>
      </c>
      <c r="E227" s="50" t="s">
        <v>502</v>
      </c>
      <c r="F227" s="48" t="s">
        <v>565</v>
      </c>
      <c r="G227" s="48" t="s">
        <v>401</v>
      </c>
      <c r="H227" s="48">
        <v>637</v>
      </c>
      <c r="I227" s="48">
        <v>1</v>
      </c>
      <c r="J227" s="48" t="s">
        <v>402</v>
      </c>
      <c r="K227" s="48">
        <v>2281</v>
      </c>
      <c r="L227" s="49" t="s">
        <v>566</v>
      </c>
      <c r="M227" s="48" t="s">
        <v>567</v>
      </c>
      <c r="N227" s="51" t="s">
        <v>568</v>
      </c>
      <c r="P227" s="48">
        <v>4524</v>
      </c>
      <c r="Q227" s="131" t="str">
        <f>IFERROR(INDEX(JRoomSCS!C:C,MATCH(JRooms!M227,JRoomSCS!$B:$B,0)),"N/A")</f>
        <v>N/A</v>
      </c>
      <c r="R227" s="86" t="s">
        <v>405</v>
      </c>
      <c r="S227" s="87" t="str">
        <f>IFERROR(INDEX(SchoolList!C:C,MATCH(T227,SchoolList!A:A,0)),"N/A")</f>
        <v>N/A</v>
      </c>
      <c r="T227" s="87" t="s">
        <v>405</v>
      </c>
      <c r="U227" s="88"/>
      <c r="V227" s="87"/>
    </row>
    <row r="228" spans="1:22" x14ac:dyDescent="0.2">
      <c r="A228" s="48">
        <v>40</v>
      </c>
      <c r="B228" s="48" t="s">
        <v>558</v>
      </c>
      <c r="C228" s="48" t="s">
        <v>559</v>
      </c>
      <c r="D228" s="49">
        <v>637</v>
      </c>
      <c r="E228" s="50" t="s">
        <v>502</v>
      </c>
      <c r="F228" s="48" t="s">
        <v>565</v>
      </c>
      <c r="G228" s="48" t="s">
        <v>401</v>
      </c>
      <c r="H228" s="48">
        <v>637</v>
      </c>
      <c r="I228" s="48">
        <v>1</v>
      </c>
      <c r="J228" s="48" t="s">
        <v>402</v>
      </c>
      <c r="K228" s="48">
        <v>2282</v>
      </c>
      <c r="L228" s="49" t="s">
        <v>569</v>
      </c>
      <c r="M228" s="48" t="s">
        <v>570</v>
      </c>
      <c r="N228" s="51" t="s">
        <v>568</v>
      </c>
      <c r="P228" s="48">
        <v>432</v>
      </c>
      <c r="Q228" s="131" t="str">
        <f>IFERROR(INDEX(JRoomSCS!C:C,MATCH(JRooms!M228,JRoomSCS!$B:$B,0)),"N/A")</f>
        <v>N/A</v>
      </c>
      <c r="R228" s="86" t="s">
        <v>405</v>
      </c>
      <c r="S228" s="87" t="str">
        <f>IFERROR(INDEX(SchoolList!C:C,MATCH(T228,SchoolList!A:A,0)),"N/A")</f>
        <v>N/A</v>
      </c>
      <c r="T228" s="87" t="s">
        <v>405</v>
      </c>
      <c r="U228" s="88"/>
      <c r="V228" s="87"/>
    </row>
    <row r="229" spans="1:22" x14ac:dyDescent="0.2">
      <c r="A229" s="48">
        <v>40</v>
      </c>
      <c r="B229" s="48" t="s">
        <v>558</v>
      </c>
      <c r="C229" s="48" t="s">
        <v>559</v>
      </c>
      <c r="D229" s="49">
        <v>637</v>
      </c>
      <c r="E229" s="50" t="s">
        <v>502</v>
      </c>
      <c r="F229" s="48" t="s">
        <v>565</v>
      </c>
      <c r="G229" s="48" t="s">
        <v>401</v>
      </c>
      <c r="H229" s="48">
        <v>637</v>
      </c>
      <c r="I229" s="48">
        <v>1</v>
      </c>
      <c r="J229" s="48" t="s">
        <v>402</v>
      </c>
      <c r="K229" s="48">
        <v>2284</v>
      </c>
      <c r="L229" s="49" t="s">
        <v>571</v>
      </c>
      <c r="M229" s="48" t="s">
        <v>570</v>
      </c>
      <c r="N229" s="51" t="s">
        <v>568</v>
      </c>
      <c r="O229" s="52" t="s">
        <v>410</v>
      </c>
      <c r="P229" s="48">
        <v>432</v>
      </c>
      <c r="Q229" s="131" t="str">
        <f>IFERROR(INDEX(JRoomSCS!C:C,MATCH(JRooms!M229,JRoomSCS!$B:$B,0)),"N/A")</f>
        <v>N/A</v>
      </c>
      <c r="R229" s="86" t="s">
        <v>405</v>
      </c>
      <c r="S229" s="87" t="str">
        <f>IFERROR(INDEX(SchoolList!C:C,MATCH(T229,SchoolList!A:A,0)),"N/A")</f>
        <v>N/A</v>
      </c>
      <c r="T229" s="87" t="s">
        <v>405</v>
      </c>
      <c r="U229" s="88"/>
      <c r="V229" s="87"/>
    </row>
    <row r="230" spans="1:22" x14ac:dyDescent="0.2">
      <c r="A230" s="48">
        <v>40</v>
      </c>
      <c r="B230" s="48" t="s">
        <v>558</v>
      </c>
      <c r="C230" s="48" t="s">
        <v>559</v>
      </c>
      <c r="D230" s="49">
        <v>637</v>
      </c>
      <c r="E230" s="50" t="s">
        <v>502</v>
      </c>
      <c r="F230" s="48" t="s">
        <v>565</v>
      </c>
      <c r="G230" s="48" t="s">
        <v>401</v>
      </c>
      <c r="H230" s="48">
        <v>637</v>
      </c>
      <c r="I230" s="48">
        <v>1</v>
      </c>
      <c r="J230" s="48" t="s">
        <v>402</v>
      </c>
      <c r="K230" s="48">
        <v>2283</v>
      </c>
      <c r="L230" s="49" t="s">
        <v>572</v>
      </c>
      <c r="M230" s="48" t="s">
        <v>570</v>
      </c>
      <c r="N230" s="51" t="s">
        <v>568</v>
      </c>
      <c r="O230" s="52" t="s">
        <v>544</v>
      </c>
      <c r="P230" s="48">
        <v>432</v>
      </c>
      <c r="Q230" s="131" t="str">
        <f>IFERROR(INDEX(JRoomSCS!C:C,MATCH(JRooms!M230,JRoomSCS!$B:$B,0)),"N/A")</f>
        <v>N/A</v>
      </c>
      <c r="R230" s="86" t="s">
        <v>405</v>
      </c>
      <c r="S230" s="87" t="str">
        <f>IFERROR(INDEX(SchoolList!C:C,MATCH(T230,SchoolList!A:A,0)),"N/A")</f>
        <v>N/A</v>
      </c>
      <c r="T230" s="87" t="s">
        <v>405</v>
      </c>
      <c r="U230" s="88"/>
      <c r="V230" s="87"/>
    </row>
    <row r="231" spans="1:22" x14ac:dyDescent="0.2">
      <c r="A231" s="48">
        <v>40</v>
      </c>
      <c r="B231" s="48" t="s">
        <v>558</v>
      </c>
      <c r="C231" s="48" t="s">
        <v>559</v>
      </c>
      <c r="D231" s="49">
        <v>638</v>
      </c>
      <c r="E231" s="50" t="s">
        <v>496</v>
      </c>
      <c r="F231" s="48" t="s">
        <v>497</v>
      </c>
      <c r="G231" s="48" t="s">
        <v>401</v>
      </c>
      <c r="H231" s="48">
        <v>638</v>
      </c>
      <c r="I231" s="48">
        <v>1</v>
      </c>
      <c r="J231" s="48" t="s">
        <v>402</v>
      </c>
      <c r="K231" s="48">
        <v>2275</v>
      </c>
      <c r="L231" s="49">
        <v>50</v>
      </c>
      <c r="M231" s="48" t="s">
        <v>515</v>
      </c>
      <c r="N231" s="51" t="s">
        <v>404</v>
      </c>
      <c r="P231" s="48">
        <v>858</v>
      </c>
      <c r="Q231" s="131" t="str">
        <f>IFERROR(INDEX(JRoomSCS!C:C,MATCH(JRooms!M231,JRoomSCS!$B:$B,0)),"N/A")</f>
        <v>N/A</v>
      </c>
      <c r="R231" s="86" t="s">
        <v>405</v>
      </c>
      <c r="S231" s="87" t="str">
        <f>IFERROR(INDEX(SchoolList!C:C,MATCH(T231,SchoolList!A:A,0)),"N/A")</f>
        <v>N/A</v>
      </c>
      <c r="T231" s="87" t="s">
        <v>405</v>
      </c>
      <c r="U231" s="88"/>
      <c r="V231" s="87"/>
    </row>
    <row r="232" spans="1:22" x14ac:dyDescent="0.2">
      <c r="A232" s="48">
        <v>40</v>
      </c>
      <c r="B232" s="48" t="s">
        <v>558</v>
      </c>
      <c r="C232" s="48" t="s">
        <v>559</v>
      </c>
      <c r="D232" s="49">
        <v>638</v>
      </c>
      <c r="E232" s="50" t="s">
        <v>496</v>
      </c>
      <c r="F232" s="48" t="s">
        <v>497</v>
      </c>
      <c r="G232" s="48" t="s">
        <v>401</v>
      </c>
      <c r="H232" s="48">
        <v>638</v>
      </c>
      <c r="I232" s="48">
        <v>1</v>
      </c>
      <c r="J232" s="48" t="s">
        <v>402</v>
      </c>
      <c r="K232" s="48">
        <v>2272</v>
      </c>
      <c r="L232" s="49">
        <v>52</v>
      </c>
      <c r="M232" s="48" t="s">
        <v>515</v>
      </c>
      <c r="N232" s="51" t="s">
        <v>404</v>
      </c>
      <c r="P232" s="48">
        <v>858</v>
      </c>
      <c r="Q232" s="131" t="str">
        <f>IFERROR(INDEX(JRoomSCS!C:C,MATCH(JRooms!M232,JRoomSCS!$B:$B,0)),"N/A")</f>
        <v>N/A</v>
      </c>
      <c r="R232" s="86" t="s">
        <v>405</v>
      </c>
      <c r="S232" s="87" t="str">
        <f>IFERROR(INDEX(SchoolList!C:C,MATCH(T232,SchoolList!A:A,0)),"N/A")</f>
        <v>N/A</v>
      </c>
      <c r="T232" s="87" t="s">
        <v>405</v>
      </c>
      <c r="U232" s="88"/>
      <c r="V232" s="87"/>
    </row>
    <row r="233" spans="1:22" x14ac:dyDescent="0.2">
      <c r="A233" s="48">
        <v>40</v>
      </c>
      <c r="B233" s="48" t="s">
        <v>558</v>
      </c>
      <c r="C233" s="48" t="s">
        <v>559</v>
      </c>
      <c r="D233" s="49">
        <v>638</v>
      </c>
      <c r="E233" s="50" t="s">
        <v>496</v>
      </c>
      <c r="F233" s="48" t="s">
        <v>497</v>
      </c>
      <c r="G233" s="48" t="s">
        <v>401</v>
      </c>
      <c r="H233" s="48">
        <v>638</v>
      </c>
      <c r="I233" s="48">
        <v>1</v>
      </c>
      <c r="J233" s="48" t="s">
        <v>402</v>
      </c>
      <c r="K233" s="48">
        <v>2273</v>
      </c>
      <c r="L233" s="49">
        <v>53</v>
      </c>
      <c r="M233" s="48" t="s">
        <v>376</v>
      </c>
      <c r="N233" s="51" t="s">
        <v>500</v>
      </c>
      <c r="P233" s="48">
        <v>957</v>
      </c>
      <c r="Q233" s="131" t="str">
        <f>IFERROR(INDEX(JRoomSCS!C:C,MATCH(JRooms!M233,JRoomSCS!$B:$B,0)),"N/A")</f>
        <v>Tech</v>
      </c>
      <c r="R233" s="86" t="s">
        <v>405</v>
      </c>
      <c r="S233" s="87" t="str">
        <f>IFERROR(INDEX(SchoolList!C:C,MATCH(T233,SchoolList!A:A,0)),"N/A")</f>
        <v>N/A</v>
      </c>
      <c r="T233" s="87" t="s">
        <v>405</v>
      </c>
      <c r="U233" s="88"/>
      <c r="V233" s="87"/>
    </row>
    <row r="234" spans="1:22" x14ac:dyDescent="0.2">
      <c r="A234" s="48">
        <v>40</v>
      </c>
      <c r="B234" s="48" t="s">
        <v>558</v>
      </c>
      <c r="C234" s="48" t="s">
        <v>559</v>
      </c>
      <c r="D234" s="49">
        <v>638</v>
      </c>
      <c r="E234" s="50" t="s">
        <v>496</v>
      </c>
      <c r="F234" s="48" t="s">
        <v>497</v>
      </c>
      <c r="G234" s="48" t="s">
        <v>401</v>
      </c>
      <c r="H234" s="48">
        <v>638</v>
      </c>
      <c r="I234" s="48">
        <v>1</v>
      </c>
      <c r="J234" s="48" t="s">
        <v>402</v>
      </c>
      <c r="K234" s="48">
        <v>2274</v>
      </c>
      <c r="L234" s="49">
        <v>54</v>
      </c>
      <c r="M234" s="48" t="s">
        <v>376</v>
      </c>
      <c r="N234" s="51" t="s">
        <v>500</v>
      </c>
      <c r="P234" s="48">
        <v>957</v>
      </c>
      <c r="Q234" s="131" t="str">
        <f>IFERROR(INDEX(JRoomSCS!C:C,MATCH(JRooms!M234,JRoomSCS!$B:$B,0)),"N/A")</f>
        <v>Tech</v>
      </c>
      <c r="R234" s="86" t="s">
        <v>405</v>
      </c>
      <c r="S234" s="87" t="str">
        <f>IFERROR(INDEX(SchoolList!C:C,MATCH(T234,SchoolList!A:A,0)),"N/A")</f>
        <v>N/A</v>
      </c>
      <c r="T234" s="87" t="s">
        <v>405</v>
      </c>
      <c r="U234" s="88"/>
      <c r="V234" s="87"/>
    </row>
    <row r="235" spans="1:22" x14ac:dyDescent="0.2">
      <c r="A235" s="48">
        <v>40</v>
      </c>
      <c r="B235" s="48" t="s">
        <v>558</v>
      </c>
      <c r="C235" s="48" t="s">
        <v>559</v>
      </c>
      <c r="D235" s="49">
        <v>638</v>
      </c>
      <c r="E235" s="50" t="s">
        <v>496</v>
      </c>
      <c r="F235" s="48" t="s">
        <v>497</v>
      </c>
      <c r="G235" s="48" t="s">
        <v>401</v>
      </c>
      <c r="H235" s="48">
        <v>638</v>
      </c>
      <c r="I235" s="48">
        <v>1</v>
      </c>
      <c r="J235" s="48" t="s">
        <v>402</v>
      </c>
      <c r="K235" s="48">
        <v>2270</v>
      </c>
      <c r="L235" s="49">
        <v>55</v>
      </c>
      <c r="M235" s="48" t="s">
        <v>515</v>
      </c>
      <c r="N235" s="51" t="s">
        <v>404</v>
      </c>
      <c r="P235" s="48">
        <v>720</v>
      </c>
      <c r="Q235" s="131" t="str">
        <f>IFERROR(INDEX(JRoomSCS!C:C,MATCH(JRooms!M235,JRoomSCS!$B:$B,0)),"N/A")</f>
        <v>N/A</v>
      </c>
      <c r="R235" s="86" t="s">
        <v>405</v>
      </c>
      <c r="S235" s="87" t="str">
        <f>IFERROR(INDEX(SchoolList!C:C,MATCH(T235,SchoolList!A:A,0)),"N/A")</f>
        <v>N/A</v>
      </c>
      <c r="T235" s="87" t="s">
        <v>405</v>
      </c>
      <c r="U235" s="88"/>
      <c r="V235" s="87"/>
    </row>
    <row r="236" spans="1:22" x14ac:dyDescent="0.2">
      <c r="A236" s="48">
        <v>40</v>
      </c>
      <c r="B236" s="48" t="s">
        <v>558</v>
      </c>
      <c r="C236" s="48" t="s">
        <v>559</v>
      </c>
      <c r="D236" s="49">
        <v>638</v>
      </c>
      <c r="E236" s="50" t="s">
        <v>496</v>
      </c>
      <c r="F236" s="48" t="s">
        <v>497</v>
      </c>
      <c r="G236" s="48" t="s">
        <v>401</v>
      </c>
      <c r="H236" s="48">
        <v>638</v>
      </c>
      <c r="I236" s="48">
        <v>1</v>
      </c>
      <c r="J236" s="48" t="s">
        <v>402</v>
      </c>
      <c r="K236" s="48">
        <v>2271</v>
      </c>
      <c r="L236" s="49">
        <v>56</v>
      </c>
      <c r="M236" s="48" t="s">
        <v>506</v>
      </c>
      <c r="N236" s="51" t="s">
        <v>404</v>
      </c>
      <c r="P236" s="48">
        <v>858</v>
      </c>
      <c r="Q236" s="131" t="str">
        <f>IFERROR(INDEX(JRoomSCS!C:C,MATCH(JRooms!M236,JRoomSCS!$B:$B,0)),"N/A")</f>
        <v>N/A</v>
      </c>
      <c r="R236" s="86" t="s">
        <v>405</v>
      </c>
      <c r="S236" s="87" t="str">
        <f>IFERROR(INDEX(SchoolList!C:C,MATCH(T236,SchoolList!A:A,0)),"N/A")</f>
        <v>N/A</v>
      </c>
      <c r="T236" s="87" t="s">
        <v>405</v>
      </c>
      <c r="U236" s="88"/>
      <c r="V236" s="87"/>
    </row>
    <row r="237" spans="1:22" x14ac:dyDescent="0.2">
      <c r="A237" s="48">
        <v>103</v>
      </c>
      <c r="B237" s="48" t="s">
        <v>573</v>
      </c>
      <c r="C237" s="48" t="s">
        <v>574</v>
      </c>
      <c r="D237" s="49">
        <v>297</v>
      </c>
      <c r="E237" s="50" t="s">
        <v>399</v>
      </c>
      <c r="F237" s="48" t="s">
        <v>400</v>
      </c>
      <c r="G237" s="48" t="s">
        <v>401</v>
      </c>
      <c r="H237" s="48">
        <v>297</v>
      </c>
      <c r="I237" s="48">
        <v>1</v>
      </c>
      <c r="J237" s="48" t="s">
        <v>402</v>
      </c>
      <c r="K237" s="48">
        <v>3217</v>
      </c>
      <c r="L237" s="49">
        <v>1</v>
      </c>
      <c r="M237" s="48" t="s">
        <v>403</v>
      </c>
      <c r="N237" s="51" t="s">
        <v>404</v>
      </c>
      <c r="P237" s="48">
        <v>805</v>
      </c>
      <c r="Q237" s="131" t="str">
        <f>IFERROR(INDEX(JRoomSCS!C:C,MATCH(JRooms!M237,JRoomSCS!$B:$B,0)),"N/A")</f>
        <v>N/A</v>
      </c>
      <c r="R237" s="86" t="s">
        <v>405</v>
      </c>
      <c r="S237" s="87" t="str">
        <f>IFERROR(INDEX(SchoolList!C:C,MATCH(T237,SchoolList!A:A,0)),"N/A")</f>
        <v>N/A</v>
      </c>
      <c r="T237" s="87" t="s">
        <v>405</v>
      </c>
      <c r="U237" s="88"/>
      <c r="V237" s="87"/>
    </row>
    <row r="238" spans="1:22" x14ac:dyDescent="0.2">
      <c r="A238" s="48">
        <v>103</v>
      </c>
      <c r="B238" s="48" t="s">
        <v>573</v>
      </c>
      <c r="C238" s="48" t="s">
        <v>574</v>
      </c>
      <c r="D238" s="49">
        <v>297</v>
      </c>
      <c r="E238" s="50" t="s">
        <v>399</v>
      </c>
      <c r="F238" s="48" t="s">
        <v>400</v>
      </c>
      <c r="G238" s="48" t="s">
        <v>401</v>
      </c>
      <c r="H238" s="48">
        <v>297</v>
      </c>
      <c r="I238" s="48">
        <v>1</v>
      </c>
      <c r="J238" s="48" t="s">
        <v>402</v>
      </c>
      <c r="K238" s="48">
        <v>3216</v>
      </c>
      <c r="L238" s="49">
        <v>2</v>
      </c>
      <c r="M238" s="48" t="s">
        <v>403</v>
      </c>
      <c r="N238" s="51" t="s">
        <v>404</v>
      </c>
      <c r="P238" s="48">
        <v>805</v>
      </c>
      <c r="Q238" s="131" t="str">
        <f>IFERROR(INDEX(JRoomSCS!C:C,MATCH(JRooms!M238,JRoomSCS!$B:$B,0)),"N/A")</f>
        <v>N/A</v>
      </c>
      <c r="R238" s="86" t="s">
        <v>405</v>
      </c>
      <c r="S238" s="87" t="str">
        <f>IFERROR(INDEX(SchoolList!C:C,MATCH(T238,SchoolList!A:A,0)),"N/A")</f>
        <v>N/A</v>
      </c>
      <c r="T238" s="87" t="s">
        <v>405</v>
      </c>
      <c r="U238" s="88"/>
      <c r="V238" s="87"/>
    </row>
    <row r="239" spans="1:22" x14ac:dyDescent="0.2">
      <c r="A239" s="48">
        <v>103</v>
      </c>
      <c r="B239" s="48" t="s">
        <v>573</v>
      </c>
      <c r="C239" s="48" t="s">
        <v>574</v>
      </c>
      <c r="D239" s="49">
        <v>297</v>
      </c>
      <c r="E239" s="50" t="s">
        <v>399</v>
      </c>
      <c r="F239" s="48" t="s">
        <v>400</v>
      </c>
      <c r="G239" s="48" t="s">
        <v>401</v>
      </c>
      <c r="H239" s="48">
        <v>297</v>
      </c>
      <c r="I239" s="48">
        <v>1</v>
      </c>
      <c r="J239" s="48" t="s">
        <v>402</v>
      </c>
      <c r="K239" s="48">
        <v>3215</v>
      </c>
      <c r="L239" s="49">
        <v>3</v>
      </c>
      <c r="M239" s="48" t="s">
        <v>403</v>
      </c>
      <c r="N239" s="51" t="s">
        <v>404</v>
      </c>
      <c r="P239" s="48">
        <v>805</v>
      </c>
      <c r="Q239" s="131" t="str">
        <f>IFERROR(INDEX(JRoomSCS!C:C,MATCH(JRooms!M239,JRoomSCS!$B:$B,0)),"N/A")</f>
        <v>N/A</v>
      </c>
      <c r="R239" s="86" t="s">
        <v>405</v>
      </c>
      <c r="S239" s="87" t="str">
        <f>IFERROR(INDEX(SchoolList!C:C,MATCH(T239,SchoolList!A:A,0)),"N/A")</f>
        <v>N/A</v>
      </c>
      <c r="T239" s="87" t="s">
        <v>405</v>
      </c>
      <c r="U239" s="88"/>
      <c r="V239" s="87"/>
    </row>
    <row r="240" spans="1:22" x14ac:dyDescent="0.2">
      <c r="A240" s="48">
        <v>103</v>
      </c>
      <c r="B240" s="48" t="s">
        <v>573</v>
      </c>
      <c r="C240" s="48" t="s">
        <v>574</v>
      </c>
      <c r="D240" s="49">
        <v>297</v>
      </c>
      <c r="E240" s="50" t="s">
        <v>399</v>
      </c>
      <c r="F240" s="48" t="s">
        <v>400</v>
      </c>
      <c r="G240" s="48" t="s">
        <v>401</v>
      </c>
      <c r="H240" s="48">
        <v>297</v>
      </c>
      <c r="I240" s="48">
        <v>1</v>
      </c>
      <c r="J240" s="48" t="s">
        <v>402</v>
      </c>
      <c r="K240" s="48">
        <v>3214</v>
      </c>
      <c r="L240" s="49">
        <v>4</v>
      </c>
      <c r="M240" s="48" t="s">
        <v>406</v>
      </c>
      <c r="N240" s="51" t="s">
        <v>404</v>
      </c>
      <c r="P240" s="48">
        <v>805</v>
      </c>
      <c r="Q240" s="131" t="str">
        <f>IFERROR(INDEX(JRoomSCS!C:C,MATCH(JRooms!M240,JRoomSCS!$B:$B,0)),"N/A")</f>
        <v>N/A</v>
      </c>
      <c r="R240" s="86" t="s">
        <v>405</v>
      </c>
      <c r="S240" s="87" t="str">
        <f>IFERROR(INDEX(SchoolList!C:C,MATCH(T240,SchoolList!A:A,0)),"N/A")</f>
        <v>N/A</v>
      </c>
      <c r="T240" s="87" t="s">
        <v>405</v>
      </c>
      <c r="U240" s="88"/>
      <c r="V240" s="87"/>
    </row>
    <row r="241" spans="1:22" x14ac:dyDescent="0.2">
      <c r="A241" s="48">
        <v>103</v>
      </c>
      <c r="B241" s="48" t="s">
        <v>573</v>
      </c>
      <c r="C241" s="48" t="s">
        <v>574</v>
      </c>
      <c r="D241" s="49">
        <v>297</v>
      </c>
      <c r="E241" s="50" t="s">
        <v>399</v>
      </c>
      <c r="F241" s="48" t="s">
        <v>400</v>
      </c>
      <c r="G241" s="48" t="s">
        <v>401</v>
      </c>
      <c r="H241" s="48">
        <v>297</v>
      </c>
      <c r="I241" s="48">
        <v>1</v>
      </c>
      <c r="J241" s="48" t="s">
        <v>402</v>
      </c>
      <c r="K241" s="48">
        <v>3213</v>
      </c>
      <c r="L241" s="49">
        <v>5</v>
      </c>
      <c r="M241" s="48" t="s">
        <v>406</v>
      </c>
      <c r="N241" s="51" t="s">
        <v>404</v>
      </c>
      <c r="P241" s="48">
        <v>805</v>
      </c>
      <c r="Q241" s="131" t="str">
        <f>IFERROR(INDEX(JRoomSCS!C:C,MATCH(JRooms!M241,JRoomSCS!$B:$B,0)),"N/A")</f>
        <v>N/A</v>
      </c>
      <c r="R241" s="86" t="s">
        <v>405</v>
      </c>
      <c r="S241" s="87" t="str">
        <f>IFERROR(INDEX(SchoolList!C:C,MATCH(T241,SchoolList!A:A,0)),"N/A")</f>
        <v>N/A</v>
      </c>
      <c r="T241" s="87" t="s">
        <v>405</v>
      </c>
      <c r="U241" s="88"/>
      <c r="V241" s="87"/>
    </row>
    <row r="242" spans="1:22" x14ac:dyDescent="0.2">
      <c r="A242" s="48">
        <v>103</v>
      </c>
      <c r="B242" s="48" t="s">
        <v>573</v>
      </c>
      <c r="C242" s="48" t="s">
        <v>574</v>
      </c>
      <c r="D242" s="49">
        <v>297</v>
      </c>
      <c r="E242" s="50" t="s">
        <v>399</v>
      </c>
      <c r="F242" s="48" t="s">
        <v>400</v>
      </c>
      <c r="G242" s="48" t="s">
        <v>401</v>
      </c>
      <c r="H242" s="48">
        <v>297</v>
      </c>
      <c r="I242" s="48">
        <v>1</v>
      </c>
      <c r="J242" s="48" t="s">
        <v>402</v>
      </c>
      <c r="K242" s="48">
        <v>3211</v>
      </c>
      <c r="L242" s="49">
        <v>6</v>
      </c>
      <c r="M242" s="48" t="s">
        <v>403</v>
      </c>
      <c r="N242" s="51" t="s">
        <v>404</v>
      </c>
      <c r="P242" s="48">
        <v>805</v>
      </c>
      <c r="Q242" s="131" t="str">
        <f>IFERROR(INDEX(JRoomSCS!C:C,MATCH(JRooms!M242,JRoomSCS!$B:$B,0)),"N/A")</f>
        <v>N/A</v>
      </c>
      <c r="R242" s="86" t="s">
        <v>405</v>
      </c>
      <c r="S242" s="87" t="str">
        <f>IFERROR(INDEX(SchoolList!C:C,MATCH(T242,SchoolList!A:A,0)),"N/A")</f>
        <v>N/A</v>
      </c>
      <c r="T242" s="87" t="s">
        <v>405</v>
      </c>
      <c r="U242" s="88"/>
      <c r="V242" s="87"/>
    </row>
    <row r="243" spans="1:22" x14ac:dyDescent="0.2">
      <c r="A243" s="48">
        <v>103</v>
      </c>
      <c r="B243" s="48" t="s">
        <v>573</v>
      </c>
      <c r="C243" s="48" t="s">
        <v>574</v>
      </c>
      <c r="D243" s="49">
        <v>297</v>
      </c>
      <c r="E243" s="50" t="s">
        <v>399</v>
      </c>
      <c r="F243" s="48" t="s">
        <v>400</v>
      </c>
      <c r="G243" s="48" t="s">
        <v>401</v>
      </c>
      <c r="H243" s="48">
        <v>297</v>
      </c>
      <c r="I243" s="48">
        <v>1</v>
      </c>
      <c r="J243" s="48" t="s">
        <v>402</v>
      </c>
      <c r="K243" s="48">
        <v>3210</v>
      </c>
      <c r="L243" s="49">
        <v>7</v>
      </c>
      <c r="M243" s="48" t="s">
        <v>403</v>
      </c>
      <c r="N243" s="51" t="s">
        <v>404</v>
      </c>
      <c r="P243" s="48">
        <v>805</v>
      </c>
      <c r="Q243" s="131" t="str">
        <f>IFERROR(INDEX(JRoomSCS!C:C,MATCH(JRooms!M243,JRoomSCS!$B:$B,0)),"N/A")</f>
        <v>N/A</v>
      </c>
      <c r="R243" s="86" t="s">
        <v>405</v>
      </c>
      <c r="S243" s="87" t="str">
        <f>IFERROR(INDEX(SchoolList!C:C,MATCH(T243,SchoolList!A:A,0)),"N/A")</f>
        <v>N/A</v>
      </c>
      <c r="T243" s="87" t="s">
        <v>405</v>
      </c>
      <c r="U243" s="88"/>
      <c r="V243" s="87"/>
    </row>
    <row r="244" spans="1:22" x14ac:dyDescent="0.2">
      <c r="A244" s="48">
        <v>103</v>
      </c>
      <c r="B244" s="48" t="s">
        <v>573</v>
      </c>
      <c r="C244" s="48" t="s">
        <v>574</v>
      </c>
      <c r="D244" s="49">
        <v>297</v>
      </c>
      <c r="E244" s="50" t="s">
        <v>399</v>
      </c>
      <c r="F244" s="48" t="s">
        <v>400</v>
      </c>
      <c r="G244" s="48" t="s">
        <v>401</v>
      </c>
      <c r="H244" s="48">
        <v>297</v>
      </c>
      <c r="I244" s="48">
        <v>1</v>
      </c>
      <c r="J244" s="48" t="s">
        <v>402</v>
      </c>
      <c r="K244" s="48">
        <v>3219</v>
      </c>
      <c r="L244" s="49" t="s">
        <v>411</v>
      </c>
      <c r="M244" s="48" t="s">
        <v>412</v>
      </c>
      <c r="N244" s="51" t="s">
        <v>413</v>
      </c>
      <c r="P244" s="48">
        <v>2262</v>
      </c>
      <c r="Q244" s="131" t="str">
        <f>IFERROR(INDEX(JRoomSCS!C:C,MATCH(JRooms!M244,JRoomSCS!$B:$B,0)),"N/A")</f>
        <v>N/A</v>
      </c>
      <c r="R244" s="86" t="s">
        <v>405</v>
      </c>
      <c r="S244" s="87" t="str">
        <f>IFERROR(INDEX(SchoolList!C:C,MATCH(T244,SchoolList!A:A,0)),"N/A")</f>
        <v>N/A</v>
      </c>
      <c r="T244" s="87" t="s">
        <v>405</v>
      </c>
      <c r="U244" s="88"/>
      <c r="V244" s="87"/>
    </row>
    <row r="245" spans="1:22" x14ac:dyDescent="0.2">
      <c r="A245" s="48">
        <v>103</v>
      </c>
      <c r="B245" s="48" t="s">
        <v>573</v>
      </c>
      <c r="C245" s="48" t="s">
        <v>574</v>
      </c>
      <c r="D245" s="49">
        <v>297</v>
      </c>
      <c r="E245" s="50" t="s">
        <v>399</v>
      </c>
      <c r="F245" s="48" t="s">
        <v>400</v>
      </c>
      <c r="G245" s="48" t="s">
        <v>401</v>
      </c>
      <c r="H245" s="48">
        <v>297</v>
      </c>
      <c r="I245" s="48">
        <v>1</v>
      </c>
      <c r="J245" s="48" t="s">
        <v>402</v>
      </c>
      <c r="K245" s="48">
        <v>3212</v>
      </c>
      <c r="L245" s="49" t="s">
        <v>280</v>
      </c>
      <c r="M245" s="48" t="s">
        <v>406</v>
      </c>
      <c r="N245" s="51" t="s">
        <v>404</v>
      </c>
      <c r="P245" s="48">
        <v>1190</v>
      </c>
      <c r="Q245" s="131" t="str">
        <f>IFERROR(INDEX(JRoomSCS!C:C,MATCH(JRooms!M245,JRoomSCS!$B:$B,0)),"N/A")</f>
        <v>N/A</v>
      </c>
      <c r="R245" s="86" t="s">
        <v>405</v>
      </c>
      <c r="S245" s="87" t="str">
        <f>IFERROR(INDEX(SchoolList!C:C,MATCH(T245,SchoolList!A:A,0)),"N/A")</f>
        <v>N/A</v>
      </c>
      <c r="T245" s="87" t="s">
        <v>405</v>
      </c>
      <c r="U245" s="88"/>
      <c r="V245" s="87"/>
    </row>
    <row r="246" spans="1:22" x14ac:dyDescent="0.2">
      <c r="A246" s="48">
        <v>103</v>
      </c>
      <c r="B246" s="48" t="s">
        <v>573</v>
      </c>
      <c r="C246" s="48" t="s">
        <v>574</v>
      </c>
      <c r="D246" s="49">
        <v>297</v>
      </c>
      <c r="E246" s="50" t="s">
        <v>399</v>
      </c>
      <c r="F246" s="48" t="s">
        <v>400</v>
      </c>
      <c r="G246" s="48" t="s">
        <v>401</v>
      </c>
      <c r="H246" s="48">
        <v>297</v>
      </c>
      <c r="I246" s="48">
        <v>1</v>
      </c>
      <c r="J246" s="48" t="s">
        <v>402</v>
      </c>
      <c r="K246" s="48">
        <v>3218</v>
      </c>
      <c r="L246" s="49" t="s">
        <v>575</v>
      </c>
      <c r="M246" s="48" t="s">
        <v>415</v>
      </c>
      <c r="N246" s="51" t="s">
        <v>416</v>
      </c>
      <c r="P246" s="48">
        <v>805</v>
      </c>
      <c r="Q246" s="131" t="str">
        <f>IFERROR(INDEX(JRoomSCS!C:C,MATCH(JRooms!M246,JRoomSCS!$B:$B,0)),"N/A")</f>
        <v>N/A</v>
      </c>
      <c r="R246" s="86" t="s">
        <v>405</v>
      </c>
      <c r="S246" s="87" t="str">
        <f>IFERROR(INDEX(SchoolList!C:C,MATCH(T246,SchoolList!A:A,0)),"N/A")</f>
        <v>N/A</v>
      </c>
      <c r="T246" s="87" t="s">
        <v>405</v>
      </c>
      <c r="U246" s="88"/>
      <c r="V246" s="87"/>
    </row>
    <row r="247" spans="1:22" x14ac:dyDescent="0.2">
      <c r="A247" s="48">
        <v>103</v>
      </c>
      <c r="B247" s="48" t="s">
        <v>573</v>
      </c>
      <c r="C247" s="48" t="s">
        <v>574</v>
      </c>
      <c r="D247" s="49">
        <v>298</v>
      </c>
      <c r="E247" s="50" t="s">
        <v>454</v>
      </c>
      <c r="F247" s="48" t="s">
        <v>455</v>
      </c>
      <c r="G247" s="48" t="s">
        <v>401</v>
      </c>
      <c r="H247" s="48">
        <v>298</v>
      </c>
      <c r="I247" s="48">
        <v>1</v>
      </c>
      <c r="J247" s="48" t="s">
        <v>402</v>
      </c>
      <c r="K247" s="48">
        <v>3220</v>
      </c>
      <c r="L247" s="49">
        <v>100</v>
      </c>
      <c r="M247" s="48" t="s">
        <v>419</v>
      </c>
      <c r="N247" s="51" t="s">
        <v>404</v>
      </c>
      <c r="P247" s="48">
        <v>792</v>
      </c>
      <c r="Q247" s="131" t="str">
        <f>IFERROR(INDEX(JRoomSCS!C:C,MATCH(JRooms!M247,JRoomSCS!$B:$B,0)),"N/A")</f>
        <v>N/A</v>
      </c>
      <c r="R247" s="86" t="s">
        <v>405</v>
      </c>
      <c r="S247" s="87" t="str">
        <f>IFERROR(INDEX(SchoolList!C:C,MATCH(T247,SchoolList!A:A,0)),"N/A")</f>
        <v>N/A</v>
      </c>
      <c r="T247" s="87" t="s">
        <v>405</v>
      </c>
      <c r="U247" s="88"/>
      <c r="V247" s="87"/>
    </row>
    <row r="248" spans="1:22" x14ac:dyDescent="0.2">
      <c r="A248" s="48">
        <v>103</v>
      </c>
      <c r="B248" s="48" t="s">
        <v>573</v>
      </c>
      <c r="C248" s="48" t="s">
        <v>574</v>
      </c>
      <c r="D248" s="49">
        <v>298</v>
      </c>
      <c r="E248" s="50" t="s">
        <v>454</v>
      </c>
      <c r="F248" s="48" t="s">
        <v>455</v>
      </c>
      <c r="G248" s="48" t="s">
        <v>401</v>
      </c>
      <c r="H248" s="48">
        <v>298</v>
      </c>
      <c r="I248" s="48">
        <v>1</v>
      </c>
      <c r="J248" s="48" t="s">
        <v>402</v>
      </c>
      <c r="K248" s="48">
        <v>3221</v>
      </c>
      <c r="L248" s="49">
        <v>101</v>
      </c>
      <c r="M248" s="48" t="s">
        <v>419</v>
      </c>
      <c r="N248" s="51" t="s">
        <v>404</v>
      </c>
      <c r="P248" s="48">
        <v>792</v>
      </c>
      <c r="Q248" s="131" t="str">
        <f>IFERROR(INDEX(JRoomSCS!C:C,MATCH(JRooms!M248,JRoomSCS!$B:$B,0)),"N/A")</f>
        <v>N/A</v>
      </c>
      <c r="R248" s="86" t="s">
        <v>405</v>
      </c>
      <c r="S248" s="87" t="str">
        <f>IFERROR(INDEX(SchoolList!C:C,MATCH(T248,SchoolList!A:A,0)),"N/A")</f>
        <v>N/A</v>
      </c>
      <c r="T248" s="87" t="s">
        <v>405</v>
      </c>
      <c r="U248" s="88"/>
      <c r="V248" s="87"/>
    </row>
    <row r="249" spans="1:22" x14ac:dyDescent="0.2">
      <c r="A249" s="48">
        <v>103</v>
      </c>
      <c r="B249" s="48" t="s">
        <v>573</v>
      </c>
      <c r="C249" s="48" t="s">
        <v>574</v>
      </c>
      <c r="D249" s="49">
        <v>298</v>
      </c>
      <c r="E249" s="50" t="s">
        <v>454</v>
      </c>
      <c r="F249" s="48" t="s">
        <v>455</v>
      </c>
      <c r="G249" s="48" t="s">
        <v>401</v>
      </c>
      <c r="H249" s="48">
        <v>298</v>
      </c>
      <c r="I249" s="48">
        <v>1</v>
      </c>
      <c r="J249" s="48" t="s">
        <v>402</v>
      </c>
      <c r="K249" s="48">
        <v>3222</v>
      </c>
      <c r="L249" s="49">
        <v>102</v>
      </c>
      <c r="M249" s="48" t="s">
        <v>419</v>
      </c>
      <c r="N249" s="51" t="s">
        <v>404</v>
      </c>
      <c r="P249" s="48">
        <v>792</v>
      </c>
      <c r="Q249" s="131" t="str">
        <f>IFERROR(INDEX(JRoomSCS!C:C,MATCH(JRooms!M249,JRoomSCS!$B:$B,0)),"N/A")</f>
        <v>N/A</v>
      </c>
      <c r="R249" s="86" t="s">
        <v>405</v>
      </c>
      <c r="S249" s="87" t="str">
        <f>IFERROR(INDEX(SchoolList!C:C,MATCH(T249,SchoolList!A:A,0)),"N/A")</f>
        <v>N/A</v>
      </c>
      <c r="T249" s="87" t="s">
        <v>405</v>
      </c>
      <c r="U249" s="88"/>
      <c r="V249" s="87"/>
    </row>
    <row r="250" spans="1:22" x14ac:dyDescent="0.2">
      <c r="A250" s="48">
        <v>103</v>
      </c>
      <c r="B250" s="48" t="s">
        <v>573</v>
      </c>
      <c r="C250" s="48" t="s">
        <v>574</v>
      </c>
      <c r="D250" s="49">
        <v>298</v>
      </c>
      <c r="E250" s="50" t="s">
        <v>454</v>
      </c>
      <c r="F250" s="48" t="s">
        <v>455</v>
      </c>
      <c r="G250" s="48" t="s">
        <v>401</v>
      </c>
      <c r="H250" s="48">
        <v>1266</v>
      </c>
      <c r="I250" s="48">
        <v>2</v>
      </c>
      <c r="J250" s="48" t="s">
        <v>463</v>
      </c>
      <c r="K250" s="48">
        <v>3226</v>
      </c>
      <c r="L250" s="49">
        <v>201</v>
      </c>
      <c r="M250" s="48" t="s">
        <v>419</v>
      </c>
      <c r="N250" s="51" t="s">
        <v>404</v>
      </c>
      <c r="P250" s="48">
        <v>792</v>
      </c>
      <c r="Q250" s="131" t="str">
        <f>IFERROR(INDEX(JRoomSCS!C:C,MATCH(JRooms!M250,JRoomSCS!$B:$B,0)),"N/A")</f>
        <v>N/A</v>
      </c>
      <c r="R250" s="86" t="s">
        <v>405</v>
      </c>
      <c r="S250" s="87" t="str">
        <f>IFERROR(INDEX(SchoolList!C:C,MATCH(T250,SchoolList!A:A,0)),"N/A")</f>
        <v>N/A</v>
      </c>
      <c r="T250" s="87" t="s">
        <v>405</v>
      </c>
      <c r="U250" s="88"/>
      <c r="V250" s="87"/>
    </row>
    <row r="251" spans="1:22" x14ac:dyDescent="0.2">
      <c r="A251" s="48">
        <v>103</v>
      </c>
      <c r="B251" s="48" t="s">
        <v>573</v>
      </c>
      <c r="C251" s="48" t="s">
        <v>574</v>
      </c>
      <c r="D251" s="49">
        <v>298</v>
      </c>
      <c r="E251" s="50" t="s">
        <v>454</v>
      </c>
      <c r="F251" s="48" t="s">
        <v>455</v>
      </c>
      <c r="G251" s="48" t="s">
        <v>401</v>
      </c>
      <c r="H251" s="48">
        <v>1266</v>
      </c>
      <c r="I251" s="48">
        <v>2</v>
      </c>
      <c r="J251" s="48" t="s">
        <v>463</v>
      </c>
      <c r="K251" s="48">
        <v>3225</v>
      </c>
      <c r="L251" s="49">
        <v>202</v>
      </c>
      <c r="M251" s="48" t="s">
        <v>419</v>
      </c>
      <c r="N251" s="51" t="s">
        <v>404</v>
      </c>
      <c r="P251" s="48">
        <v>792</v>
      </c>
      <c r="Q251" s="131" t="str">
        <f>IFERROR(INDEX(JRoomSCS!C:C,MATCH(JRooms!M251,JRoomSCS!$B:$B,0)),"N/A")</f>
        <v>N/A</v>
      </c>
      <c r="R251" s="86" t="s">
        <v>405</v>
      </c>
      <c r="S251" s="87" t="str">
        <f>IFERROR(INDEX(SchoolList!C:C,MATCH(T251,SchoolList!A:A,0)),"N/A")</f>
        <v>N/A</v>
      </c>
      <c r="T251" s="87" t="s">
        <v>405</v>
      </c>
      <c r="U251" s="88"/>
      <c r="V251" s="87"/>
    </row>
    <row r="252" spans="1:22" x14ac:dyDescent="0.2">
      <c r="A252" s="48">
        <v>103</v>
      </c>
      <c r="B252" s="48" t="s">
        <v>573</v>
      </c>
      <c r="C252" s="48" t="s">
        <v>574</v>
      </c>
      <c r="D252" s="49">
        <v>298</v>
      </c>
      <c r="E252" s="50" t="s">
        <v>454</v>
      </c>
      <c r="F252" s="48" t="s">
        <v>455</v>
      </c>
      <c r="G252" s="48" t="s">
        <v>401</v>
      </c>
      <c r="H252" s="48">
        <v>1266</v>
      </c>
      <c r="I252" s="48">
        <v>2</v>
      </c>
      <c r="J252" s="48" t="s">
        <v>463</v>
      </c>
      <c r="K252" s="48">
        <v>3224</v>
      </c>
      <c r="L252" s="49">
        <v>203</v>
      </c>
      <c r="M252" s="48" t="s">
        <v>419</v>
      </c>
      <c r="N252" s="51" t="s">
        <v>404</v>
      </c>
      <c r="P252" s="48">
        <v>792</v>
      </c>
      <c r="Q252" s="131" t="str">
        <f>IFERROR(INDEX(JRoomSCS!C:C,MATCH(JRooms!M252,JRoomSCS!$B:$B,0)),"N/A")</f>
        <v>N/A</v>
      </c>
      <c r="R252" s="86" t="s">
        <v>405</v>
      </c>
      <c r="S252" s="87" t="str">
        <f>IFERROR(INDEX(SchoolList!C:C,MATCH(T252,SchoolList!A:A,0)),"N/A")</f>
        <v>N/A</v>
      </c>
      <c r="T252" s="87" t="s">
        <v>405</v>
      </c>
      <c r="U252" s="88"/>
      <c r="V252" s="87"/>
    </row>
    <row r="253" spans="1:22" x14ac:dyDescent="0.2">
      <c r="A253" s="48">
        <v>103</v>
      </c>
      <c r="B253" s="48" t="s">
        <v>573</v>
      </c>
      <c r="C253" s="48" t="s">
        <v>574</v>
      </c>
      <c r="D253" s="49">
        <v>298</v>
      </c>
      <c r="E253" s="50" t="s">
        <v>454</v>
      </c>
      <c r="F253" s="48" t="s">
        <v>455</v>
      </c>
      <c r="G253" s="48" t="s">
        <v>401</v>
      </c>
      <c r="H253" s="48">
        <v>1266</v>
      </c>
      <c r="I253" s="48">
        <v>2</v>
      </c>
      <c r="J253" s="48" t="s">
        <v>463</v>
      </c>
      <c r="K253" s="48">
        <v>3223</v>
      </c>
      <c r="L253" s="49">
        <v>204</v>
      </c>
      <c r="M253" s="48" t="s">
        <v>419</v>
      </c>
      <c r="N253" s="51" t="s">
        <v>404</v>
      </c>
      <c r="P253" s="48">
        <v>792</v>
      </c>
      <c r="Q253" s="131" t="str">
        <f>IFERROR(INDEX(JRoomSCS!C:C,MATCH(JRooms!M253,JRoomSCS!$B:$B,0)),"N/A")</f>
        <v>N/A</v>
      </c>
      <c r="R253" s="86" t="s">
        <v>405</v>
      </c>
      <c r="S253" s="87" t="str">
        <f>IFERROR(INDEX(SchoolList!C:C,MATCH(T253,SchoolList!A:A,0)),"N/A")</f>
        <v>N/A</v>
      </c>
      <c r="T253" s="87" t="s">
        <v>405</v>
      </c>
      <c r="U253" s="88"/>
      <c r="V253" s="87"/>
    </row>
    <row r="254" spans="1:22" x14ac:dyDescent="0.2">
      <c r="A254" s="48">
        <v>103</v>
      </c>
      <c r="B254" s="48" t="s">
        <v>573</v>
      </c>
      <c r="C254" s="48" t="s">
        <v>574</v>
      </c>
      <c r="D254" s="49">
        <v>300</v>
      </c>
      <c r="E254" s="50" t="s">
        <v>576</v>
      </c>
      <c r="F254" s="48" t="s">
        <v>577</v>
      </c>
      <c r="G254" s="48" t="s">
        <v>424</v>
      </c>
      <c r="H254" s="48">
        <v>300</v>
      </c>
      <c r="I254" s="48">
        <v>1</v>
      </c>
      <c r="J254" s="48" t="s">
        <v>402</v>
      </c>
      <c r="K254" s="48">
        <v>585</v>
      </c>
      <c r="L254" s="49" t="s">
        <v>578</v>
      </c>
      <c r="M254" s="48" t="s">
        <v>419</v>
      </c>
      <c r="N254" s="51" t="s">
        <v>404</v>
      </c>
      <c r="P254" s="48">
        <v>897</v>
      </c>
      <c r="Q254" s="131" t="str">
        <f>IFERROR(INDEX(JRoomSCS!C:C,MATCH(JRooms!M254,JRoomSCS!$B:$B,0)),"N/A")</f>
        <v>N/A</v>
      </c>
      <c r="R254" s="86" t="s">
        <v>405</v>
      </c>
      <c r="S254" s="87" t="str">
        <f>IFERROR(INDEX(SchoolList!C:C,MATCH(T254,SchoolList!A:A,0)),"N/A")</f>
        <v>N/A</v>
      </c>
      <c r="T254" s="87" t="s">
        <v>405</v>
      </c>
      <c r="U254" s="88"/>
      <c r="V254" s="87"/>
    </row>
    <row r="255" spans="1:22" x14ac:dyDescent="0.2">
      <c r="A255" s="48">
        <v>103</v>
      </c>
      <c r="B255" s="48" t="s">
        <v>573</v>
      </c>
      <c r="C255" s="48" t="s">
        <v>574</v>
      </c>
      <c r="D255" s="49">
        <v>301</v>
      </c>
      <c r="E255" s="50" t="s">
        <v>579</v>
      </c>
      <c r="F255" s="48" t="s">
        <v>580</v>
      </c>
      <c r="G255" s="48" t="s">
        <v>424</v>
      </c>
      <c r="H255" s="48">
        <v>301</v>
      </c>
      <c r="I255" s="48">
        <v>1</v>
      </c>
      <c r="J255" s="48" t="s">
        <v>402</v>
      </c>
      <c r="K255" s="48">
        <v>586</v>
      </c>
      <c r="L255" s="49" t="s">
        <v>581</v>
      </c>
      <c r="M255" s="48" t="s">
        <v>419</v>
      </c>
      <c r="N255" s="51" t="s">
        <v>404</v>
      </c>
      <c r="P255" s="48">
        <v>897</v>
      </c>
      <c r="Q255" s="131" t="str">
        <f>IFERROR(INDEX(JRoomSCS!C:C,MATCH(JRooms!M255,JRoomSCS!$B:$B,0)),"N/A")</f>
        <v>N/A</v>
      </c>
      <c r="R255" s="86" t="s">
        <v>405</v>
      </c>
      <c r="S255" s="87" t="str">
        <f>IFERROR(INDEX(SchoolList!C:C,MATCH(T255,SchoolList!A:A,0)),"N/A")</f>
        <v>N/A</v>
      </c>
      <c r="T255" s="87" t="s">
        <v>405</v>
      </c>
      <c r="U255" s="88"/>
      <c r="V255" s="87"/>
    </row>
    <row r="256" spans="1:22" x14ac:dyDescent="0.2">
      <c r="A256" s="48">
        <v>103</v>
      </c>
      <c r="B256" s="48" t="s">
        <v>573</v>
      </c>
      <c r="C256" s="48" t="s">
        <v>574</v>
      </c>
      <c r="D256" s="49">
        <v>302</v>
      </c>
      <c r="E256" s="50" t="s">
        <v>582</v>
      </c>
      <c r="F256" s="48" t="s">
        <v>583</v>
      </c>
      <c r="G256" s="48" t="s">
        <v>424</v>
      </c>
      <c r="H256" s="48">
        <v>302</v>
      </c>
      <c r="I256" s="48">
        <v>1</v>
      </c>
      <c r="J256" s="48" t="s">
        <v>402</v>
      </c>
      <c r="K256" s="48">
        <v>587</v>
      </c>
      <c r="L256" s="49" t="s">
        <v>584</v>
      </c>
      <c r="M256" s="48" t="s">
        <v>419</v>
      </c>
      <c r="N256" s="51" t="s">
        <v>404</v>
      </c>
      <c r="P256" s="48">
        <v>897</v>
      </c>
      <c r="Q256" s="131" t="str">
        <f>IFERROR(INDEX(JRoomSCS!C:C,MATCH(JRooms!M256,JRoomSCS!$B:$B,0)),"N/A")</f>
        <v>N/A</v>
      </c>
      <c r="R256" s="86" t="s">
        <v>405</v>
      </c>
      <c r="S256" s="87" t="str">
        <f>IFERROR(INDEX(SchoolList!C:C,MATCH(T256,SchoolList!A:A,0)),"N/A")</f>
        <v>N/A</v>
      </c>
      <c r="T256" s="87" t="s">
        <v>405</v>
      </c>
      <c r="U256" s="88"/>
      <c r="V256" s="87"/>
    </row>
    <row r="257" spans="1:22" x14ac:dyDescent="0.2">
      <c r="A257" s="48">
        <v>103</v>
      </c>
      <c r="B257" s="48" t="s">
        <v>573</v>
      </c>
      <c r="C257" s="48" t="s">
        <v>574</v>
      </c>
      <c r="D257" s="49">
        <v>303</v>
      </c>
      <c r="E257" s="50" t="s">
        <v>525</v>
      </c>
      <c r="F257" s="48" t="s">
        <v>503</v>
      </c>
      <c r="G257" s="48" t="s">
        <v>424</v>
      </c>
      <c r="H257" s="48">
        <v>303</v>
      </c>
      <c r="I257" s="48">
        <v>1</v>
      </c>
      <c r="J257" s="48" t="s">
        <v>402</v>
      </c>
      <c r="K257" s="48">
        <v>588</v>
      </c>
      <c r="L257" s="49" t="s">
        <v>585</v>
      </c>
      <c r="M257" s="48" t="s">
        <v>419</v>
      </c>
      <c r="N257" s="51" t="s">
        <v>404</v>
      </c>
      <c r="P257" s="48">
        <v>897</v>
      </c>
      <c r="Q257" s="131" t="str">
        <f>IFERROR(INDEX(JRoomSCS!C:C,MATCH(JRooms!M257,JRoomSCS!$B:$B,0)),"N/A")</f>
        <v>N/A</v>
      </c>
      <c r="R257" s="86" t="s">
        <v>405</v>
      </c>
      <c r="S257" s="87" t="str">
        <f>IFERROR(INDEX(SchoolList!C:C,MATCH(T257,SchoolList!A:A,0)),"N/A")</f>
        <v>N/A</v>
      </c>
      <c r="T257" s="87" t="s">
        <v>405</v>
      </c>
      <c r="U257" s="88"/>
      <c r="V257" s="87"/>
    </row>
    <row r="258" spans="1:22" x14ac:dyDescent="0.2">
      <c r="A258" s="48">
        <v>103</v>
      </c>
      <c r="B258" s="48" t="s">
        <v>573</v>
      </c>
      <c r="C258" s="48" t="s">
        <v>574</v>
      </c>
      <c r="D258" s="49">
        <v>304</v>
      </c>
      <c r="E258" s="50" t="s">
        <v>528</v>
      </c>
      <c r="F258" s="48" t="s">
        <v>529</v>
      </c>
      <c r="G258" s="48" t="s">
        <v>424</v>
      </c>
      <c r="H258" s="48">
        <v>304</v>
      </c>
      <c r="I258" s="48">
        <v>1</v>
      </c>
      <c r="J258" s="48" t="s">
        <v>402</v>
      </c>
      <c r="K258" s="48">
        <v>589</v>
      </c>
      <c r="L258" s="49" t="s">
        <v>569</v>
      </c>
      <c r="M258" s="48" t="s">
        <v>419</v>
      </c>
      <c r="N258" s="51" t="s">
        <v>404</v>
      </c>
      <c r="P258" s="48">
        <v>897</v>
      </c>
      <c r="Q258" s="131" t="str">
        <f>IFERROR(INDEX(JRoomSCS!C:C,MATCH(JRooms!M258,JRoomSCS!$B:$B,0)),"N/A")</f>
        <v>N/A</v>
      </c>
      <c r="R258" s="86" t="s">
        <v>405</v>
      </c>
      <c r="S258" s="87" t="str">
        <f>IFERROR(INDEX(SchoolList!C:C,MATCH(T258,SchoolList!A:A,0)),"N/A")</f>
        <v>N/A</v>
      </c>
      <c r="T258" s="87" t="s">
        <v>405</v>
      </c>
      <c r="U258" s="88"/>
      <c r="V258" s="87"/>
    </row>
    <row r="259" spans="1:22" x14ac:dyDescent="0.2">
      <c r="A259" s="48">
        <v>103</v>
      </c>
      <c r="B259" s="48" t="s">
        <v>573</v>
      </c>
      <c r="C259" s="48" t="s">
        <v>574</v>
      </c>
      <c r="D259" s="49">
        <v>305</v>
      </c>
      <c r="E259" s="50" t="s">
        <v>533</v>
      </c>
      <c r="F259" s="48" t="s">
        <v>534</v>
      </c>
      <c r="G259" s="48" t="s">
        <v>424</v>
      </c>
      <c r="H259" s="48">
        <v>305</v>
      </c>
      <c r="I259" s="48">
        <v>1</v>
      </c>
      <c r="J259" s="48" t="s">
        <v>402</v>
      </c>
      <c r="K259" s="48">
        <v>590</v>
      </c>
      <c r="L259" s="49" t="s">
        <v>586</v>
      </c>
      <c r="M259" s="48" t="s">
        <v>419</v>
      </c>
      <c r="N259" s="51" t="s">
        <v>404</v>
      </c>
      <c r="P259" s="48">
        <v>897</v>
      </c>
      <c r="Q259" s="131" t="str">
        <f>IFERROR(INDEX(JRoomSCS!C:C,MATCH(JRooms!M259,JRoomSCS!$B:$B,0)),"N/A")</f>
        <v>N/A</v>
      </c>
      <c r="R259" s="86" t="s">
        <v>405</v>
      </c>
      <c r="S259" s="87" t="str">
        <f>IFERROR(INDEX(SchoolList!C:C,MATCH(T259,SchoolList!A:A,0)),"N/A")</f>
        <v>N/A</v>
      </c>
      <c r="T259" s="87" t="s">
        <v>405</v>
      </c>
      <c r="U259" s="88"/>
      <c r="V259" s="87"/>
    </row>
    <row r="260" spans="1:22" x14ac:dyDescent="0.2">
      <c r="A260" s="48">
        <v>103</v>
      </c>
      <c r="B260" s="48" t="s">
        <v>573</v>
      </c>
      <c r="C260" s="48" t="s">
        <v>574</v>
      </c>
      <c r="D260" s="49">
        <v>306</v>
      </c>
      <c r="E260" s="50" t="s">
        <v>536</v>
      </c>
      <c r="F260" s="48" t="s">
        <v>537</v>
      </c>
      <c r="G260" s="48" t="s">
        <v>424</v>
      </c>
      <c r="H260" s="48">
        <v>306</v>
      </c>
      <c r="I260" s="48">
        <v>1</v>
      </c>
      <c r="J260" s="48" t="s">
        <v>402</v>
      </c>
      <c r="K260" s="48">
        <v>591</v>
      </c>
      <c r="L260" s="49" t="s">
        <v>587</v>
      </c>
      <c r="M260" s="48" t="s">
        <v>419</v>
      </c>
      <c r="N260" s="51" t="s">
        <v>404</v>
      </c>
      <c r="P260" s="48">
        <v>897</v>
      </c>
      <c r="Q260" s="131" t="str">
        <f>IFERROR(INDEX(JRoomSCS!C:C,MATCH(JRooms!M260,JRoomSCS!$B:$B,0)),"N/A")</f>
        <v>N/A</v>
      </c>
      <c r="R260" s="86" t="s">
        <v>405</v>
      </c>
      <c r="S260" s="87" t="str">
        <f>IFERROR(INDEX(SchoolList!C:C,MATCH(T260,SchoolList!A:A,0)),"N/A")</f>
        <v>N/A</v>
      </c>
      <c r="T260" s="87" t="s">
        <v>405</v>
      </c>
      <c r="U260" s="88"/>
      <c r="V260" s="87"/>
    </row>
    <row r="261" spans="1:22" x14ac:dyDescent="0.2">
      <c r="A261" s="48">
        <v>103</v>
      </c>
      <c r="B261" s="48" t="s">
        <v>573</v>
      </c>
      <c r="C261" s="48" t="s">
        <v>574</v>
      </c>
      <c r="D261" s="49">
        <v>307</v>
      </c>
      <c r="E261" s="50" t="s">
        <v>588</v>
      </c>
      <c r="F261" s="48" t="s">
        <v>589</v>
      </c>
      <c r="G261" s="48" t="s">
        <v>424</v>
      </c>
      <c r="H261" s="48">
        <v>307</v>
      </c>
      <c r="I261" s="48">
        <v>1</v>
      </c>
      <c r="J261" s="48" t="s">
        <v>402</v>
      </c>
      <c r="K261" s="48">
        <v>592</v>
      </c>
      <c r="L261" s="49" t="s">
        <v>590</v>
      </c>
      <c r="M261" s="48" t="s">
        <v>419</v>
      </c>
      <c r="N261" s="51" t="s">
        <v>404</v>
      </c>
      <c r="P261" s="48">
        <v>897</v>
      </c>
      <c r="Q261" s="131" t="str">
        <f>IFERROR(INDEX(JRoomSCS!C:C,MATCH(JRooms!M261,JRoomSCS!$B:$B,0)),"N/A")</f>
        <v>N/A</v>
      </c>
      <c r="R261" s="86" t="s">
        <v>405</v>
      </c>
      <c r="S261" s="87" t="str">
        <f>IFERROR(INDEX(SchoolList!C:C,MATCH(T261,SchoolList!A:A,0)),"N/A")</f>
        <v>N/A</v>
      </c>
      <c r="T261" s="87" t="s">
        <v>405</v>
      </c>
      <c r="U261" s="88"/>
      <c r="V261" s="87"/>
    </row>
    <row r="262" spans="1:22" x14ac:dyDescent="0.2">
      <c r="A262" s="48">
        <v>103</v>
      </c>
      <c r="B262" s="48" t="s">
        <v>573</v>
      </c>
      <c r="C262" s="48" t="s">
        <v>574</v>
      </c>
      <c r="D262" s="49">
        <v>308</v>
      </c>
      <c r="E262" s="50" t="s">
        <v>549</v>
      </c>
      <c r="F262" s="48" t="s">
        <v>550</v>
      </c>
      <c r="G262" s="48" t="s">
        <v>424</v>
      </c>
      <c r="H262" s="48">
        <v>308</v>
      </c>
      <c r="I262" s="48">
        <v>1</v>
      </c>
      <c r="J262" s="48" t="s">
        <v>402</v>
      </c>
      <c r="K262" s="48">
        <v>593</v>
      </c>
      <c r="L262" s="49" t="s">
        <v>591</v>
      </c>
      <c r="M262" s="48" t="s">
        <v>419</v>
      </c>
      <c r="N262" s="51" t="s">
        <v>404</v>
      </c>
      <c r="P262" s="48">
        <v>897</v>
      </c>
      <c r="Q262" s="131" t="str">
        <f>IFERROR(INDEX(JRoomSCS!C:C,MATCH(JRooms!M262,JRoomSCS!$B:$B,0)),"N/A")</f>
        <v>N/A</v>
      </c>
      <c r="R262" s="86" t="s">
        <v>405</v>
      </c>
      <c r="S262" s="87" t="str">
        <f>IFERROR(INDEX(SchoolList!C:C,MATCH(T262,SchoolList!A:A,0)),"N/A")</f>
        <v>N/A</v>
      </c>
      <c r="T262" s="87" t="s">
        <v>405</v>
      </c>
      <c r="U262" s="88"/>
      <c r="V262" s="87"/>
    </row>
    <row r="263" spans="1:22" x14ac:dyDescent="0.2">
      <c r="A263" s="48">
        <v>15</v>
      </c>
      <c r="B263" s="48" t="s">
        <v>592</v>
      </c>
      <c r="C263" s="48" t="s">
        <v>593</v>
      </c>
      <c r="D263" s="49">
        <v>19</v>
      </c>
      <c r="E263" s="50" t="s">
        <v>454</v>
      </c>
      <c r="F263" s="48" t="s">
        <v>455</v>
      </c>
      <c r="G263" s="48" t="s">
        <v>401</v>
      </c>
      <c r="H263" s="48">
        <v>19</v>
      </c>
      <c r="I263" s="48">
        <v>1</v>
      </c>
      <c r="J263" s="48" t="s">
        <v>402</v>
      </c>
      <c r="K263" s="48">
        <v>2707</v>
      </c>
      <c r="L263" s="49">
        <v>15</v>
      </c>
      <c r="M263" s="48" t="s">
        <v>419</v>
      </c>
      <c r="N263" s="51" t="s">
        <v>404</v>
      </c>
      <c r="P263" s="48">
        <v>693</v>
      </c>
      <c r="Q263" s="131" t="str">
        <f>IFERROR(INDEX(JRoomSCS!C:C,MATCH(JRooms!M263,JRoomSCS!$B:$B,0)),"N/A")</f>
        <v>N/A</v>
      </c>
      <c r="R263" s="86" t="s">
        <v>405</v>
      </c>
      <c r="S263" s="87" t="str">
        <f>IFERROR(INDEX(SchoolList!C:C,MATCH(T263,SchoolList!A:A,0)),"N/A")</f>
        <v>N/A</v>
      </c>
      <c r="T263" s="87" t="s">
        <v>405</v>
      </c>
      <c r="U263" s="88"/>
      <c r="V263" s="87"/>
    </row>
    <row r="264" spans="1:22" x14ac:dyDescent="0.2">
      <c r="A264" s="48">
        <v>15</v>
      </c>
      <c r="B264" s="48" t="s">
        <v>592</v>
      </c>
      <c r="C264" s="48" t="s">
        <v>593</v>
      </c>
      <c r="D264" s="49">
        <v>19</v>
      </c>
      <c r="E264" s="50" t="s">
        <v>454</v>
      </c>
      <c r="F264" s="48" t="s">
        <v>455</v>
      </c>
      <c r="G264" s="48" t="s">
        <v>401</v>
      </c>
      <c r="H264" s="48">
        <v>19</v>
      </c>
      <c r="I264" s="48">
        <v>1</v>
      </c>
      <c r="J264" s="48" t="s">
        <v>402</v>
      </c>
      <c r="K264" s="48">
        <v>2708</v>
      </c>
      <c r="L264" s="49">
        <v>16</v>
      </c>
      <c r="M264" s="48" t="s">
        <v>419</v>
      </c>
      <c r="N264" s="51" t="s">
        <v>404</v>
      </c>
      <c r="P264" s="48">
        <v>693</v>
      </c>
      <c r="Q264" s="131" t="str">
        <f>IFERROR(INDEX(JRoomSCS!C:C,MATCH(JRooms!M264,JRoomSCS!$B:$B,0)),"N/A")</f>
        <v>N/A</v>
      </c>
      <c r="R264" s="86" t="s">
        <v>405</v>
      </c>
      <c r="S264" s="87" t="str">
        <f>IFERROR(INDEX(SchoolList!C:C,MATCH(T264,SchoolList!A:A,0)),"N/A")</f>
        <v>N/A</v>
      </c>
      <c r="T264" s="87" t="s">
        <v>405</v>
      </c>
      <c r="U264" s="88"/>
      <c r="V264" s="87"/>
    </row>
    <row r="265" spans="1:22" x14ac:dyDescent="0.2">
      <c r="A265" s="48">
        <v>15</v>
      </c>
      <c r="B265" s="48" t="s">
        <v>592</v>
      </c>
      <c r="C265" s="48" t="s">
        <v>593</v>
      </c>
      <c r="D265" s="49">
        <v>19</v>
      </c>
      <c r="E265" s="50" t="s">
        <v>454</v>
      </c>
      <c r="F265" s="48" t="s">
        <v>455</v>
      </c>
      <c r="G265" s="48" t="s">
        <v>401</v>
      </c>
      <c r="H265" s="48">
        <v>19</v>
      </c>
      <c r="I265" s="48">
        <v>1</v>
      </c>
      <c r="J265" s="48" t="s">
        <v>402</v>
      </c>
      <c r="K265" s="48">
        <v>2709</v>
      </c>
      <c r="L265" s="49">
        <v>17</v>
      </c>
      <c r="M265" s="48" t="s">
        <v>419</v>
      </c>
      <c r="N265" s="51" t="s">
        <v>404</v>
      </c>
      <c r="P265" s="48">
        <v>693</v>
      </c>
      <c r="Q265" s="131" t="str">
        <f>IFERROR(INDEX(JRoomSCS!C:C,MATCH(JRooms!M265,JRoomSCS!$B:$B,0)),"N/A")</f>
        <v>N/A</v>
      </c>
      <c r="R265" s="86" t="s">
        <v>405</v>
      </c>
      <c r="S265" s="87" t="str">
        <f>IFERROR(INDEX(SchoolList!C:C,MATCH(T265,SchoolList!A:A,0)),"N/A")</f>
        <v>N/A</v>
      </c>
      <c r="T265" s="87" t="s">
        <v>405</v>
      </c>
      <c r="U265" s="88"/>
      <c r="V265" s="87"/>
    </row>
    <row r="266" spans="1:22" x14ac:dyDescent="0.2">
      <c r="A266" s="48">
        <v>15</v>
      </c>
      <c r="B266" s="48" t="s">
        <v>592</v>
      </c>
      <c r="C266" s="48" t="s">
        <v>593</v>
      </c>
      <c r="D266" s="49">
        <v>19</v>
      </c>
      <c r="E266" s="50" t="s">
        <v>454</v>
      </c>
      <c r="F266" s="48" t="s">
        <v>455</v>
      </c>
      <c r="G266" s="48" t="s">
        <v>401</v>
      </c>
      <c r="H266" s="48">
        <v>19</v>
      </c>
      <c r="I266" s="48">
        <v>1</v>
      </c>
      <c r="J266" s="48" t="s">
        <v>402</v>
      </c>
      <c r="K266" s="48">
        <v>2710</v>
      </c>
      <c r="L266" s="49">
        <v>18</v>
      </c>
      <c r="M266" s="48" t="s">
        <v>419</v>
      </c>
      <c r="N266" s="51" t="s">
        <v>404</v>
      </c>
      <c r="P266" s="48">
        <v>693</v>
      </c>
      <c r="Q266" s="131" t="str">
        <f>IFERROR(INDEX(JRoomSCS!C:C,MATCH(JRooms!M266,JRoomSCS!$B:$B,0)),"N/A")</f>
        <v>N/A</v>
      </c>
      <c r="R266" s="86" t="s">
        <v>405</v>
      </c>
      <c r="S266" s="87" t="str">
        <f>IFERROR(INDEX(SchoolList!C:C,MATCH(T266,SchoolList!A:A,0)),"N/A")</f>
        <v>N/A</v>
      </c>
      <c r="T266" s="87" t="s">
        <v>405</v>
      </c>
      <c r="U266" s="88"/>
      <c r="V266" s="87"/>
    </row>
    <row r="267" spans="1:22" x14ac:dyDescent="0.2">
      <c r="A267" s="48">
        <v>15</v>
      </c>
      <c r="B267" s="48" t="s">
        <v>592</v>
      </c>
      <c r="C267" s="48" t="s">
        <v>593</v>
      </c>
      <c r="D267" s="49">
        <v>19</v>
      </c>
      <c r="E267" s="50" t="s">
        <v>454</v>
      </c>
      <c r="F267" s="48" t="s">
        <v>455</v>
      </c>
      <c r="G267" s="48" t="s">
        <v>401</v>
      </c>
      <c r="H267" s="48">
        <v>19</v>
      </c>
      <c r="I267" s="48">
        <v>1</v>
      </c>
      <c r="J267" s="48" t="s">
        <v>402</v>
      </c>
      <c r="K267" s="48">
        <v>2711</v>
      </c>
      <c r="L267" s="49">
        <v>19</v>
      </c>
      <c r="M267" s="48" t="s">
        <v>374</v>
      </c>
      <c r="N267" s="51" t="s">
        <v>500</v>
      </c>
      <c r="P267" s="48">
        <v>693</v>
      </c>
      <c r="Q267" s="131" t="str">
        <f>IFERROR(INDEX(JRoomSCS!C:C,MATCH(JRooms!M267,JRoomSCS!$B:$B,0)),"N/A")</f>
        <v>Tech</v>
      </c>
      <c r="R267" s="86" t="s">
        <v>405</v>
      </c>
      <c r="S267" s="87" t="str">
        <f>IFERROR(INDEX(SchoolList!C:C,MATCH(T267,SchoolList!A:A,0)),"N/A")</f>
        <v>N/A</v>
      </c>
      <c r="T267" s="87" t="s">
        <v>405</v>
      </c>
      <c r="U267" s="88"/>
      <c r="V267" s="87"/>
    </row>
    <row r="268" spans="1:22" x14ac:dyDescent="0.2">
      <c r="A268" s="48">
        <v>15</v>
      </c>
      <c r="B268" s="48" t="s">
        <v>592</v>
      </c>
      <c r="C268" s="48" t="s">
        <v>593</v>
      </c>
      <c r="D268" s="49">
        <v>19</v>
      </c>
      <c r="E268" s="50" t="s">
        <v>454</v>
      </c>
      <c r="F268" s="48" t="s">
        <v>455</v>
      </c>
      <c r="G268" s="48" t="s">
        <v>401</v>
      </c>
      <c r="H268" s="48">
        <v>19</v>
      </c>
      <c r="I268" s="48">
        <v>1</v>
      </c>
      <c r="J268" s="48" t="s">
        <v>402</v>
      </c>
      <c r="K268" s="48">
        <v>2712</v>
      </c>
      <c r="L268" s="49">
        <v>20</v>
      </c>
      <c r="M268" s="48" t="s">
        <v>419</v>
      </c>
      <c r="N268" s="51" t="s">
        <v>404</v>
      </c>
      <c r="P268" s="48">
        <v>693</v>
      </c>
      <c r="Q268" s="131" t="str">
        <f>IFERROR(INDEX(JRoomSCS!C:C,MATCH(JRooms!M268,JRoomSCS!$B:$B,0)),"N/A")</f>
        <v>N/A</v>
      </c>
      <c r="R268" s="86" t="s">
        <v>405</v>
      </c>
      <c r="S268" s="87" t="str">
        <f>IFERROR(INDEX(SchoolList!C:C,MATCH(T268,SchoolList!A:A,0)),"N/A")</f>
        <v>N/A</v>
      </c>
      <c r="T268" s="87" t="s">
        <v>405</v>
      </c>
      <c r="U268" s="88"/>
      <c r="V268" s="87"/>
    </row>
    <row r="269" spans="1:22" x14ac:dyDescent="0.2">
      <c r="A269" s="48">
        <v>15</v>
      </c>
      <c r="B269" s="48" t="s">
        <v>592</v>
      </c>
      <c r="C269" s="48" t="s">
        <v>593</v>
      </c>
      <c r="D269" s="49">
        <v>19</v>
      </c>
      <c r="E269" s="50" t="s">
        <v>454</v>
      </c>
      <c r="F269" s="48" t="s">
        <v>455</v>
      </c>
      <c r="G269" s="48" t="s">
        <v>401</v>
      </c>
      <c r="H269" s="48">
        <v>19</v>
      </c>
      <c r="I269" s="48">
        <v>1</v>
      </c>
      <c r="J269" s="48" t="s">
        <v>402</v>
      </c>
      <c r="K269" s="48">
        <v>2718</v>
      </c>
      <c r="L269" s="49">
        <v>21</v>
      </c>
      <c r="M269" s="48" t="s">
        <v>419</v>
      </c>
      <c r="N269" s="51" t="s">
        <v>404</v>
      </c>
      <c r="P269" s="48">
        <v>693</v>
      </c>
      <c r="Q269" s="131" t="str">
        <f>IFERROR(INDEX(JRoomSCS!C:C,MATCH(JRooms!M269,JRoomSCS!$B:$B,0)),"N/A")</f>
        <v>N/A</v>
      </c>
      <c r="R269" s="86" t="s">
        <v>405</v>
      </c>
      <c r="S269" s="87" t="str">
        <f>IFERROR(INDEX(SchoolList!C:C,MATCH(T269,SchoolList!A:A,0)),"N/A")</f>
        <v>N/A</v>
      </c>
      <c r="T269" s="87" t="s">
        <v>405</v>
      </c>
      <c r="U269" s="88"/>
      <c r="V269" s="87"/>
    </row>
    <row r="270" spans="1:22" x14ac:dyDescent="0.2">
      <c r="A270" s="48">
        <v>15</v>
      </c>
      <c r="B270" s="48" t="s">
        <v>592</v>
      </c>
      <c r="C270" s="48" t="s">
        <v>593</v>
      </c>
      <c r="D270" s="49">
        <v>19</v>
      </c>
      <c r="E270" s="50" t="s">
        <v>454</v>
      </c>
      <c r="F270" s="48" t="s">
        <v>455</v>
      </c>
      <c r="G270" s="48" t="s">
        <v>401</v>
      </c>
      <c r="H270" s="48">
        <v>19</v>
      </c>
      <c r="I270" s="48">
        <v>1</v>
      </c>
      <c r="J270" s="48" t="s">
        <v>402</v>
      </c>
      <c r="K270" s="48">
        <v>2717</v>
      </c>
      <c r="L270" s="49">
        <v>22</v>
      </c>
      <c r="M270" s="48" t="s">
        <v>419</v>
      </c>
      <c r="N270" s="51" t="s">
        <v>404</v>
      </c>
      <c r="P270" s="48">
        <v>693</v>
      </c>
      <c r="Q270" s="131" t="str">
        <f>IFERROR(INDEX(JRoomSCS!C:C,MATCH(JRooms!M270,JRoomSCS!$B:$B,0)),"N/A")</f>
        <v>N/A</v>
      </c>
      <c r="R270" s="86" t="s">
        <v>405</v>
      </c>
      <c r="S270" s="87" t="str">
        <f>IFERROR(INDEX(SchoolList!C:C,MATCH(T270,SchoolList!A:A,0)),"N/A")</f>
        <v>N/A</v>
      </c>
      <c r="T270" s="87" t="s">
        <v>405</v>
      </c>
      <c r="U270" s="88"/>
      <c r="V270" s="87"/>
    </row>
    <row r="271" spans="1:22" x14ac:dyDescent="0.2">
      <c r="A271" s="48">
        <v>15</v>
      </c>
      <c r="B271" s="48" t="s">
        <v>592</v>
      </c>
      <c r="C271" s="48" t="s">
        <v>593</v>
      </c>
      <c r="D271" s="49">
        <v>19</v>
      </c>
      <c r="E271" s="50" t="s">
        <v>454</v>
      </c>
      <c r="F271" s="48" t="s">
        <v>455</v>
      </c>
      <c r="G271" s="48" t="s">
        <v>401</v>
      </c>
      <c r="H271" s="48">
        <v>19</v>
      </c>
      <c r="I271" s="48">
        <v>1</v>
      </c>
      <c r="J271" s="48" t="s">
        <v>402</v>
      </c>
      <c r="K271" s="48">
        <v>2716</v>
      </c>
      <c r="L271" s="49">
        <v>23</v>
      </c>
      <c r="M271" s="48" t="s">
        <v>419</v>
      </c>
      <c r="N271" s="51" t="s">
        <v>404</v>
      </c>
      <c r="P271" s="48">
        <v>693</v>
      </c>
      <c r="Q271" s="131" t="str">
        <f>IFERROR(INDEX(JRoomSCS!C:C,MATCH(JRooms!M271,JRoomSCS!$B:$B,0)),"N/A")</f>
        <v>N/A</v>
      </c>
      <c r="R271" s="86" t="s">
        <v>405</v>
      </c>
      <c r="S271" s="87" t="str">
        <f>IFERROR(INDEX(SchoolList!C:C,MATCH(T271,SchoolList!A:A,0)),"N/A")</f>
        <v>N/A</v>
      </c>
      <c r="T271" s="87" t="s">
        <v>405</v>
      </c>
      <c r="U271" s="88"/>
      <c r="V271" s="87"/>
    </row>
    <row r="272" spans="1:22" x14ac:dyDescent="0.2">
      <c r="A272" s="48">
        <v>15</v>
      </c>
      <c r="B272" s="48" t="s">
        <v>592</v>
      </c>
      <c r="C272" s="48" t="s">
        <v>593</v>
      </c>
      <c r="D272" s="49">
        <v>19</v>
      </c>
      <c r="E272" s="50" t="s">
        <v>454</v>
      </c>
      <c r="F272" s="48" t="s">
        <v>455</v>
      </c>
      <c r="G272" s="48" t="s">
        <v>401</v>
      </c>
      <c r="H272" s="48">
        <v>19</v>
      </c>
      <c r="I272" s="48">
        <v>1</v>
      </c>
      <c r="J272" s="48" t="s">
        <v>402</v>
      </c>
      <c r="K272" s="48">
        <v>2715</v>
      </c>
      <c r="L272" s="49">
        <v>24</v>
      </c>
      <c r="M272" s="48" t="s">
        <v>419</v>
      </c>
      <c r="N272" s="51" t="s">
        <v>404</v>
      </c>
      <c r="P272" s="48">
        <v>693</v>
      </c>
      <c r="Q272" s="131" t="str">
        <f>IFERROR(INDEX(JRoomSCS!C:C,MATCH(JRooms!M272,JRoomSCS!$B:$B,0)),"N/A")</f>
        <v>N/A</v>
      </c>
      <c r="R272" s="86" t="s">
        <v>405</v>
      </c>
      <c r="S272" s="87" t="str">
        <f>IFERROR(INDEX(SchoolList!C:C,MATCH(T272,SchoolList!A:A,0)),"N/A")</f>
        <v>N/A</v>
      </c>
      <c r="T272" s="87" t="s">
        <v>405</v>
      </c>
      <c r="U272" s="88"/>
      <c r="V272" s="87"/>
    </row>
    <row r="273" spans="1:22" x14ac:dyDescent="0.2">
      <c r="A273" s="48">
        <v>15</v>
      </c>
      <c r="B273" s="48" t="s">
        <v>592</v>
      </c>
      <c r="C273" s="48" t="s">
        <v>593</v>
      </c>
      <c r="D273" s="49">
        <v>19</v>
      </c>
      <c r="E273" s="50" t="s">
        <v>454</v>
      </c>
      <c r="F273" s="48" t="s">
        <v>455</v>
      </c>
      <c r="G273" s="48" t="s">
        <v>401</v>
      </c>
      <c r="H273" s="48">
        <v>19</v>
      </c>
      <c r="I273" s="48">
        <v>1</v>
      </c>
      <c r="J273" s="48" t="s">
        <v>402</v>
      </c>
      <c r="K273" s="48">
        <v>2714</v>
      </c>
      <c r="L273" s="49">
        <v>25</v>
      </c>
      <c r="M273" s="48" t="s">
        <v>419</v>
      </c>
      <c r="N273" s="51" t="s">
        <v>404</v>
      </c>
      <c r="P273" s="48">
        <v>693</v>
      </c>
      <c r="Q273" s="131" t="str">
        <f>IFERROR(INDEX(JRoomSCS!C:C,MATCH(JRooms!M273,JRoomSCS!$B:$B,0)),"N/A")</f>
        <v>N/A</v>
      </c>
      <c r="R273" s="86" t="s">
        <v>405</v>
      </c>
      <c r="S273" s="87" t="str">
        <f>IFERROR(INDEX(SchoolList!C:C,MATCH(T273,SchoolList!A:A,0)),"N/A")</f>
        <v>N/A</v>
      </c>
      <c r="T273" s="87" t="s">
        <v>405</v>
      </c>
      <c r="U273" s="88"/>
      <c r="V273" s="87"/>
    </row>
    <row r="274" spans="1:22" x14ac:dyDescent="0.2">
      <c r="A274" s="48">
        <v>15</v>
      </c>
      <c r="B274" s="48" t="s">
        <v>592</v>
      </c>
      <c r="C274" s="48" t="s">
        <v>593</v>
      </c>
      <c r="D274" s="49">
        <v>19</v>
      </c>
      <c r="E274" s="50" t="s">
        <v>454</v>
      </c>
      <c r="F274" s="48" t="s">
        <v>455</v>
      </c>
      <c r="G274" s="48" t="s">
        <v>401</v>
      </c>
      <c r="H274" s="48">
        <v>19</v>
      </c>
      <c r="I274" s="48">
        <v>1</v>
      </c>
      <c r="J274" s="48" t="s">
        <v>402</v>
      </c>
      <c r="K274" s="48">
        <v>2713</v>
      </c>
      <c r="L274" s="49">
        <v>26</v>
      </c>
      <c r="M274" s="48" t="s">
        <v>419</v>
      </c>
      <c r="N274" s="51" t="s">
        <v>404</v>
      </c>
      <c r="P274" s="48">
        <v>693</v>
      </c>
      <c r="Q274" s="131" t="str">
        <f>IFERROR(INDEX(JRoomSCS!C:C,MATCH(JRooms!M274,JRoomSCS!$B:$B,0)),"N/A")</f>
        <v>N/A</v>
      </c>
      <c r="R274" s="86" t="s">
        <v>405</v>
      </c>
      <c r="S274" s="87" t="str">
        <f>IFERROR(INDEX(SchoolList!C:C,MATCH(T274,SchoolList!A:A,0)),"N/A")</f>
        <v>N/A</v>
      </c>
      <c r="T274" s="87" t="s">
        <v>405</v>
      </c>
      <c r="U274" s="88"/>
      <c r="V274" s="87"/>
    </row>
    <row r="275" spans="1:22" x14ac:dyDescent="0.2">
      <c r="A275" s="48">
        <v>15</v>
      </c>
      <c r="B275" s="48" t="s">
        <v>592</v>
      </c>
      <c r="C275" s="48" t="s">
        <v>593</v>
      </c>
      <c r="D275" s="49">
        <v>19</v>
      </c>
      <c r="E275" s="50" t="s">
        <v>454</v>
      </c>
      <c r="F275" s="48" t="s">
        <v>455</v>
      </c>
      <c r="G275" s="48" t="s">
        <v>401</v>
      </c>
      <c r="H275" s="48">
        <v>19</v>
      </c>
      <c r="I275" s="48">
        <v>1</v>
      </c>
      <c r="J275" s="48" t="s">
        <v>402</v>
      </c>
      <c r="K275" s="48">
        <v>2706</v>
      </c>
      <c r="L275" s="49" t="s">
        <v>594</v>
      </c>
      <c r="M275" s="48" t="s">
        <v>412</v>
      </c>
      <c r="N275" s="51" t="s">
        <v>413</v>
      </c>
      <c r="P275" s="48">
        <v>3264</v>
      </c>
      <c r="Q275" s="131" t="str">
        <f>IFERROR(INDEX(JRoomSCS!C:C,MATCH(JRooms!M275,JRoomSCS!$B:$B,0)),"N/A")</f>
        <v>N/A</v>
      </c>
      <c r="R275" s="86" t="s">
        <v>405</v>
      </c>
      <c r="S275" s="87" t="str">
        <f>IFERROR(INDEX(SchoolList!C:C,MATCH(T275,SchoolList!A:A,0)),"N/A")</f>
        <v>N/A</v>
      </c>
      <c r="T275" s="87" t="s">
        <v>405</v>
      </c>
      <c r="U275" s="88"/>
      <c r="V275" s="87"/>
    </row>
    <row r="276" spans="1:22" x14ac:dyDescent="0.2">
      <c r="A276" s="48">
        <v>15</v>
      </c>
      <c r="B276" s="48" t="s">
        <v>592</v>
      </c>
      <c r="C276" s="48" t="s">
        <v>593</v>
      </c>
      <c r="D276" s="49">
        <v>25</v>
      </c>
      <c r="E276" s="50" t="s">
        <v>471</v>
      </c>
      <c r="F276" s="48" t="s">
        <v>472</v>
      </c>
      <c r="G276" s="48" t="s">
        <v>401</v>
      </c>
      <c r="H276" s="48">
        <v>25</v>
      </c>
      <c r="I276" s="48">
        <v>1</v>
      </c>
      <c r="J276" s="48" t="s">
        <v>402</v>
      </c>
      <c r="K276" s="48">
        <v>681</v>
      </c>
      <c r="L276" s="49">
        <v>33</v>
      </c>
      <c r="M276" s="48" t="s">
        <v>363</v>
      </c>
      <c r="N276" s="51" t="s">
        <v>404</v>
      </c>
      <c r="P276" s="48">
        <v>1155</v>
      </c>
      <c r="Q276" s="131" t="str">
        <f>IFERROR(INDEX(JRoomSCS!C:C,MATCH(JRooms!M276,JRoomSCS!$B:$B,0)),"N/A")</f>
        <v>Science</v>
      </c>
      <c r="R276" s="86" t="s">
        <v>396</v>
      </c>
      <c r="S276" s="87" t="str">
        <f>IFERROR(INDEX(SchoolList!C:C,MATCH(T276,SchoolList!A:A,0)),"N/A")</f>
        <v>N/A</v>
      </c>
      <c r="T276" s="87">
        <v>538</v>
      </c>
      <c r="U276" s="88"/>
      <c r="V276" s="87"/>
    </row>
    <row r="277" spans="1:22" x14ac:dyDescent="0.2">
      <c r="A277" s="48">
        <v>15</v>
      </c>
      <c r="B277" s="48" t="s">
        <v>592</v>
      </c>
      <c r="C277" s="48" t="s">
        <v>593</v>
      </c>
      <c r="D277" s="49">
        <v>1028</v>
      </c>
      <c r="E277" s="50" t="s">
        <v>595</v>
      </c>
      <c r="F277" s="48" t="s">
        <v>596</v>
      </c>
      <c r="G277" s="48" t="s">
        <v>401</v>
      </c>
      <c r="H277" s="48">
        <v>1063</v>
      </c>
      <c r="I277" s="48">
        <v>1</v>
      </c>
      <c r="J277" s="48" t="s">
        <v>402</v>
      </c>
      <c r="K277" s="48">
        <v>2693</v>
      </c>
      <c r="L277" s="49">
        <v>3</v>
      </c>
      <c r="M277" s="48" t="s">
        <v>506</v>
      </c>
      <c r="N277" s="51" t="s">
        <v>404</v>
      </c>
      <c r="P277" s="48">
        <v>713</v>
      </c>
      <c r="Q277" s="131" t="str">
        <f>IFERROR(INDEX(JRoomSCS!C:C,MATCH(JRooms!M277,JRoomSCS!$B:$B,0)),"N/A")</f>
        <v>N/A</v>
      </c>
      <c r="R277" s="86" t="s">
        <v>405</v>
      </c>
      <c r="S277" s="87" t="str">
        <f>IFERROR(INDEX(SchoolList!C:C,MATCH(T277,SchoolList!A:A,0)),"N/A")</f>
        <v>N/A</v>
      </c>
      <c r="T277" s="87" t="s">
        <v>405</v>
      </c>
      <c r="U277" s="88"/>
      <c r="V277" s="87"/>
    </row>
    <row r="278" spans="1:22" x14ac:dyDescent="0.2">
      <c r="A278" s="48">
        <v>15</v>
      </c>
      <c r="B278" s="48" t="s">
        <v>592</v>
      </c>
      <c r="C278" s="48" t="s">
        <v>593</v>
      </c>
      <c r="D278" s="49">
        <v>1028</v>
      </c>
      <c r="E278" s="50" t="s">
        <v>595</v>
      </c>
      <c r="F278" s="48" t="s">
        <v>596</v>
      </c>
      <c r="G278" s="48" t="s">
        <v>401</v>
      </c>
      <c r="H278" s="48">
        <v>1063</v>
      </c>
      <c r="I278" s="48">
        <v>1</v>
      </c>
      <c r="J278" s="48" t="s">
        <v>402</v>
      </c>
      <c r="K278" s="48">
        <v>2694</v>
      </c>
      <c r="L278" s="49">
        <v>4</v>
      </c>
      <c r="M278" s="48" t="s">
        <v>506</v>
      </c>
      <c r="N278" s="51" t="s">
        <v>404</v>
      </c>
      <c r="P278" s="48">
        <v>713</v>
      </c>
      <c r="Q278" s="131" t="str">
        <f>IFERROR(INDEX(JRoomSCS!C:C,MATCH(JRooms!M278,JRoomSCS!$B:$B,0)),"N/A")</f>
        <v>N/A</v>
      </c>
      <c r="R278" s="86" t="s">
        <v>405</v>
      </c>
      <c r="S278" s="87" t="str">
        <f>IFERROR(INDEX(SchoolList!C:C,MATCH(T278,SchoolList!A:A,0)),"N/A")</f>
        <v>N/A</v>
      </c>
      <c r="T278" s="87" t="s">
        <v>405</v>
      </c>
      <c r="U278" s="88"/>
      <c r="V278" s="87"/>
    </row>
    <row r="279" spans="1:22" x14ac:dyDescent="0.2">
      <c r="A279" s="48">
        <v>15</v>
      </c>
      <c r="B279" s="48" t="s">
        <v>592</v>
      </c>
      <c r="C279" s="48" t="s">
        <v>593</v>
      </c>
      <c r="D279" s="49">
        <v>1028</v>
      </c>
      <c r="E279" s="50" t="s">
        <v>595</v>
      </c>
      <c r="F279" s="48" t="s">
        <v>596</v>
      </c>
      <c r="G279" s="48" t="s">
        <v>401</v>
      </c>
      <c r="H279" s="48">
        <v>1063</v>
      </c>
      <c r="I279" s="48">
        <v>1</v>
      </c>
      <c r="J279" s="48" t="s">
        <v>402</v>
      </c>
      <c r="K279" s="48">
        <v>2695</v>
      </c>
      <c r="L279" s="49">
        <v>5</v>
      </c>
      <c r="M279" s="48" t="s">
        <v>403</v>
      </c>
      <c r="N279" s="51" t="s">
        <v>404</v>
      </c>
      <c r="P279" s="48">
        <v>713</v>
      </c>
      <c r="Q279" s="131" t="str">
        <f>IFERROR(INDEX(JRoomSCS!C:C,MATCH(JRooms!M279,JRoomSCS!$B:$B,0)),"N/A")</f>
        <v>N/A</v>
      </c>
      <c r="R279" s="86" t="s">
        <v>405</v>
      </c>
      <c r="S279" s="87" t="str">
        <f>IFERROR(INDEX(SchoolList!C:C,MATCH(T279,SchoolList!A:A,0)),"N/A")</f>
        <v>N/A</v>
      </c>
      <c r="T279" s="87" t="s">
        <v>405</v>
      </c>
      <c r="U279" s="88"/>
      <c r="V279" s="87"/>
    </row>
    <row r="280" spans="1:22" x14ac:dyDescent="0.2">
      <c r="A280" s="48">
        <v>15</v>
      </c>
      <c r="B280" s="48" t="s">
        <v>592</v>
      </c>
      <c r="C280" s="48" t="s">
        <v>593</v>
      </c>
      <c r="D280" s="49">
        <v>1028</v>
      </c>
      <c r="E280" s="50" t="s">
        <v>595</v>
      </c>
      <c r="F280" s="48" t="s">
        <v>596</v>
      </c>
      <c r="G280" s="48" t="s">
        <v>401</v>
      </c>
      <c r="H280" s="48">
        <v>1063</v>
      </c>
      <c r="I280" s="48">
        <v>1</v>
      </c>
      <c r="J280" s="48" t="s">
        <v>402</v>
      </c>
      <c r="K280" s="48">
        <v>2697</v>
      </c>
      <c r="L280" s="49">
        <v>6</v>
      </c>
      <c r="M280" s="48" t="s">
        <v>403</v>
      </c>
      <c r="N280" s="51" t="s">
        <v>404</v>
      </c>
      <c r="P280" s="48">
        <v>713</v>
      </c>
      <c r="Q280" s="131" t="str">
        <f>IFERROR(INDEX(JRoomSCS!C:C,MATCH(JRooms!M280,JRoomSCS!$B:$B,0)),"N/A")</f>
        <v>N/A</v>
      </c>
      <c r="R280" s="86" t="s">
        <v>405</v>
      </c>
      <c r="S280" s="87" t="str">
        <f>IFERROR(INDEX(SchoolList!C:C,MATCH(T280,SchoolList!A:A,0)),"N/A")</f>
        <v>N/A</v>
      </c>
      <c r="T280" s="87" t="s">
        <v>405</v>
      </c>
      <c r="U280" s="88"/>
      <c r="V280" s="87"/>
    </row>
    <row r="281" spans="1:22" x14ac:dyDescent="0.2">
      <c r="A281" s="48">
        <v>15</v>
      </c>
      <c r="B281" s="48" t="s">
        <v>592</v>
      </c>
      <c r="C281" s="48" t="s">
        <v>593</v>
      </c>
      <c r="D281" s="49">
        <v>1028</v>
      </c>
      <c r="E281" s="50" t="s">
        <v>595</v>
      </c>
      <c r="F281" s="48" t="s">
        <v>596</v>
      </c>
      <c r="G281" s="48" t="s">
        <v>401</v>
      </c>
      <c r="H281" s="48">
        <v>1063</v>
      </c>
      <c r="I281" s="48">
        <v>1</v>
      </c>
      <c r="J281" s="48" t="s">
        <v>402</v>
      </c>
      <c r="K281" s="48">
        <v>2698</v>
      </c>
      <c r="L281" s="49">
        <v>7</v>
      </c>
      <c r="M281" s="48" t="s">
        <v>403</v>
      </c>
      <c r="N281" s="51" t="s">
        <v>404</v>
      </c>
      <c r="P281" s="48">
        <v>713</v>
      </c>
      <c r="Q281" s="131" t="str">
        <f>IFERROR(INDEX(JRoomSCS!C:C,MATCH(JRooms!M281,JRoomSCS!$B:$B,0)),"N/A")</f>
        <v>N/A</v>
      </c>
      <c r="R281" s="86" t="s">
        <v>405</v>
      </c>
      <c r="S281" s="87" t="str">
        <f>IFERROR(INDEX(SchoolList!C:C,MATCH(T281,SchoolList!A:A,0)),"N/A")</f>
        <v>N/A</v>
      </c>
      <c r="T281" s="87" t="s">
        <v>405</v>
      </c>
      <c r="U281" s="88"/>
      <c r="V281" s="87"/>
    </row>
    <row r="282" spans="1:22" x14ac:dyDescent="0.2">
      <c r="A282" s="48">
        <v>15</v>
      </c>
      <c r="B282" s="48" t="s">
        <v>592</v>
      </c>
      <c r="C282" s="48" t="s">
        <v>593</v>
      </c>
      <c r="D282" s="49">
        <v>1028</v>
      </c>
      <c r="E282" s="50" t="s">
        <v>595</v>
      </c>
      <c r="F282" s="48" t="s">
        <v>596</v>
      </c>
      <c r="G282" s="48" t="s">
        <v>401</v>
      </c>
      <c r="H282" s="48">
        <v>1063</v>
      </c>
      <c r="I282" s="48">
        <v>1</v>
      </c>
      <c r="J282" s="48" t="s">
        <v>402</v>
      </c>
      <c r="K282" s="48">
        <v>2699</v>
      </c>
      <c r="L282" s="49">
        <v>8</v>
      </c>
      <c r="M282" s="48" t="s">
        <v>403</v>
      </c>
      <c r="N282" s="51" t="s">
        <v>404</v>
      </c>
      <c r="P282" s="48">
        <v>575</v>
      </c>
      <c r="Q282" s="131" t="str">
        <f>IFERROR(INDEX(JRoomSCS!C:C,MATCH(JRooms!M282,JRoomSCS!$B:$B,0)),"N/A")</f>
        <v>N/A</v>
      </c>
      <c r="R282" s="86" t="s">
        <v>405</v>
      </c>
      <c r="S282" s="87" t="str">
        <f>IFERROR(INDEX(SchoolList!C:C,MATCH(T282,SchoolList!A:A,0)),"N/A")</f>
        <v>N/A</v>
      </c>
      <c r="T282" s="87" t="s">
        <v>405</v>
      </c>
      <c r="U282" s="88"/>
      <c r="V282" s="87"/>
    </row>
    <row r="283" spans="1:22" x14ac:dyDescent="0.2">
      <c r="A283" s="48">
        <v>15</v>
      </c>
      <c r="B283" s="48" t="s">
        <v>592</v>
      </c>
      <c r="C283" s="48" t="s">
        <v>593</v>
      </c>
      <c r="D283" s="49">
        <v>1028</v>
      </c>
      <c r="E283" s="50" t="s">
        <v>595</v>
      </c>
      <c r="F283" s="48" t="s">
        <v>596</v>
      </c>
      <c r="G283" s="48" t="s">
        <v>401</v>
      </c>
      <c r="H283" s="48">
        <v>1063</v>
      </c>
      <c r="I283" s="48">
        <v>1</v>
      </c>
      <c r="J283" s="48" t="s">
        <v>402</v>
      </c>
      <c r="K283" s="48">
        <v>2719</v>
      </c>
      <c r="L283" s="49">
        <v>9</v>
      </c>
      <c r="M283" s="48" t="s">
        <v>494</v>
      </c>
      <c r="N283" s="51" t="s">
        <v>404</v>
      </c>
      <c r="P283" s="48">
        <v>759</v>
      </c>
      <c r="Q283" s="131" t="str">
        <f>IFERROR(INDEX(JRoomSCS!C:C,MATCH(JRooms!M283,JRoomSCS!$B:$B,0)),"N/A")</f>
        <v>N/A</v>
      </c>
      <c r="R283" s="86" t="s">
        <v>492</v>
      </c>
      <c r="S283" s="87" t="str">
        <f>IFERROR(INDEX(SchoolList!C:C,MATCH(T283,SchoolList!A:A,0)),"N/A")</f>
        <v>N/A</v>
      </c>
      <c r="T283" s="87" t="s">
        <v>405</v>
      </c>
      <c r="U283" s="88"/>
      <c r="V283" s="87"/>
    </row>
    <row r="284" spans="1:22" x14ac:dyDescent="0.2">
      <c r="A284" s="48">
        <v>15</v>
      </c>
      <c r="B284" s="48" t="s">
        <v>592</v>
      </c>
      <c r="C284" s="48" t="s">
        <v>593</v>
      </c>
      <c r="D284" s="49">
        <v>1028</v>
      </c>
      <c r="E284" s="50" t="s">
        <v>595</v>
      </c>
      <c r="F284" s="48" t="s">
        <v>596</v>
      </c>
      <c r="G284" s="48" t="s">
        <v>401</v>
      </c>
      <c r="H284" s="48">
        <v>1063</v>
      </c>
      <c r="I284" s="48">
        <v>1</v>
      </c>
      <c r="J284" s="48" t="s">
        <v>402</v>
      </c>
      <c r="K284" s="48">
        <v>2701</v>
      </c>
      <c r="L284" s="49">
        <v>10</v>
      </c>
      <c r="M284" s="48" t="s">
        <v>403</v>
      </c>
      <c r="N284" s="51" t="s">
        <v>404</v>
      </c>
      <c r="P284" s="48">
        <v>713</v>
      </c>
      <c r="Q284" s="131" t="str">
        <f>IFERROR(INDEX(JRoomSCS!C:C,MATCH(JRooms!M284,JRoomSCS!$B:$B,0)),"N/A")</f>
        <v>N/A</v>
      </c>
      <c r="R284" s="86" t="s">
        <v>405</v>
      </c>
      <c r="S284" s="87" t="str">
        <f>IFERROR(INDEX(SchoolList!C:C,MATCH(T284,SchoolList!A:A,0)),"N/A")</f>
        <v>N/A</v>
      </c>
      <c r="T284" s="87" t="s">
        <v>405</v>
      </c>
      <c r="U284" s="88"/>
      <c r="V284" s="87"/>
    </row>
    <row r="285" spans="1:22" x14ac:dyDescent="0.2">
      <c r="A285" s="48">
        <v>15</v>
      </c>
      <c r="B285" s="48" t="s">
        <v>592</v>
      </c>
      <c r="C285" s="48" t="s">
        <v>593</v>
      </c>
      <c r="D285" s="49">
        <v>1028</v>
      </c>
      <c r="E285" s="50" t="s">
        <v>595</v>
      </c>
      <c r="F285" s="48" t="s">
        <v>596</v>
      </c>
      <c r="G285" s="48" t="s">
        <v>401</v>
      </c>
      <c r="H285" s="48">
        <v>1063</v>
      </c>
      <c r="I285" s="48">
        <v>1</v>
      </c>
      <c r="J285" s="48" t="s">
        <v>402</v>
      </c>
      <c r="K285" s="48">
        <v>2702</v>
      </c>
      <c r="L285" s="49">
        <v>11</v>
      </c>
      <c r="M285" s="48" t="s">
        <v>403</v>
      </c>
      <c r="N285" s="51" t="s">
        <v>404</v>
      </c>
      <c r="P285" s="48">
        <v>713</v>
      </c>
      <c r="Q285" s="131" t="str">
        <f>IFERROR(INDEX(JRoomSCS!C:C,MATCH(JRooms!M285,JRoomSCS!$B:$B,0)),"N/A")</f>
        <v>N/A</v>
      </c>
      <c r="R285" s="86" t="s">
        <v>405</v>
      </c>
      <c r="S285" s="87" t="str">
        <f>IFERROR(INDEX(SchoolList!C:C,MATCH(T285,SchoolList!A:A,0)),"N/A")</f>
        <v>N/A</v>
      </c>
      <c r="T285" s="87" t="s">
        <v>405</v>
      </c>
      <c r="U285" s="88"/>
      <c r="V285" s="87"/>
    </row>
    <row r="286" spans="1:22" x14ac:dyDescent="0.2">
      <c r="A286" s="48">
        <v>15</v>
      </c>
      <c r="B286" s="48" t="s">
        <v>592</v>
      </c>
      <c r="C286" s="48" t="s">
        <v>593</v>
      </c>
      <c r="D286" s="49">
        <v>1028</v>
      </c>
      <c r="E286" s="50" t="s">
        <v>595</v>
      </c>
      <c r="F286" s="48" t="s">
        <v>596</v>
      </c>
      <c r="G286" s="48" t="s">
        <v>401</v>
      </c>
      <c r="H286" s="48">
        <v>1063</v>
      </c>
      <c r="I286" s="48">
        <v>1</v>
      </c>
      <c r="J286" s="48" t="s">
        <v>402</v>
      </c>
      <c r="K286" s="48">
        <v>2703</v>
      </c>
      <c r="L286" s="49">
        <v>12</v>
      </c>
      <c r="M286" s="48" t="s">
        <v>403</v>
      </c>
      <c r="N286" s="51" t="s">
        <v>404</v>
      </c>
      <c r="P286" s="48">
        <v>713</v>
      </c>
      <c r="Q286" s="131" t="str">
        <f>IFERROR(INDEX(JRoomSCS!C:C,MATCH(JRooms!M286,JRoomSCS!$B:$B,0)),"N/A")</f>
        <v>N/A</v>
      </c>
      <c r="R286" s="86" t="s">
        <v>405</v>
      </c>
      <c r="S286" s="87" t="str">
        <f>IFERROR(INDEX(SchoolList!C:C,MATCH(T286,SchoolList!A:A,0)),"N/A")</f>
        <v>N/A</v>
      </c>
      <c r="T286" s="87" t="s">
        <v>405</v>
      </c>
      <c r="U286" s="88"/>
      <c r="V286" s="87"/>
    </row>
    <row r="287" spans="1:22" x14ac:dyDescent="0.2">
      <c r="A287" s="48">
        <v>15</v>
      </c>
      <c r="B287" s="48" t="s">
        <v>592</v>
      </c>
      <c r="C287" s="48" t="s">
        <v>593</v>
      </c>
      <c r="D287" s="49">
        <v>1028</v>
      </c>
      <c r="E287" s="50" t="s">
        <v>595</v>
      </c>
      <c r="F287" s="48" t="s">
        <v>596</v>
      </c>
      <c r="G287" s="48" t="s">
        <v>401</v>
      </c>
      <c r="H287" s="48">
        <v>1063</v>
      </c>
      <c r="I287" s="48">
        <v>1</v>
      </c>
      <c r="J287" s="48" t="s">
        <v>402</v>
      </c>
      <c r="K287" s="48">
        <v>2704</v>
      </c>
      <c r="L287" s="49">
        <v>13</v>
      </c>
      <c r="M287" s="48" t="s">
        <v>403</v>
      </c>
      <c r="N287" s="51" t="s">
        <v>404</v>
      </c>
      <c r="P287" s="48">
        <v>713</v>
      </c>
      <c r="Q287" s="131" t="str">
        <f>IFERROR(INDEX(JRoomSCS!C:C,MATCH(JRooms!M287,JRoomSCS!$B:$B,0)),"N/A")</f>
        <v>N/A</v>
      </c>
      <c r="R287" s="86" t="s">
        <v>405</v>
      </c>
      <c r="S287" s="87" t="str">
        <f>IFERROR(INDEX(SchoolList!C:C,MATCH(T287,SchoolList!A:A,0)),"N/A")</f>
        <v>N/A</v>
      </c>
      <c r="T287" s="87" t="s">
        <v>405</v>
      </c>
      <c r="U287" s="88"/>
      <c r="V287" s="87"/>
    </row>
    <row r="288" spans="1:22" x14ac:dyDescent="0.2">
      <c r="A288" s="48">
        <v>15</v>
      </c>
      <c r="B288" s="48" t="s">
        <v>592</v>
      </c>
      <c r="C288" s="48" t="s">
        <v>593</v>
      </c>
      <c r="D288" s="49">
        <v>1028</v>
      </c>
      <c r="E288" s="50" t="s">
        <v>595</v>
      </c>
      <c r="F288" s="48" t="s">
        <v>596</v>
      </c>
      <c r="G288" s="48" t="s">
        <v>401</v>
      </c>
      <c r="H288" s="48">
        <v>1063</v>
      </c>
      <c r="I288" s="48">
        <v>1</v>
      </c>
      <c r="J288" s="48" t="s">
        <v>402</v>
      </c>
      <c r="K288" s="48">
        <v>2705</v>
      </c>
      <c r="L288" s="49">
        <v>14</v>
      </c>
      <c r="M288" s="48" t="s">
        <v>403</v>
      </c>
      <c r="N288" s="51" t="s">
        <v>404</v>
      </c>
      <c r="P288" s="48">
        <v>713</v>
      </c>
      <c r="Q288" s="131" t="str">
        <f>IFERROR(INDEX(JRoomSCS!C:C,MATCH(JRooms!M288,JRoomSCS!$B:$B,0)),"N/A")</f>
        <v>N/A</v>
      </c>
      <c r="R288" s="86" t="s">
        <v>405</v>
      </c>
      <c r="S288" s="87" t="str">
        <f>IFERROR(INDEX(SchoolList!C:C,MATCH(T288,SchoolList!A:A,0)),"N/A")</f>
        <v>N/A</v>
      </c>
      <c r="T288" s="87" t="s">
        <v>405</v>
      </c>
      <c r="U288" s="88"/>
      <c r="V288" s="87"/>
    </row>
    <row r="289" spans="1:22" x14ac:dyDescent="0.2">
      <c r="A289" s="48">
        <v>15</v>
      </c>
      <c r="B289" s="48" t="s">
        <v>592</v>
      </c>
      <c r="C289" s="48" t="s">
        <v>593</v>
      </c>
      <c r="D289" s="49">
        <v>1028</v>
      </c>
      <c r="E289" s="50" t="s">
        <v>595</v>
      </c>
      <c r="F289" s="48" t="s">
        <v>596</v>
      </c>
      <c r="G289" s="48" t="s">
        <v>401</v>
      </c>
      <c r="H289" s="48">
        <v>1063</v>
      </c>
      <c r="I289" s="48">
        <v>1</v>
      </c>
      <c r="J289" s="48" t="s">
        <v>402</v>
      </c>
      <c r="K289" s="48">
        <v>2700</v>
      </c>
      <c r="L289" s="49" t="s">
        <v>521</v>
      </c>
      <c r="M289" s="48" t="s">
        <v>543</v>
      </c>
      <c r="N289" s="51" t="s">
        <v>404</v>
      </c>
      <c r="P289" s="48">
        <v>3168</v>
      </c>
      <c r="Q289" s="131" t="str">
        <f>IFERROR(INDEX(JRoomSCS!C:C,MATCH(JRooms!M289,JRoomSCS!$B:$B,0)),"N/A")</f>
        <v>N/A</v>
      </c>
      <c r="R289" s="86" t="s">
        <v>405</v>
      </c>
      <c r="S289" s="87" t="str">
        <f>IFERROR(INDEX(SchoolList!C:C,MATCH(T289,SchoolList!A:A,0)),"N/A")</f>
        <v>N/A</v>
      </c>
      <c r="T289" s="87" t="s">
        <v>405</v>
      </c>
      <c r="U289" s="88"/>
      <c r="V289" s="87"/>
    </row>
    <row r="290" spans="1:22" x14ac:dyDescent="0.2">
      <c r="A290" s="48">
        <v>15</v>
      </c>
      <c r="B290" s="48" t="s">
        <v>592</v>
      </c>
      <c r="C290" s="48" t="s">
        <v>593</v>
      </c>
      <c r="D290" s="49">
        <v>1028</v>
      </c>
      <c r="E290" s="50" t="s">
        <v>595</v>
      </c>
      <c r="F290" s="48" t="s">
        <v>596</v>
      </c>
      <c r="G290" s="48" t="s">
        <v>401</v>
      </c>
      <c r="H290" s="48">
        <v>1063</v>
      </c>
      <c r="I290" s="48">
        <v>1</v>
      </c>
      <c r="J290" s="48" t="s">
        <v>402</v>
      </c>
      <c r="K290" s="48">
        <v>2696</v>
      </c>
      <c r="L290" s="49" t="s">
        <v>414</v>
      </c>
      <c r="M290" s="48" t="s">
        <v>415</v>
      </c>
      <c r="N290" s="51" t="s">
        <v>416</v>
      </c>
      <c r="P290" s="48">
        <v>920</v>
      </c>
      <c r="Q290" s="131" t="str">
        <f>IFERROR(INDEX(JRoomSCS!C:C,MATCH(JRooms!M290,JRoomSCS!$B:$B,0)),"N/A")</f>
        <v>N/A</v>
      </c>
      <c r="R290" s="86" t="s">
        <v>405</v>
      </c>
      <c r="S290" s="87" t="str">
        <f>IFERROR(INDEX(SchoolList!C:C,MATCH(T290,SchoolList!A:A,0)),"N/A")</f>
        <v>N/A</v>
      </c>
      <c r="T290" s="87" t="s">
        <v>405</v>
      </c>
      <c r="U290" s="88"/>
      <c r="V290" s="87"/>
    </row>
    <row r="291" spans="1:22" x14ac:dyDescent="0.2">
      <c r="A291" s="48">
        <v>15</v>
      </c>
      <c r="B291" s="48" t="s">
        <v>592</v>
      </c>
      <c r="C291" s="48" t="s">
        <v>593</v>
      </c>
      <c r="D291" s="49">
        <v>34</v>
      </c>
      <c r="E291" s="50" t="s">
        <v>597</v>
      </c>
      <c r="F291" s="48" t="s">
        <v>598</v>
      </c>
      <c r="G291" s="48" t="s">
        <v>424</v>
      </c>
      <c r="H291" s="48">
        <v>34</v>
      </c>
      <c r="I291" s="48">
        <v>1</v>
      </c>
      <c r="J291" s="48" t="s">
        <v>402</v>
      </c>
      <c r="K291" s="48">
        <v>690</v>
      </c>
      <c r="L291" s="49" t="s">
        <v>597</v>
      </c>
      <c r="M291" s="48" t="s">
        <v>419</v>
      </c>
      <c r="N291" s="51" t="s">
        <v>404</v>
      </c>
      <c r="P291" s="48">
        <v>874</v>
      </c>
      <c r="Q291" s="131" t="str">
        <f>IFERROR(INDEX(JRoomSCS!C:C,MATCH(JRooms!M291,JRoomSCS!$B:$B,0)),"N/A")</f>
        <v>N/A</v>
      </c>
      <c r="R291" s="86" t="s">
        <v>405</v>
      </c>
      <c r="S291" s="87" t="str">
        <f>IFERROR(INDEX(SchoolList!C:C,MATCH(T291,SchoolList!A:A,0)),"N/A")</f>
        <v>N/A</v>
      </c>
      <c r="T291" s="87" t="s">
        <v>405</v>
      </c>
      <c r="U291" s="88"/>
      <c r="V291" s="87"/>
    </row>
    <row r="292" spans="1:22" x14ac:dyDescent="0.2">
      <c r="A292" s="48">
        <v>15</v>
      </c>
      <c r="B292" s="48" t="s">
        <v>592</v>
      </c>
      <c r="C292" s="48" t="s">
        <v>593</v>
      </c>
      <c r="D292" s="49">
        <v>35</v>
      </c>
      <c r="E292" s="50" t="s">
        <v>599</v>
      </c>
      <c r="F292" s="48" t="s">
        <v>600</v>
      </c>
      <c r="G292" s="48" t="s">
        <v>424</v>
      </c>
      <c r="H292" s="48">
        <v>35</v>
      </c>
      <c r="I292" s="48">
        <v>1</v>
      </c>
      <c r="J292" s="48" t="s">
        <v>402</v>
      </c>
      <c r="K292" s="48">
        <v>691</v>
      </c>
      <c r="L292" s="49" t="s">
        <v>599</v>
      </c>
      <c r="M292" s="48" t="s">
        <v>419</v>
      </c>
      <c r="N292" s="51" t="s">
        <v>404</v>
      </c>
      <c r="P292" s="48">
        <v>874</v>
      </c>
      <c r="Q292" s="131" t="str">
        <f>IFERROR(INDEX(JRoomSCS!C:C,MATCH(JRooms!M292,JRoomSCS!$B:$B,0)),"N/A")</f>
        <v>N/A</v>
      </c>
      <c r="R292" s="86" t="s">
        <v>405</v>
      </c>
      <c r="S292" s="87" t="str">
        <f>IFERROR(INDEX(SchoolList!C:C,MATCH(T292,SchoolList!A:A,0)),"N/A")</f>
        <v>N/A</v>
      </c>
      <c r="T292" s="87" t="s">
        <v>405</v>
      </c>
      <c r="U292" s="88"/>
      <c r="V292" s="87"/>
    </row>
    <row r="293" spans="1:22" x14ac:dyDescent="0.2">
      <c r="A293" s="48">
        <v>15</v>
      </c>
      <c r="B293" s="48" t="s">
        <v>592</v>
      </c>
      <c r="C293" s="48" t="s">
        <v>593</v>
      </c>
      <c r="D293" s="49">
        <v>36</v>
      </c>
      <c r="E293" s="50" t="s">
        <v>601</v>
      </c>
      <c r="F293" s="48" t="s">
        <v>602</v>
      </c>
      <c r="G293" s="48" t="s">
        <v>424</v>
      </c>
      <c r="H293" s="48">
        <v>36</v>
      </c>
      <c r="I293" s="48">
        <v>1</v>
      </c>
      <c r="J293" s="48" t="s">
        <v>402</v>
      </c>
      <c r="K293" s="48">
        <v>692</v>
      </c>
      <c r="L293" s="49" t="s">
        <v>601</v>
      </c>
      <c r="M293" s="48" t="s">
        <v>419</v>
      </c>
      <c r="N293" s="51" t="s">
        <v>404</v>
      </c>
      <c r="P293" s="48">
        <v>874</v>
      </c>
      <c r="Q293" s="131" t="str">
        <f>IFERROR(INDEX(JRoomSCS!C:C,MATCH(JRooms!M293,JRoomSCS!$B:$B,0)),"N/A")</f>
        <v>N/A</v>
      </c>
      <c r="R293" s="86" t="s">
        <v>405</v>
      </c>
      <c r="S293" s="87" t="str">
        <f>IFERROR(INDEX(SchoolList!C:C,MATCH(T293,SchoolList!A:A,0)),"N/A")</f>
        <v>N/A</v>
      </c>
      <c r="T293" s="87" t="s">
        <v>405</v>
      </c>
      <c r="U293" s="88"/>
      <c r="V293" s="87"/>
    </row>
    <row r="294" spans="1:22" x14ac:dyDescent="0.2">
      <c r="A294" s="48">
        <v>15</v>
      </c>
      <c r="B294" s="48" t="s">
        <v>592</v>
      </c>
      <c r="C294" s="48" t="s">
        <v>593</v>
      </c>
      <c r="D294" s="49">
        <v>37</v>
      </c>
      <c r="E294" s="50" t="s">
        <v>603</v>
      </c>
      <c r="F294" s="48" t="s">
        <v>604</v>
      </c>
      <c r="G294" s="48" t="s">
        <v>424</v>
      </c>
      <c r="H294" s="48">
        <v>37</v>
      </c>
      <c r="I294" s="48">
        <v>1</v>
      </c>
      <c r="J294" s="48" t="s">
        <v>402</v>
      </c>
      <c r="K294" s="48">
        <v>693</v>
      </c>
      <c r="L294" s="49" t="s">
        <v>603</v>
      </c>
      <c r="M294" s="48" t="s">
        <v>419</v>
      </c>
      <c r="N294" s="51" t="s">
        <v>404</v>
      </c>
      <c r="P294" s="48">
        <v>874</v>
      </c>
      <c r="Q294" s="131" t="str">
        <f>IFERROR(INDEX(JRoomSCS!C:C,MATCH(JRooms!M294,JRoomSCS!$B:$B,0)),"N/A")</f>
        <v>N/A</v>
      </c>
      <c r="R294" s="86" t="s">
        <v>405</v>
      </c>
      <c r="S294" s="87" t="str">
        <f>IFERROR(INDEX(SchoolList!C:C,MATCH(T294,SchoolList!A:A,0)),"N/A")</f>
        <v>N/A</v>
      </c>
      <c r="T294" s="87" t="s">
        <v>405</v>
      </c>
      <c r="U294" s="88"/>
      <c r="V294" s="87"/>
    </row>
    <row r="295" spans="1:22" x14ac:dyDescent="0.2">
      <c r="A295" s="48">
        <v>117</v>
      </c>
      <c r="B295" s="48" t="s">
        <v>605</v>
      </c>
      <c r="C295" s="48" t="s">
        <v>606</v>
      </c>
      <c r="D295" s="49">
        <v>761</v>
      </c>
      <c r="E295" s="50" t="s">
        <v>607</v>
      </c>
      <c r="F295" s="48" t="s">
        <v>608</v>
      </c>
      <c r="G295" s="48" t="s">
        <v>424</v>
      </c>
      <c r="H295" s="48">
        <v>761</v>
      </c>
      <c r="I295" s="48">
        <v>1</v>
      </c>
      <c r="J295" s="48" t="s">
        <v>402</v>
      </c>
      <c r="K295" s="48">
        <v>371</v>
      </c>
      <c r="L295" s="49" t="s">
        <v>609</v>
      </c>
      <c r="M295" s="48" t="s">
        <v>610</v>
      </c>
      <c r="N295" s="51" t="s">
        <v>491</v>
      </c>
      <c r="P295" s="48">
        <v>805</v>
      </c>
      <c r="Q295" s="131" t="str">
        <f>IFERROR(INDEX(JRoomSCS!C:C,MATCH(JRooms!M295,JRoomSCS!$B:$B,0)),"N/A")</f>
        <v>N/A</v>
      </c>
      <c r="R295" s="86" t="s">
        <v>405</v>
      </c>
      <c r="S295" s="87" t="str">
        <f>IFERROR(INDEX(SchoolList!C:C,MATCH(T295,SchoolList!A:A,0)),"N/A")</f>
        <v>N/A</v>
      </c>
      <c r="T295" s="87" t="s">
        <v>405</v>
      </c>
      <c r="U295" s="88"/>
      <c r="V295" s="87"/>
    </row>
    <row r="296" spans="1:22" x14ac:dyDescent="0.2">
      <c r="A296" s="48">
        <v>117</v>
      </c>
      <c r="B296" s="48" t="s">
        <v>605</v>
      </c>
      <c r="C296" s="48" t="s">
        <v>606</v>
      </c>
      <c r="D296" s="49">
        <v>762</v>
      </c>
      <c r="E296" s="50" t="s">
        <v>611</v>
      </c>
      <c r="F296" s="48" t="s">
        <v>612</v>
      </c>
      <c r="G296" s="48" t="s">
        <v>424</v>
      </c>
      <c r="H296" s="48">
        <v>762</v>
      </c>
      <c r="I296" s="48">
        <v>1</v>
      </c>
      <c r="J296" s="48" t="s">
        <v>402</v>
      </c>
      <c r="K296" s="48">
        <v>372</v>
      </c>
      <c r="L296" s="49" t="s">
        <v>613</v>
      </c>
      <c r="M296" s="48" t="s">
        <v>610</v>
      </c>
      <c r="N296" s="51" t="s">
        <v>491</v>
      </c>
      <c r="P296" s="48">
        <v>805</v>
      </c>
      <c r="Q296" s="131" t="str">
        <f>IFERROR(INDEX(JRoomSCS!C:C,MATCH(JRooms!M296,JRoomSCS!$B:$B,0)),"N/A")</f>
        <v>N/A</v>
      </c>
      <c r="R296" s="86" t="s">
        <v>405</v>
      </c>
      <c r="S296" s="87" t="str">
        <f>IFERROR(INDEX(SchoolList!C:C,MATCH(T296,SchoolList!A:A,0)),"N/A")</f>
        <v>N/A</v>
      </c>
      <c r="T296" s="87" t="s">
        <v>405</v>
      </c>
      <c r="U296" s="88"/>
      <c r="V296" s="87"/>
    </row>
    <row r="297" spans="1:22" x14ac:dyDescent="0.2">
      <c r="A297" s="48">
        <v>117</v>
      </c>
      <c r="B297" s="48" t="s">
        <v>605</v>
      </c>
      <c r="C297" s="48" t="s">
        <v>606</v>
      </c>
      <c r="D297" s="49">
        <v>763</v>
      </c>
      <c r="E297" s="50" t="s">
        <v>614</v>
      </c>
      <c r="F297" s="48" t="s">
        <v>615</v>
      </c>
      <c r="G297" s="48" t="s">
        <v>424</v>
      </c>
      <c r="H297" s="48">
        <v>763</v>
      </c>
      <c r="I297" s="48">
        <v>1</v>
      </c>
      <c r="J297" s="48" t="s">
        <v>402</v>
      </c>
      <c r="K297" s="48">
        <v>373</v>
      </c>
      <c r="L297" s="49" t="s">
        <v>616</v>
      </c>
      <c r="M297" s="48" t="s">
        <v>610</v>
      </c>
      <c r="N297" s="51" t="s">
        <v>491</v>
      </c>
      <c r="P297" s="48">
        <v>805</v>
      </c>
      <c r="Q297" s="131" t="str">
        <f>IFERROR(INDEX(JRoomSCS!C:C,MATCH(JRooms!M297,JRoomSCS!$B:$B,0)),"N/A")</f>
        <v>N/A</v>
      </c>
      <c r="R297" s="86" t="s">
        <v>405</v>
      </c>
      <c r="S297" s="87" t="str">
        <f>IFERROR(INDEX(SchoolList!C:C,MATCH(T297,SchoolList!A:A,0)),"N/A")</f>
        <v>N/A</v>
      </c>
      <c r="T297" s="87" t="s">
        <v>405</v>
      </c>
      <c r="U297" s="88"/>
      <c r="V297" s="87"/>
    </row>
    <row r="298" spans="1:22" x14ac:dyDescent="0.2">
      <c r="A298" s="48">
        <v>117</v>
      </c>
      <c r="B298" s="48" t="s">
        <v>605</v>
      </c>
      <c r="C298" s="48" t="s">
        <v>606</v>
      </c>
      <c r="D298" s="49">
        <v>736</v>
      </c>
      <c r="E298" s="50" t="s">
        <v>454</v>
      </c>
      <c r="F298" s="48" t="s">
        <v>455</v>
      </c>
      <c r="G298" s="48" t="s">
        <v>401</v>
      </c>
      <c r="H298" s="48">
        <v>736</v>
      </c>
      <c r="I298" s="48">
        <v>1</v>
      </c>
      <c r="J298" s="48" t="s">
        <v>402</v>
      </c>
      <c r="K298" s="48">
        <v>346</v>
      </c>
      <c r="L298" s="49" t="s">
        <v>566</v>
      </c>
      <c r="M298" s="48" t="s">
        <v>617</v>
      </c>
      <c r="N298" s="51" t="s">
        <v>568</v>
      </c>
      <c r="P298" s="48">
        <v>2812</v>
      </c>
      <c r="Q298" s="131" t="str">
        <f>IFERROR(INDEX(JRoomSCS!C:C,MATCH(JRooms!M298,JRoomSCS!$B:$B,0)),"N/A")</f>
        <v>N/A</v>
      </c>
      <c r="R298" s="86" t="s">
        <v>405</v>
      </c>
      <c r="S298" s="87" t="str">
        <f>IFERROR(INDEX(SchoolList!C:C,MATCH(T298,SchoolList!A:A,0)),"N/A")</f>
        <v>N/A</v>
      </c>
      <c r="T298" s="87" t="s">
        <v>405</v>
      </c>
      <c r="U298" s="88"/>
      <c r="V298" s="87"/>
    </row>
    <row r="299" spans="1:22" x14ac:dyDescent="0.2">
      <c r="A299" s="48">
        <v>117</v>
      </c>
      <c r="B299" s="48" t="s">
        <v>605</v>
      </c>
      <c r="C299" s="48" t="s">
        <v>606</v>
      </c>
      <c r="D299" s="49">
        <v>759</v>
      </c>
      <c r="E299" s="50" t="s">
        <v>618</v>
      </c>
      <c r="F299" s="48" t="s">
        <v>619</v>
      </c>
      <c r="G299" s="48" t="s">
        <v>424</v>
      </c>
      <c r="H299" s="48">
        <v>759</v>
      </c>
      <c r="I299" s="48">
        <v>1</v>
      </c>
      <c r="J299" s="48" t="s">
        <v>402</v>
      </c>
      <c r="K299" s="48">
        <v>369</v>
      </c>
      <c r="L299" s="49">
        <v>1</v>
      </c>
      <c r="M299" s="48" t="s">
        <v>610</v>
      </c>
      <c r="N299" s="51" t="s">
        <v>491</v>
      </c>
      <c r="P299" s="48">
        <v>805</v>
      </c>
      <c r="Q299" s="131" t="str">
        <f>IFERROR(INDEX(JRoomSCS!C:C,MATCH(JRooms!M299,JRoomSCS!$B:$B,0)),"N/A")</f>
        <v>N/A</v>
      </c>
      <c r="R299" s="86" t="s">
        <v>405</v>
      </c>
      <c r="S299" s="87" t="str">
        <f>IFERROR(INDEX(SchoolList!C:C,MATCH(T299,SchoolList!A:A,0)),"N/A")</f>
        <v>N/A</v>
      </c>
      <c r="T299" s="87" t="s">
        <v>405</v>
      </c>
      <c r="U299" s="88"/>
      <c r="V299" s="87"/>
    </row>
    <row r="300" spans="1:22" x14ac:dyDescent="0.2">
      <c r="A300" s="48">
        <v>117</v>
      </c>
      <c r="B300" s="48" t="s">
        <v>605</v>
      </c>
      <c r="C300" s="48" t="s">
        <v>606</v>
      </c>
      <c r="D300" s="49">
        <v>750</v>
      </c>
      <c r="E300" s="50" t="s">
        <v>620</v>
      </c>
      <c r="F300" s="48" t="s">
        <v>621</v>
      </c>
      <c r="G300" s="48" t="s">
        <v>424</v>
      </c>
      <c r="H300" s="48">
        <v>750</v>
      </c>
      <c r="I300" s="48">
        <v>1</v>
      </c>
      <c r="J300" s="48" t="s">
        <v>402</v>
      </c>
      <c r="K300" s="48">
        <v>360</v>
      </c>
      <c r="L300" s="49">
        <v>10</v>
      </c>
      <c r="M300" s="48" t="s">
        <v>406</v>
      </c>
      <c r="N300" s="51" t="s">
        <v>404</v>
      </c>
      <c r="P300" s="48">
        <v>805</v>
      </c>
      <c r="Q300" s="131" t="str">
        <f>IFERROR(INDEX(JRoomSCS!C:C,MATCH(JRooms!M300,JRoomSCS!$B:$B,0)),"N/A")</f>
        <v>N/A</v>
      </c>
      <c r="R300" s="86" t="s">
        <v>405</v>
      </c>
      <c r="S300" s="87" t="str">
        <f>IFERROR(INDEX(SchoolList!C:C,MATCH(T300,SchoolList!A:A,0)),"N/A")</f>
        <v>N/A</v>
      </c>
      <c r="T300" s="87" t="s">
        <v>405</v>
      </c>
      <c r="U300" s="88"/>
      <c r="V300" s="87"/>
    </row>
    <row r="301" spans="1:22" x14ac:dyDescent="0.2">
      <c r="A301" s="48">
        <v>117</v>
      </c>
      <c r="B301" s="48" t="s">
        <v>605</v>
      </c>
      <c r="C301" s="48" t="s">
        <v>606</v>
      </c>
      <c r="D301" s="49">
        <v>749</v>
      </c>
      <c r="E301" s="50" t="s">
        <v>622</v>
      </c>
      <c r="F301" s="48" t="s">
        <v>623</v>
      </c>
      <c r="G301" s="48" t="s">
        <v>424</v>
      </c>
      <c r="H301" s="48">
        <v>749</v>
      </c>
      <c r="I301" s="48">
        <v>1</v>
      </c>
      <c r="J301" s="48" t="s">
        <v>402</v>
      </c>
      <c r="K301" s="48">
        <v>359</v>
      </c>
      <c r="L301" s="49">
        <v>11</v>
      </c>
      <c r="M301" s="48" t="s">
        <v>406</v>
      </c>
      <c r="N301" s="51" t="s">
        <v>404</v>
      </c>
      <c r="P301" s="48">
        <v>770</v>
      </c>
      <c r="Q301" s="131" t="str">
        <f>IFERROR(INDEX(JRoomSCS!C:C,MATCH(JRooms!M301,JRoomSCS!$B:$B,0)),"N/A")</f>
        <v>N/A</v>
      </c>
      <c r="R301" s="86" t="s">
        <v>405</v>
      </c>
      <c r="S301" s="87" t="str">
        <f>IFERROR(INDEX(SchoolList!C:C,MATCH(T301,SchoolList!A:A,0)),"N/A")</f>
        <v>N/A</v>
      </c>
      <c r="T301" s="87" t="s">
        <v>405</v>
      </c>
      <c r="U301" s="88"/>
      <c r="V301" s="87"/>
    </row>
    <row r="302" spans="1:22" x14ac:dyDescent="0.2">
      <c r="A302" s="48">
        <v>117</v>
      </c>
      <c r="B302" s="48" t="s">
        <v>605</v>
      </c>
      <c r="C302" s="48" t="s">
        <v>606</v>
      </c>
      <c r="D302" s="49">
        <v>748</v>
      </c>
      <c r="E302" s="50" t="s">
        <v>624</v>
      </c>
      <c r="F302" s="48" t="s">
        <v>625</v>
      </c>
      <c r="G302" s="48" t="s">
        <v>424</v>
      </c>
      <c r="H302" s="48">
        <v>748</v>
      </c>
      <c r="I302" s="48">
        <v>1</v>
      </c>
      <c r="J302" s="48" t="s">
        <v>402</v>
      </c>
      <c r="K302" s="48">
        <v>358</v>
      </c>
      <c r="L302" s="49">
        <v>12</v>
      </c>
      <c r="M302" s="48" t="s">
        <v>626</v>
      </c>
      <c r="N302" s="51" t="s">
        <v>404</v>
      </c>
      <c r="P302" s="48">
        <v>805</v>
      </c>
      <c r="Q302" s="131" t="str">
        <f>IFERROR(INDEX(JRoomSCS!C:C,MATCH(JRooms!M302,JRoomSCS!$B:$B,0)),"N/A")</f>
        <v>N/A</v>
      </c>
      <c r="R302" s="86" t="s">
        <v>405</v>
      </c>
      <c r="S302" s="87" t="str">
        <f>IFERROR(INDEX(SchoolList!C:C,MATCH(T302,SchoolList!A:A,0)),"N/A")</f>
        <v>N/A</v>
      </c>
      <c r="T302" s="87" t="s">
        <v>405</v>
      </c>
      <c r="U302" s="88"/>
      <c r="V302" s="87"/>
    </row>
    <row r="303" spans="1:22" x14ac:dyDescent="0.2">
      <c r="A303" s="48">
        <v>117</v>
      </c>
      <c r="B303" s="48" t="s">
        <v>605</v>
      </c>
      <c r="C303" s="48" t="s">
        <v>606</v>
      </c>
      <c r="D303" s="49">
        <v>747</v>
      </c>
      <c r="E303" s="50" t="s">
        <v>627</v>
      </c>
      <c r="F303" s="48" t="s">
        <v>628</v>
      </c>
      <c r="G303" s="48" t="s">
        <v>424</v>
      </c>
      <c r="H303" s="48">
        <v>747</v>
      </c>
      <c r="I303" s="48">
        <v>1</v>
      </c>
      <c r="J303" s="48" t="s">
        <v>402</v>
      </c>
      <c r="K303" s="48">
        <v>357</v>
      </c>
      <c r="L303" s="49">
        <v>13</v>
      </c>
      <c r="M303" s="48" t="s">
        <v>406</v>
      </c>
      <c r="N303" s="51" t="s">
        <v>404</v>
      </c>
      <c r="P303" s="48">
        <v>805</v>
      </c>
      <c r="Q303" s="131" t="str">
        <f>IFERROR(INDEX(JRoomSCS!C:C,MATCH(JRooms!M303,JRoomSCS!$B:$B,0)),"N/A")</f>
        <v>N/A</v>
      </c>
      <c r="R303" s="86" t="s">
        <v>405</v>
      </c>
      <c r="S303" s="87" t="str">
        <f>IFERROR(INDEX(SchoolList!C:C,MATCH(T303,SchoolList!A:A,0)),"N/A")</f>
        <v>N/A</v>
      </c>
      <c r="T303" s="87" t="s">
        <v>405</v>
      </c>
      <c r="U303" s="88"/>
      <c r="V303" s="87"/>
    </row>
    <row r="304" spans="1:22" x14ac:dyDescent="0.2">
      <c r="A304" s="48">
        <v>117</v>
      </c>
      <c r="B304" s="48" t="s">
        <v>605</v>
      </c>
      <c r="C304" s="48" t="s">
        <v>606</v>
      </c>
      <c r="D304" s="49">
        <v>746</v>
      </c>
      <c r="E304" s="50" t="s">
        <v>629</v>
      </c>
      <c r="F304" s="48" t="s">
        <v>630</v>
      </c>
      <c r="G304" s="48" t="s">
        <v>424</v>
      </c>
      <c r="H304" s="48">
        <v>746</v>
      </c>
      <c r="I304" s="48">
        <v>1</v>
      </c>
      <c r="J304" s="48" t="s">
        <v>402</v>
      </c>
      <c r="K304" s="48">
        <v>356</v>
      </c>
      <c r="L304" s="49">
        <v>14</v>
      </c>
      <c r="M304" s="48" t="s">
        <v>626</v>
      </c>
      <c r="N304" s="51" t="s">
        <v>404</v>
      </c>
      <c r="P304" s="48">
        <v>714</v>
      </c>
      <c r="Q304" s="131" t="str">
        <f>IFERROR(INDEX(JRoomSCS!C:C,MATCH(JRooms!M304,JRoomSCS!$B:$B,0)),"N/A")</f>
        <v>N/A</v>
      </c>
      <c r="R304" s="86" t="s">
        <v>405</v>
      </c>
      <c r="S304" s="87" t="str">
        <f>IFERROR(INDEX(SchoolList!C:C,MATCH(T304,SchoolList!A:A,0)),"N/A")</f>
        <v>N/A</v>
      </c>
      <c r="T304" s="87" t="s">
        <v>405</v>
      </c>
      <c r="U304" s="88"/>
      <c r="V304" s="87"/>
    </row>
    <row r="305" spans="1:22" x14ac:dyDescent="0.2">
      <c r="A305" s="48">
        <v>117</v>
      </c>
      <c r="B305" s="48" t="s">
        <v>605</v>
      </c>
      <c r="C305" s="48" t="s">
        <v>606</v>
      </c>
      <c r="D305" s="49">
        <v>745</v>
      </c>
      <c r="E305" s="50" t="s">
        <v>631</v>
      </c>
      <c r="F305" s="48" t="s">
        <v>632</v>
      </c>
      <c r="G305" s="48" t="s">
        <v>424</v>
      </c>
      <c r="H305" s="48">
        <v>745</v>
      </c>
      <c r="I305" s="48">
        <v>1</v>
      </c>
      <c r="J305" s="48" t="s">
        <v>402</v>
      </c>
      <c r="K305" s="48">
        <v>355</v>
      </c>
      <c r="L305" s="49">
        <v>15</v>
      </c>
      <c r="M305" s="48" t="s">
        <v>626</v>
      </c>
      <c r="N305" s="51" t="s">
        <v>404</v>
      </c>
      <c r="P305" s="48">
        <v>805</v>
      </c>
      <c r="Q305" s="131" t="str">
        <f>IFERROR(INDEX(JRoomSCS!C:C,MATCH(JRooms!M305,JRoomSCS!$B:$B,0)),"N/A")</f>
        <v>N/A</v>
      </c>
      <c r="R305" s="86" t="s">
        <v>405</v>
      </c>
      <c r="S305" s="87" t="str">
        <f>IFERROR(INDEX(SchoolList!C:C,MATCH(T305,SchoolList!A:A,0)),"N/A")</f>
        <v>N/A</v>
      </c>
      <c r="T305" s="87" t="s">
        <v>405</v>
      </c>
      <c r="U305" s="88"/>
      <c r="V305" s="87"/>
    </row>
    <row r="306" spans="1:22" x14ac:dyDescent="0.2">
      <c r="A306" s="48">
        <v>117</v>
      </c>
      <c r="B306" s="48" t="s">
        <v>605</v>
      </c>
      <c r="C306" s="48" t="s">
        <v>606</v>
      </c>
      <c r="D306" s="49">
        <v>744</v>
      </c>
      <c r="E306" s="50" t="s">
        <v>633</v>
      </c>
      <c r="F306" s="48" t="s">
        <v>634</v>
      </c>
      <c r="G306" s="48" t="s">
        <v>424</v>
      </c>
      <c r="H306" s="48">
        <v>744</v>
      </c>
      <c r="I306" s="48">
        <v>1</v>
      </c>
      <c r="J306" s="48" t="s">
        <v>402</v>
      </c>
      <c r="K306" s="48">
        <v>354</v>
      </c>
      <c r="L306" s="49">
        <v>16</v>
      </c>
      <c r="M306" s="48" t="s">
        <v>626</v>
      </c>
      <c r="N306" s="51" t="s">
        <v>404</v>
      </c>
      <c r="P306" s="48">
        <v>748</v>
      </c>
      <c r="Q306" s="131" t="str">
        <f>IFERROR(INDEX(JRoomSCS!C:C,MATCH(JRooms!M306,JRoomSCS!$B:$B,0)),"N/A")</f>
        <v>N/A</v>
      </c>
      <c r="R306" s="86" t="s">
        <v>405</v>
      </c>
      <c r="S306" s="87" t="str">
        <f>IFERROR(INDEX(SchoolList!C:C,MATCH(T306,SchoolList!A:A,0)),"N/A")</f>
        <v>N/A</v>
      </c>
      <c r="T306" s="87" t="s">
        <v>405</v>
      </c>
      <c r="U306" s="88"/>
      <c r="V306" s="87"/>
    </row>
    <row r="307" spans="1:22" x14ac:dyDescent="0.2">
      <c r="A307" s="48">
        <v>117</v>
      </c>
      <c r="B307" s="48" t="s">
        <v>605</v>
      </c>
      <c r="C307" s="48" t="s">
        <v>606</v>
      </c>
      <c r="D307" s="49">
        <v>743</v>
      </c>
      <c r="E307" s="50" t="s">
        <v>635</v>
      </c>
      <c r="F307" s="48" t="s">
        <v>636</v>
      </c>
      <c r="G307" s="48" t="s">
        <v>424</v>
      </c>
      <c r="H307" s="48">
        <v>743</v>
      </c>
      <c r="I307" s="48">
        <v>1</v>
      </c>
      <c r="J307" s="48" t="s">
        <v>402</v>
      </c>
      <c r="K307" s="48">
        <v>353</v>
      </c>
      <c r="L307" s="49">
        <v>17</v>
      </c>
      <c r="M307" s="48" t="s">
        <v>626</v>
      </c>
      <c r="N307" s="51" t="s">
        <v>404</v>
      </c>
      <c r="P307" s="48">
        <v>748</v>
      </c>
      <c r="Q307" s="131" t="str">
        <f>IFERROR(INDEX(JRoomSCS!C:C,MATCH(JRooms!M307,JRoomSCS!$B:$B,0)),"N/A")</f>
        <v>N/A</v>
      </c>
      <c r="R307" s="86" t="s">
        <v>405</v>
      </c>
      <c r="S307" s="87" t="str">
        <f>IFERROR(INDEX(SchoolList!C:C,MATCH(T307,SchoolList!A:A,0)),"N/A")</f>
        <v>N/A</v>
      </c>
      <c r="T307" s="87" t="s">
        <v>405</v>
      </c>
      <c r="U307" s="88"/>
      <c r="V307" s="87"/>
    </row>
    <row r="308" spans="1:22" x14ac:dyDescent="0.2">
      <c r="A308" s="48">
        <v>117</v>
      </c>
      <c r="B308" s="48" t="s">
        <v>605</v>
      </c>
      <c r="C308" s="48" t="s">
        <v>606</v>
      </c>
      <c r="D308" s="49">
        <v>742</v>
      </c>
      <c r="E308" s="50" t="s">
        <v>637</v>
      </c>
      <c r="F308" s="48" t="s">
        <v>638</v>
      </c>
      <c r="G308" s="48" t="s">
        <v>424</v>
      </c>
      <c r="H308" s="48">
        <v>742</v>
      </c>
      <c r="I308" s="48">
        <v>1</v>
      </c>
      <c r="J308" s="48" t="s">
        <v>402</v>
      </c>
      <c r="K308" s="48">
        <v>352</v>
      </c>
      <c r="L308" s="49">
        <v>18</v>
      </c>
      <c r="M308" s="48" t="s">
        <v>506</v>
      </c>
      <c r="N308" s="51" t="s">
        <v>404</v>
      </c>
      <c r="P308" s="48">
        <v>897</v>
      </c>
      <c r="Q308" s="131" t="str">
        <f>IFERROR(INDEX(JRoomSCS!C:C,MATCH(JRooms!M308,JRoomSCS!$B:$B,0)),"N/A")</f>
        <v>N/A</v>
      </c>
      <c r="R308" s="86" t="s">
        <v>405</v>
      </c>
      <c r="S308" s="87" t="str">
        <f>IFERROR(INDEX(SchoolList!C:C,MATCH(T308,SchoolList!A:A,0)),"N/A")</f>
        <v>N/A</v>
      </c>
      <c r="T308" s="87" t="s">
        <v>405</v>
      </c>
      <c r="U308" s="88"/>
      <c r="V308" s="87"/>
    </row>
    <row r="309" spans="1:22" x14ac:dyDescent="0.2">
      <c r="A309" s="48">
        <v>117</v>
      </c>
      <c r="B309" s="48" t="s">
        <v>605</v>
      </c>
      <c r="C309" s="48" t="s">
        <v>606</v>
      </c>
      <c r="D309" s="49">
        <v>741</v>
      </c>
      <c r="E309" s="50" t="s">
        <v>639</v>
      </c>
      <c r="F309" s="48" t="s">
        <v>640</v>
      </c>
      <c r="G309" s="48" t="s">
        <v>424</v>
      </c>
      <c r="H309" s="48">
        <v>741</v>
      </c>
      <c r="I309" s="48">
        <v>1</v>
      </c>
      <c r="J309" s="48" t="s">
        <v>402</v>
      </c>
      <c r="K309" s="48">
        <v>351</v>
      </c>
      <c r="L309" s="49">
        <v>19</v>
      </c>
      <c r="M309" s="48" t="s">
        <v>506</v>
      </c>
      <c r="N309" s="51" t="s">
        <v>404</v>
      </c>
      <c r="P309" s="48">
        <v>714</v>
      </c>
      <c r="Q309" s="131" t="str">
        <f>IFERROR(INDEX(JRoomSCS!C:C,MATCH(JRooms!M309,JRoomSCS!$B:$B,0)),"N/A")</f>
        <v>N/A</v>
      </c>
      <c r="R309" s="86" t="s">
        <v>405</v>
      </c>
      <c r="S309" s="87" t="str">
        <f>IFERROR(INDEX(SchoolList!C:C,MATCH(T309,SchoolList!A:A,0)),"N/A")</f>
        <v>N/A</v>
      </c>
      <c r="T309" s="87" t="s">
        <v>405</v>
      </c>
      <c r="U309" s="88"/>
      <c r="V309" s="87"/>
    </row>
    <row r="310" spans="1:22" x14ac:dyDescent="0.2">
      <c r="A310" s="48">
        <v>117</v>
      </c>
      <c r="B310" s="48" t="s">
        <v>605</v>
      </c>
      <c r="C310" s="48" t="s">
        <v>606</v>
      </c>
      <c r="D310" s="49">
        <v>758</v>
      </c>
      <c r="E310" s="50" t="s">
        <v>641</v>
      </c>
      <c r="F310" s="48" t="s">
        <v>642</v>
      </c>
      <c r="G310" s="48" t="s">
        <v>424</v>
      </c>
      <c r="H310" s="48">
        <v>758</v>
      </c>
      <c r="I310" s="48">
        <v>1</v>
      </c>
      <c r="J310" s="48" t="s">
        <v>402</v>
      </c>
      <c r="K310" s="48">
        <v>368</v>
      </c>
      <c r="L310" s="49">
        <v>2</v>
      </c>
      <c r="M310" s="48" t="s">
        <v>506</v>
      </c>
      <c r="N310" s="51" t="s">
        <v>404</v>
      </c>
      <c r="P310" s="48">
        <v>805</v>
      </c>
      <c r="Q310" s="131" t="str">
        <f>IFERROR(INDEX(JRoomSCS!C:C,MATCH(JRooms!M310,JRoomSCS!$B:$B,0)),"N/A")</f>
        <v>N/A</v>
      </c>
      <c r="R310" s="86" t="s">
        <v>405</v>
      </c>
      <c r="S310" s="87" t="str">
        <f>IFERROR(INDEX(SchoolList!C:C,MATCH(T310,SchoolList!A:A,0)),"N/A")</f>
        <v>N/A</v>
      </c>
      <c r="T310" s="87" t="s">
        <v>405</v>
      </c>
      <c r="U310" s="88"/>
      <c r="V310" s="87"/>
    </row>
    <row r="311" spans="1:22" x14ac:dyDescent="0.2">
      <c r="A311" s="48">
        <v>117</v>
      </c>
      <c r="B311" s="48" t="s">
        <v>605</v>
      </c>
      <c r="C311" s="48" t="s">
        <v>606</v>
      </c>
      <c r="D311" s="49">
        <v>740</v>
      </c>
      <c r="E311" s="50" t="s">
        <v>643</v>
      </c>
      <c r="F311" s="48" t="s">
        <v>644</v>
      </c>
      <c r="G311" s="48" t="s">
        <v>424</v>
      </c>
      <c r="H311" s="48">
        <v>740</v>
      </c>
      <c r="I311" s="48">
        <v>1</v>
      </c>
      <c r="J311" s="48" t="s">
        <v>402</v>
      </c>
      <c r="K311" s="48">
        <v>350</v>
      </c>
      <c r="L311" s="49">
        <v>20</v>
      </c>
      <c r="M311" s="48" t="s">
        <v>626</v>
      </c>
      <c r="N311" s="51" t="s">
        <v>404</v>
      </c>
      <c r="P311" s="48">
        <v>897</v>
      </c>
      <c r="Q311" s="131" t="str">
        <f>IFERROR(INDEX(JRoomSCS!C:C,MATCH(JRooms!M311,JRoomSCS!$B:$B,0)),"N/A")</f>
        <v>N/A</v>
      </c>
      <c r="R311" s="86" t="s">
        <v>405</v>
      </c>
      <c r="S311" s="87" t="str">
        <f>IFERROR(INDEX(SchoolList!C:C,MATCH(T311,SchoolList!A:A,0)),"N/A")</f>
        <v>N/A</v>
      </c>
      <c r="T311" s="87" t="s">
        <v>405</v>
      </c>
      <c r="U311" s="88"/>
      <c r="V311" s="87"/>
    </row>
    <row r="312" spans="1:22" x14ac:dyDescent="0.2">
      <c r="A312" s="48">
        <v>117</v>
      </c>
      <c r="B312" s="48" t="s">
        <v>605</v>
      </c>
      <c r="C312" s="48" t="s">
        <v>606</v>
      </c>
      <c r="D312" s="49">
        <v>757</v>
      </c>
      <c r="E312" s="50" t="s">
        <v>645</v>
      </c>
      <c r="F312" s="48" t="s">
        <v>646</v>
      </c>
      <c r="G312" s="48" t="s">
        <v>424</v>
      </c>
      <c r="H312" s="48">
        <v>757</v>
      </c>
      <c r="I312" s="48">
        <v>1</v>
      </c>
      <c r="J312" s="48" t="s">
        <v>402</v>
      </c>
      <c r="K312" s="48">
        <v>367</v>
      </c>
      <c r="L312" s="49">
        <v>3</v>
      </c>
      <c r="M312" s="48" t="s">
        <v>506</v>
      </c>
      <c r="N312" s="51" t="s">
        <v>404</v>
      </c>
      <c r="P312" s="48">
        <v>805</v>
      </c>
      <c r="Q312" s="131" t="str">
        <f>IFERROR(INDEX(JRoomSCS!C:C,MATCH(JRooms!M312,JRoomSCS!$B:$B,0)),"N/A")</f>
        <v>N/A</v>
      </c>
      <c r="R312" s="86" t="s">
        <v>405</v>
      </c>
      <c r="S312" s="87" t="str">
        <f>IFERROR(INDEX(SchoolList!C:C,MATCH(T312,SchoolList!A:A,0)),"N/A")</f>
        <v>N/A</v>
      </c>
      <c r="T312" s="87" t="s">
        <v>405</v>
      </c>
      <c r="U312" s="88"/>
      <c r="V312" s="87"/>
    </row>
    <row r="313" spans="1:22" x14ac:dyDescent="0.2">
      <c r="A313" s="48">
        <v>117</v>
      </c>
      <c r="B313" s="48" t="s">
        <v>605</v>
      </c>
      <c r="C313" s="48" t="s">
        <v>606</v>
      </c>
      <c r="D313" s="49">
        <v>756</v>
      </c>
      <c r="E313" s="50" t="s">
        <v>647</v>
      </c>
      <c r="F313" s="48" t="s">
        <v>648</v>
      </c>
      <c r="G313" s="48" t="s">
        <v>424</v>
      </c>
      <c r="H313" s="48">
        <v>756</v>
      </c>
      <c r="I313" s="48">
        <v>1</v>
      </c>
      <c r="J313" s="48" t="s">
        <v>402</v>
      </c>
      <c r="K313" s="48">
        <v>366</v>
      </c>
      <c r="L313" s="49">
        <v>4</v>
      </c>
      <c r="M313" s="48" t="s">
        <v>403</v>
      </c>
      <c r="N313" s="51" t="s">
        <v>404</v>
      </c>
      <c r="P313" s="48">
        <v>667</v>
      </c>
      <c r="Q313" s="131" t="str">
        <f>IFERROR(INDEX(JRoomSCS!C:C,MATCH(JRooms!M313,JRoomSCS!$B:$B,0)),"N/A")</f>
        <v>N/A</v>
      </c>
      <c r="R313" s="86" t="s">
        <v>405</v>
      </c>
      <c r="S313" s="87" t="str">
        <f>IFERROR(INDEX(SchoolList!C:C,MATCH(T313,SchoolList!A:A,0)),"N/A")</f>
        <v>N/A</v>
      </c>
      <c r="T313" s="87" t="s">
        <v>405</v>
      </c>
      <c r="U313" s="88"/>
      <c r="V313" s="87"/>
    </row>
    <row r="314" spans="1:22" x14ac:dyDescent="0.2">
      <c r="A314" s="48">
        <v>117</v>
      </c>
      <c r="B314" s="48" t="s">
        <v>605</v>
      </c>
      <c r="C314" s="48" t="s">
        <v>606</v>
      </c>
      <c r="D314" s="49">
        <v>755</v>
      </c>
      <c r="E314" s="50" t="s">
        <v>649</v>
      </c>
      <c r="F314" s="48" t="s">
        <v>650</v>
      </c>
      <c r="G314" s="48" t="s">
        <v>424</v>
      </c>
      <c r="H314" s="48">
        <v>755</v>
      </c>
      <c r="I314" s="48">
        <v>1</v>
      </c>
      <c r="J314" s="48" t="s">
        <v>402</v>
      </c>
      <c r="K314" s="48">
        <v>365</v>
      </c>
      <c r="L314" s="49">
        <v>5</v>
      </c>
      <c r="M314" s="48" t="s">
        <v>403</v>
      </c>
      <c r="N314" s="51" t="s">
        <v>404</v>
      </c>
      <c r="P314" s="48">
        <v>874</v>
      </c>
      <c r="Q314" s="131" t="str">
        <f>IFERROR(INDEX(JRoomSCS!C:C,MATCH(JRooms!M314,JRoomSCS!$B:$B,0)),"N/A")</f>
        <v>N/A</v>
      </c>
      <c r="R314" s="86" t="s">
        <v>405</v>
      </c>
      <c r="S314" s="87" t="str">
        <f>IFERROR(INDEX(SchoolList!C:C,MATCH(T314,SchoolList!A:A,0)),"N/A")</f>
        <v>N/A</v>
      </c>
      <c r="T314" s="87" t="s">
        <v>405</v>
      </c>
      <c r="U314" s="88"/>
      <c r="V314" s="87"/>
    </row>
    <row r="315" spans="1:22" x14ac:dyDescent="0.2">
      <c r="A315" s="48">
        <v>117</v>
      </c>
      <c r="B315" s="48" t="s">
        <v>605</v>
      </c>
      <c r="C315" s="48" t="s">
        <v>606</v>
      </c>
      <c r="D315" s="49">
        <v>754</v>
      </c>
      <c r="E315" s="50" t="s">
        <v>651</v>
      </c>
      <c r="F315" s="48" t="s">
        <v>652</v>
      </c>
      <c r="G315" s="48" t="s">
        <v>424</v>
      </c>
      <c r="H315" s="48">
        <v>754</v>
      </c>
      <c r="I315" s="48">
        <v>1</v>
      </c>
      <c r="J315" s="48" t="s">
        <v>402</v>
      </c>
      <c r="K315" s="48">
        <v>364</v>
      </c>
      <c r="L315" s="49">
        <v>6</v>
      </c>
      <c r="M315" s="48" t="s">
        <v>403</v>
      </c>
      <c r="N315" s="51" t="s">
        <v>404</v>
      </c>
      <c r="P315" s="48">
        <v>667</v>
      </c>
      <c r="Q315" s="131" t="str">
        <f>IFERROR(INDEX(JRoomSCS!C:C,MATCH(JRooms!M315,JRoomSCS!$B:$B,0)),"N/A")</f>
        <v>N/A</v>
      </c>
      <c r="R315" s="86" t="s">
        <v>405</v>
      </c>
      <c r="S315" s="87" t="str">
        <f>IFERROR(INDEX(SchoolList!C:C,MATCH(T315,SchoolList!A:A,0)),"N/A")</f>
        <v>N/A</v>
      </c>
      <c r="T315" s="87" t="s">
        <v>405</v>
      </c>
      <c r="U315" s="88"/>
      <c r="V315" s="87"/>
    </row>
    <row r="316" spans="1:22" x14ac:dyDescent="0.2">
      <c r="A316" s="48">
        <v>117</v>
      </c>
      <c r="B316" s="48" t="s">
        <v>605</v>
      </c>
      <c r="C316" s="48" t="s">
        <v>606</v>
      </c>
      <c r="D316" s="49">
        <v>753</v>
      </c>
      <c r="E316" s="50" t="s">
        <v>653</v>
      </c>
      <c r="F316" s="48" t="s">
        <v>654</v>
      </c>
      <c r="G316" s="48" t="s">
        <v>424</v>
      </c>
      <c r="H316" s="48">
        <v>753</v>
      </c>
      <c r="I316" s="48">
        <v>1</v>
      </c>
      <c r="J316" s="48" t="s">
        <v>402</v>
      </c>
      <c r="K316" s="48">
        <v>363</v>
      </c>
      <c r="L316" s="49">
        <v>7</v>
      </c>
      <c r="M316" s="48" t="s">
        <v>406</v>
      </c>
      <c r="N316" s="51" t="s">
        <v>404</v>
      </c>
      <c r="P316" s="48">
        <v>805</v>
      </c>
      <c r="Q316" s="131" t="str">
        <f>IFERROR(INDEX(JRoomSCS!C:C,MATCH(JRooms!M316,JRoomSCS!$B:$B,0)),"N/A")</f>
        <v>N/A</v>
      </c>
      <c r="R316" s="86" t="s">
        <v>405</v>
      </c>
      <c r="S316" s="87" t="str">
        <f>IFERROR(INDEX(SchoolList!C:C,MATCH(T316,SchoolList!A:A,0)),"N/A")</f>
        <v>N/A</v>
      </c>
      <c r="T316" s="87" t="s">
        <v>405</v>
      </c>
      <c r="U316" s="88"/>
      <c r="V316" s="87"/>
    </row>
    <row r="317" spans="1:22" x14ac:dyDescent="0.2">
      <c r="A317" s="48">
        <v>117</v>
      </c>
      <c r="B317" s="48" t="s">
        <v>605</v>
      </c>
      <c r="C317" s="48" t="s">
        <v>606</v>
      </c>
      <c r="D317" s="49">
        <v>752</v>
      </c>
      <c r="E317" s="50" t="s">
        <v>655</v>
      </c>
      <c r="F317" s="48" t="s">
        <v>656</v>
      </c>
      <c r="G317" s="48" t="s">
        <v>424</v>
      </c>
      <c r="H317" s="48">
        <v>752</v>
      </c>
      <c r="I317" s="48">
        <v>1</v>
      </c>
      <c r="J317" s="48" t="s">
        <v>402</v>
      </c>
      <c r="K317" s="48">
        <v>362</v>
      </c>
      <c r="L317" s="49">
        <v>8</v>
      </c>
      <c r="M317" s="48" t="s">
        <v>506</v>
      </c>
      <c r="N317" s="51" t="s">
        <v>404</v>
      </c>
      <c r="P317" s="48">
        <v>805</v>
      </c>
      <c r="Q317" s="131" t="str">
        <f>IFERROR(INDEX(JRoomSCS!C:C,MATCH(JRooms!M317,JRoomSCS!$B:$B,0)),"N/A")</f>
        <v>N/A</v>
      </c>
      <c r="R317" s="86" t="s">
        <v>405</v>
      </c>
      <c r="S317" s="87" t="str">
        <f>IFERROR(INDEX(SchoolList!C:C,MATCH(T317,SchoolList!A:A,0)),"N/A")</f>
        <v>N/A</v>
      </c>
      <c r="T317" s="87" t="s">
        <v>405</v>
      </c>
      <c r="U317" s="88"/>
      <c r="V317" s="87"/>
    </row>
    <row r="318" spans="1:22" x14ac:dyDescent="0.2">
      <c r="A318" s="48">
        <v>117</v>
      </c>
      <c r="B318" s="48" t="s">
        <v>605</v>
      </c>
      <c r="C318" s="48" t="s">
        <v>606</v>
      </c>
      <c r="D318" s="49">
        <v>751</v>
      </c>
      <c r="E318" s="50" t="s">
        <v>657</v>
      </c>
      <c r="F318" s="48" t="s">
        <v>658</v>
      </c>
      <c r="G318" s="48" t="s">
        <v>424</v>
      </c>
      <c r="H318" s="48">
        <v>751</v>
      </c>
      <c r="I318" s="48">
        <v>1</v>
      </c>
      <c r="J318" s="48" t="s">
        <v>402</v>
      </c>
      <c r="K318" s="48">
        <v>361</v>
      </c>
      <c r="L318" s="49">
        <v>9</v>
      </c>
      <c r="M318" s="48" t="s">
        <v>406</v>
      </c>
      <c r="N318" s="51" t="s">
        <v>404</v>
      </c>
      <c r="P318" s="48">
        <v>805</v>
      </c>
      <c r="Q318" s="131" t="str">
        <f>IFERROR(INDEX(JRoomSCS!C:C,MATCH(JRooms!M318,JRoomSCS!$B:$B,0)),"N/A")</f>
        <v>N/A</v>
      </c>
      <c r="R318" s="86" t="s">
        <v>405</v>
      </c>
      <c r="S318" s="87" t="str">
        <f>IFERROR(INDEX(SchoolList!C:C,MATCH(T318,SchoolList!A:A,0)),"N/A")</f>
        <v>N/A</v>
      </c>
      <c r="T318" s="87" t="s">
        <v>405</v>
      </c>
      <c r="U318" s="88"/>
      <c r="V318" s="87"/>
    </row>
    <row r="319" spans="1:22" x14ac:dyDescent="0.2">
      <c r="A319" s="48">
        <v>117</v>
      </c>
      <c r="B319" s="48" t="s">
        <v>605</v>
      </c>
      <c r="C319" s="48" t="s">
        <v>606</v>
      </c>
      <c r="D319" s="49">
        <v>739</v>
      </c>
      <c r="E319" s="50" t="s">
        <v>659</v>
      </c>
      <c r="F319" s="48" t="s">
        <v>660</v>
      </c>
      <c r="G319" s="48" t="s">
        <v>424</v>
      </c>
      <c r="H319" s="48">
        <v>739</v>
      </c>
      <c r="I319" s="48">
        <v>1</v>
      </c>
      <c r="J319" s="48" t="s">
        <v>402</v>
      </c>
      <c r="K319" s="48">
        <v>349</v>
      </c>
      <c r="L319" s="49" t="s">
        <v>659</v>
      </c>
      <c r="M319" s="48" t="s">
        <v>626</v>
      </c>
      <c r="N319" s="51" t="s">
        <v>404</v>
      </c>
      <c r="P319" s="48">
        <v>805</v>
      </c>
      <c r="Q319" s="131" t="str">
        <f>IFERROR(INDEX(JRoomSCS!C:C,MATCH(JRooms!M319,JRoomSCS!$B:$B,0)),"N/A")</f>
        <v>N/A</v>
      </c>
      <c r="R319" s="86" t="s">
        <v>405</v>
      </c>
      <c r="S319" s="87" t="str">
        <f>IFERROR(INDEX(SchoolList!C:C,MATCH(T319,SchoolList!A:A,0)),"N/A")</f>
        <v>N/A</v>
      </c>
      <c r="T319" s="87" t="s">
        <v>405</v>
      </c>
      <c r="U319" s="88"/>
      <c r="V319" s="87"/>
    </row>
    <row r="320" spans="1:22" x14ac:dyDescent="0.2">
      <c r="A320" s="48">
        <v>117</v>
      </c>
      <c r="B320" s="48" t="s">
        <v>605</v>
      </c>
      <c r="C320" s="48" t="s">
        <v>606</v>
      </c>
      <c r="D320" s="49">
        <v>738</v>
      </c>
      <c r="E320" s="50" t="s">
        <v>661</v>
      </c>
      <c r="F320" s="48" t="s">
        <v>662</v>
      </c>
      <c r="G320" s="48" t="s">
        <v>424</v>
      </c>
      <c r="H320" s="48">
        <v>738</v>
      </c>
      <c r="I320" s="48">
        <v>1</v>
      </c>
      <c r="J320" s="48" t="s">
        <v>402</v>
      </c>
      <c r="K320" s="48">
        <v>348</v>
      </c>
      <c r="L320" s="49" t="s">
        <v>663</v>
      </c>
      <c r="M320" s="48" t="s">
        <v>664</v>
      </c>
      <c r="N320" s="51" t="s">
        <v>491</v>
      </c>
      <c r="P320" s="48">
        <v>805</v>
      </c>
      <c r="Q320" s="131" t="str">
        <f>IFERROR(INDEX(JRoomSCS!C:C,MATCH(JRooms!M320,JRoomSCS!$B:$B,0)),"N/A")</f>
        <v>N/A</v>
      </c>
      <c r="R320" s="86" t="s">
        <v>405</v>
      </c>
      <c r="S320" s="87" t="str">
        <f>IFERROR(INDEX(SchoolList!C:C,MATCH(T320,SchoolList!A:A,0)),"N/A")</f>
        <v>N/A</v>
      </c>
      <c r="T320" s="87" t="s">
        <v>405</v>
      </c>
      <c r="U320" s="88"/>
      <c r="V320" s="87"/>
    </row>
    <row r="321" spans="1:22" x14ac:dyDescent="0.2">
      <c r="A321" s="48">
        <v>117</v>
      </c>
      <c r="B321" s="48" t="s">
        <v>605</v>
      </c>
      <c r="C321" s="48" t="s">
        <v>606</v>
      </c>
      <c r="D321" s="49">
        <v>760</v>
      </c>
      <c r="E321" s="50" t="s">
        <v>665</v>
      </c>
      <c r="F321" s="48" t="s">
        <v>666</v>
      </c>
      <c r="G321" s="48" t="s">
        <v>424</v>
      </c>
      <c r="H321" s="48">
        <v>760</v>
      </c>
      <c r="I321" s="48">
        <v>1</v>
      </c>
      <c r="J321" s="48" t="s">
        <v>402</v>
      </c>
      <c r="K321" s="48">
        <v>370</v>
      </c>
      <c r="L321" s="49" t="s">
        <v>667</v>
      </c>
      <c r="M321" s="48" t="s">
        <v>543</v>
      </c>
      <c r="N321" s="51" t="s">
        <v>404</v>
      </c>
      <c r="P321" s="48">
        <v>1645</v>
      </c>
      <c r="Q321" s="131" t="str">
        <f>IFERROR(INDEX(JRoomSCS!C:C,MATCH(JRooms!M321,JRoomSCS!$B:$B,0)),"N/A")</f>
        <v>N/A</v>
      </c>
      <c r="R321" s="86" t="s">
        <v>405</v>
      </c>
      <c r="S321" s="87" t="str">
        <f>IFERROR(INDEX(SchoolList!C:C,MATCH(T321,SchoolList!A:A,0)),"N/A")</f>
        <v>N/A</v>
      </c>
      <c r="T321" s="87" t="s">
        <v>405</v>
      </c>
      <c r="U321" s="88"/>
      <c r="V321" s="87"/>
    </row>
    <row r="322" spans="1:22" x14ac:dyDescent="0.2">
      <c r="A322" s="48">
        <v>117</v>
      </c>
      <c r="B322" s="48" t="s">
        <v>605</v>
      </c>
      <c r="C322" s="48" t="s">
        <v>606</v>
      </c>
      <c r="D322" s="49">
        <v>737</v>
      </c>
      <c r="E322" s="50" t="s">
        <v>668</v>
      </c>
      <c r="F322" s="48" t="s">
        <v>669</v>
      </c>
      <c r="G322" s="48" t="s">
        <v>424</v>
      </c>
      <c r="H322" s="48">
        <v>737</v>
      </c>
      <c r="I322" s="48">
        <v>1</v>
      </c>
      <c r="J322" s="48" t="s">
        <v>402</v>
      </c>
      <c r="K322" s="48">
        <v>347</v>
      </c>
      <c r="L322" s="49" t="s">
        <v>670</v>
      </c>
      <c r="M322" s="48" t="s">
        <v>671</v>
      </c>
      <c r="N322" s="51" t="s">
        <v>491</v>
      </c>
      <c r="P322" s="48">
        <v>805</v>
      </c>
      <c r="Q322" s="131" t="str">
        <f>IFERROR(INDEX(JRoomSCS!C:C,MATCH(JRooms!M322,JRoomSCS!$B:$B,0)),"N/A")</f>
        <v>N/A</v>
      </c>
      <c r="R322" s="86" t="s">
        <v>405</v>
      </c>
      <c r="S322" s="87" t="str">
        <f>IFERROR(INDEX(SchoolList!C:C,MATCH(T322,SchoolList!A:A,0)),"N/A")</f>
        <v>N/A</v>
      </c>
      <c r="T322" s="87" t="s">
        <v>405</v>
      </c>
      <c r="U322" s="88"/>
      <c r="V322" s="87"/>
    </row>
    <row r="323" spans="1:22" x14ac:dyDescent="0.2">
      <c r="A323" s="48">
        <v>17</v>
      </c>
      <c r="B323" s="48" t="s">
        <v>672</v>
      </c>
      <c r="C323" s="48" t="s">
        <v>673</v>
      </c>
      <c r="D323" s="49">
        <v>1023</v>
      </c>
      <c r="E323" s="50" t="s">
        <v>519</v>
      </c>
      <c r="F323" s="48" t="s">
        <v>520</v>
      </c>
      <c r="G323" s="48" t="s">
        <v>401</v>
      </c>
      <c r="H323" s="48">
        <v>1054</v>
      </c>
      <c r="I323" s="48">
        <v>1</v>
      </c>
      <c r="J323" s="48" t="s">
        <v>402</v>
      </c>
      <c r="K323" s="48">
        <v>3116</v>
      </c>
      <c r="L323" s="49">
        <v>2</v>
      </c>
      <c r="M323" s="48" t="s">
        <v>506</v>
      </c>
      <c r="N323" s="51" t="s">
        <v>404</v>
      </c>
      <c r="P323" s="48">
        <v>770</v>
      </c>
      <c r="Q323" s="131" t="str">
        <f>IFERROR(INDEX(JRoomSCS!C:C,MATCH(JRooms!M323,JRoomSCS!$B:$B,0)),"N/A")</f>
        <v>N/A</v>
      </c>
      <c r="R323" s="86" t="s">
        <v>405</v>
      </c>
      <c r="S323" s="87" t="str">
        <f>IFERROR(INDEX(SchoolList!C:C,MATCH(T323,SchoolList!A:A,0)),"N/A")</f>
        <v>N/A</v>
      </c>
      <c r="T323" s="87" t="s">
        <v>405</v>
      </c>
      <c r="U323" s="88"/>
      <c r="V323" s="87"/>
    </row>
    <row r="324" spans="1:22" x14ac:dyDescent="0.2">
      <c r="A324" s="48">
        <v>17</v>
      </c>
      <c r="B324" s="48" t="s">
        <v>672</v>
      </c>
      <c r="C324" s="48" t="s">
        <v>673</v>
      </c>
      <c r="D324" s="49">
        <v>1023</v>
      </c>
      <c r="E324" s="50" t="s">
        <v>519</v>
      </c>
      <c r="F324" s="48" t="s">
        <v>520</v>
      </c>
      <c r="G324" s="48" t="s">
        <v>401</v>
      </c>
      <c r="H324" s="48">
        <v>1054</v>
      </c>
      <c r="I324" s="48">
        <v>1</v>
      </c>
      <c r="J324" s="48" t="s">
        <v>402</v>
      </c>
      <c r="K324" s="48">
        <v>3117</v>
      </c>
      <c r="L324" s="49">
        <v>3</v>
      </c>
      <c r="M324" s="48" t="s">
        <v>506</v>
      </c>
      <c r="N324" s="51" t="s">
        <v>404</v>
      </c>
      <c r="P324" s="48">
        <v>638</v>
      </c>
      <c r="Q324" s="131" t="str">
        <f>IFERROR(INDEX(JRoomSCS!C:C,MATCH(JRooms!M324,JRoomSCS!$B:$B,0)),"N/A")</f>
        <v>N/A</v>
      </c>
      <c r="R324" s="86" t="s">
        <v>405</v>
      </c>
      <c r="S324" s="87" t="str">
        <f>IFERROR(INDEX(SchoolList!C:C,MATCH(T324,SchoolList!A:A,0)),"N/A")</f>
        <v>N/A</v>
      </c>
      <c r="T324" s="87" t="s">
        <v>405</v>
      </c>
      <c r="U324" s="88"/>
      <c r="V324" s="87"/>
    </row>
    <row r="325" spans="1:22" x14ac:dyDescent="0.2">
      <c r="A325" s="48">
        <v>17</v>
      </c>
      <c r="B325" s="48" t="s">
        <v>672</v>
      </c>
      <c r="C325" s="48" t="s">
        <v>673</v>
      </c>
      <c r="D325" s="49">
        <v>1023</v>
      </c>
      <c r="E325" s="50" t="s">
        <v>519</v>
      </c>
      <c r="F325" s="48" t="s">
        <v>520</v>
      </c>
      <c r="G325" s="48" t="s">
        <v>401</v>
      </c>
      <c r="H325" s="48">
        <v>1054</v>
      </c>
      <c r="I325" s="48">
        <v>1</v>
      </c>
      <c r="J325" s="48" t="s">
        <v>402</v>
      </c>
      <c r="K325" s="48">
        <v>3118</v>
      </c>
      <c r="L325" s="49">
        <v>4</v>
      </c>
      <c r="M325" s="48" t="s">
        <v>506</v>
      </c>
      <c r="N325" s="51" t="s">
        <v>404</v>
      </c>
      <c r="P325" s="48">
        <v>748</v>
      </c>
      <c r="Q325" s="131" t="str">
        <f>IFERROR(INDEX(JRoomSCS!C:C,MATCH(JRooms!M325,JRoomSCS!$B:$B,0)),"N/A")</f>
        <v>N/A</v>
      </c>
      <c r="R325" s="86" t="s">
        <v>405</v>
      </c>
      <c r="S325" s="87" t="str">
        <f>IFERROR(INDEX(SchoolList!C:C,MATCH(T325,SchoolList!A:A,0)),"N/A")</f>
        <v>N/A</v>
      </c>
      <c r="T325" s="87" t="s">
        <v>405</v>
      </c>
      <c r="U325" s="88"/>
      <c r="V325" s="87"/>
    </row>
    <row r="326" spans="1:22" x14ac:dyDescent="0.2">
      <c r="A326" s="48">
        <v>17</v>
      </c>
      <c r="B326" s="48" t="s">
        <v>672</v>
      </c>
      <c r="C326" s="48" t="s">
        <v>673</v>
      </c>
      <c r="D326" s="49">
        <v>1023</v>
      </c>
      <c r="E326" s="50" t="s">
        <v>519</v>
      </c>
      <c r="F326" s="48" t="s">
        <v>520</v>
      </c>
      <c r="G326" s="48" t="s">
        <v>401</v>
      </c>
      <c r="H326" s="48">
        <v>1054</v>
      </c>
      <c r="I326" s="48">
        <v>1</v>
      </c>
      <c r="J326" s="48" t="s">
        <v>402</v>
      </c>
      <c r="K326" s="48">
        <v>3119</v>
      </c>
      <c r="L326" s="49">
        <v>5</v>
      </c>
      <c r="M326" s="48" t="s">
        <v>506</v>
      </c>
      <c r="N326" s="51" t="s">
        <v>404</v>
      </c>
      <c r="P326" s="48">
        <v>748</v>
      </c>
      <c r="Q326" s="131" t="str">
        <f>IFERROR(INDEX(JRoomSCS!C:C,MATCH(JRooms!M326,JRoomSCS!$B:$B,0)),"N/A")</f>
        <v>N/A</v>
      </c>
      <c r="R326" s="86" t="s">
        <v>405</v>
      </c>
      <c r="S326" s="87" t="str">
        <f>IFERROR(INDEX(SchoolList!C:C,MATCH(T326,SchoolList!A:A,0)),"N/A")</f>
        <v>N/A</v>
      </c>
      <c r="T326" s="87" t="s">
        <v>405</v>
      </c>
      <c r="U326" s="88"/>
      <c r="V326" s="87"/>
    </row>
    <row r="327" spans="1:22" x14ac:dyDescent="0.2">
      <c r="A327" s="48">
        <v>17</v>
      </c>
      <c r="B327" s="48" t="s">
        <v>672</v>
      </c>
      <c r="C327" s="48" t="s">
        <v>673</v>
      </c>
      <c r="D327" s="49">
        <v>1023</v>
      </c>
      <c r="E327" s="50" t="s">
        <v>519</v>
      </c>
      <c r="F327" s="48" t="s">
        <v>520</v>
      </c>
      <c r="G327" s="48" t="s">
        <v>401</v>
      </c>
      <c r="H327" s="48">
        <v>1054</v>
      </c>
      <c r="I327" s="48">
        <v>1</v>
      </c>
      <c r="J327" s="48" t="s">
        <v>402</v>
      </c>
      <c r="K327" s="48">
        <v>3120</v>
      </c>
      <c r="L327" s="49">
        <v>6</v>
      </c>
      <c r="M327" s="48" t="s">
        <v>506</v>
      </c>
      <c r="N327" s="51" t="s">
        <v>404</v>
      </c>
      <c r="P327" s="48">
        <v>946</v>
      </c>
      <c r="Q327" s="131" t="str">
        <f>IFERROR(INDEX(JRoomSCS!C:C,MATCH(JRooms!M327,JRoomSCS!$B:$B,0)),"N/A")</f>
        <v>N/A</v>
      </c>
      <c r="R327" s="86" t="s">
        <v>405</v>
      </c>
      <c r="S327" s="87" t="str">
        <f>IFERROR(INDEX(SchoolList!C:C,MATCH(T327,SchoolList!A:A,0)),"N/A")</f>
        <v>N/A</v>
      </c>
      <c r="T327" s="87" t="s">
        <v>405</v>
      </c>
      <c r="U327" s="88"/>
      <c r="V327" s="87"/>
    </row>
    <row r="328" spans="1:22" x14ac:dyDescent="0.2">
      <c r="A328" s="48">
        <v>17</v>
      </c>
      <c r="B328" s="48" t="s">
        <v>672</v>
      </c>
      <c r="C328" s="48" t="s">
        <v>673</v>
      </c>
      <c r="D328" s="49">
        <v>1023</v>
      </c>
      <c r="E328" s="50" t="s">
        <v>519</v>
      </c>
      <c r="F328" s="48" t="s">
        <v>520</v>
      </c>
      <c r="G328" s="48" t="s">
        <v>401</v>
      </c>
      <c r="H328" s="48">
        <v>1054</v>
      </c>
      <c r="I328" s="48">
        <v>1</v>
      </c>
      <c r="J328" s="48" t="s">
        <v>402</v>
      </c>
      <c r="K328" s="48">
        <v>3121</v>
      </c>
      <c r="L328" s="49">
        <v>7</v>
      </c>
      <c r="M328" s="48" t="s">
        <v>506</v>
      </c>
      <c r="N328" s="51" t="s">
        <v>404</v>
      </c>
      <c r="P328" s="48">
        <v>748</v>
      </c>
      <c r="Q328" s="131" t="str">
        <f>IFERROR(INDEX(JRoomSCS!C:C,MATCH(JRooms!M328,JRoomSCS!$B:$B,0)),"N/A")</f>
        <v>N/A</v>
      </c>
      <c r="R328" s="86" t="s">
        <v>405</v>
      </c>
      <c r="S328" s="87" t="str">
        <f>IFERROR(INDEX(SchoolList!C:C,MATCH(T328,SchoolList!A:A,0)),"N/A")</f>
        <v>N/A</v>
      </c>
      <c r="T328" s="87" t="s">
        <v>405</v>
      </c>
      <c r="U328" s="88"/>
      <c r="V328" s="87"/>
    </row>
    <row r="329" spans="1:22" x14ac:dyDescent="0.2">
      <c r="A329" s="48">
        <v>17</v>
      </c>
      <c r="B329" s="48" t="s">
        <v>672</v>
      </c>
      <c r="C329" s="48" t="s">
        <v>673</v>
      </c>
      <c r="D329" s="49">
        <v>1023</v>
      </c>
      <c r="E329" s="50" t="s">
        <v>519</v>
      </c>
      <c r="F329" s="48" t="s">
        <v>520</v>
      </c>
      <c r="G329" s="48" t="s">
        <v>401</v>
      </c>
      <c r="H329" s="48">
        <v>1054</v>
      </c>
      <c r="I329" s="48">
        <v>1</v>
      </c>
      <c r="J329" s="48" t="s">
        <v>402</v>
      </c>
      <c r="K329" s="48">
        <v>3122</v>
      </c>
      <c r="L329" s="49">
        <v>8</v>
      </c>
      <c r="M329" s="48" t="s">
        <v>506</v>
      </c>
      <c r="N329" s="51" t="s">
        <v>404</v>
      </c>
      <c r="P329" s="48">
        <v>748</v>
      </c>
      <c r="Q329" s="131" t="str">
        <f>IFERROR(INDEX(JRoomSCS!C:C,MATCH(JRooms!M329,JRoomSCS!$B:$B,0)),"N/A")</f>
        <v>N/A</v>
      </c>
      <c r="R329" s="86" t="s">
        <v>405</v>
      </c>
      <c r="S329" s="87" t="str">
        <f>IFERROR(INDEX(SchoolList!C:C,MATCH(T329,SchoolList!A:A,0)),"N/A")</f>
        <v>N/A</v>
      </c>
      <c r="T329" s="87" t="s">
        <v>405</v>
      </c>
      <c r="U329" s="88"/>
      <c r="V329" s="87"/>
    </row>
    <row r="330" spans="1:22" x14ac:dyDescent="0.2">
      <c r="A330" s="48">
        <v>17</v>
      </c>
      <c r="B330" s="48" t="s">
        <v>672</v>
      </c>
      <c r="C330" s="48" t="s">
        <v>673</v>
      </c>
      <c r="D330" s="49">
        <v>1023</v>
      </c>
      <c r="E330" s="50" t="s">
        <v>519</v>
      </c>
      <c r="F330" s="48" t="s">
        <v>520</v>
      </c>
      <c r="G330" s="48" t="s">
        <v>401</v>
      </c>
      <c r="H330" s="48">
        <v>1054</v>
      </c>
      <c r="I330" s="48">
        <v>1</v>
      </c>
      <c r="J330" s="48" t="s">
        <v>402</v>
      </c>
      <c r="K330" s="48">
        <v>3124</v>
      </c>
      <c r="L330" s="49" t="s">
        <v>594</v>
      </c>
      <c r="M330" s="48" t="s">
        <v>412</v>
      </c>
      <c r="N330" s="51" t="s">
        <v>413</v>
      </c>
      <c r="P330" s="48">
        <v>2360</v>
      </c>
      <c r="Q330" s="131" t="str">
        <f>IFERROR(INDEX(JRoomSCS!C:C,MATCH(JRooms!M330,JRoomSCS!$B:$B,0)),"N/A")</f>
        <v>N/A</v>
      </c>
      <c r="R330" s="86" t="s">
        <v>405</v>
      </c>
      <c r="S330" s="87" t="str">
        <f>IFERROR(INDEX(SchoolList!C:C,MATCH(T330,SchoolList!A:A,0)),"N/A")</f>
        <v>N/A</v>
      </c>
      <c r="T330" s="87" t="s">
        <v>405</v>
      </c>
      <c r="U330" s="88"/>
      <c r="V330" s="87"/>
    </row>
    <row r="331" spans="1:22" x14ac:dyDescent="0.2">
      <c r="A331" s="48">
        <v>17</v>
      </c>
      <c r="B331" s="48" t="s">
        <v>672</v>
      </c>
      <c r="C331" s="48" t="s">
        <v>673</v>
      </c>
      <c r="D331" s="49">
        <v>1023</v>
      </c>
      <c r="E331" s="50" t="s">
        <v>519</v>
      </c>
      <c r="F331" s="48" t="s">
        <v>520</v>
      </c>
      <c r="G331" s="48" t="s">
        <v>401</v>
      </c>
      <c r="H331" s="48">
        <v>1054</v>
      </c>
      <c r="I331" s="48">
        <v>1</v>
      </c>
      <c r="J331" s="48" t="s">
        <v>402</v>
      </c>
      <c r="K331" s="48">
        <v>3123</v>
      </c>
      <c r="L331" s="49" t="s">
        <v>674</v>
      </c>
      <c r="M331" s="48" t="s">
        <v>506</v>
      </c>
      <c r="N331" s="51" t="s">
        <v>404</v>
      </c>
      <c r="P331" s="48">
        <v>400</v>
      </c>
      <c r="Q331" s="131" t="str">
        <f>IFERROR(INDEX(JRoomSCS!C:C,MATCH(JRooms!M331,JRoomSCS!$B:$B,0)),"N/A")</f>
        <v>N/A</v>
      </c>
      <c r="R331" s="86" t="s">
        <v>405</v>
      </c>
      <c r="S331" s="87" t="str">
        <f>IFERROR(INDEX(SchoolList!C:C,MATCH(T331,SchoolList!A:A,0)),"N/A")</f>
        <v>N/A</v>
      </c>
      <c r="T331" s="87" t="s">
        <v>405</v>
      </c>
      <c r="U331" s="88"/>
      <c r="V331" s="87"/>
    </row>
    <row r="332" spans="1:22" x14ac:dyDescent="0.2">
      <c r="A332" s="48">
        <v>17</v>
      </c>
      <c r="B332" s="48" t="s">
        <v>672</v>
      </c>
      <c r="C332" s="48" t="s">
        <v>673</v>
      </c>
      <c r="D332" s="49">
        <v>1023</v>
      </c>
      <c r="E332" s="50" t="s">
        <v>519</v>
      </c>
      <c r="F332" s="48" t="s">
        <v>520</v>
      </c>
      <c r="G332" s="48" t="s">
        <v>401</v>
      </c>
      <c r="H332" s="48">
        <v>1054</v>
      </c>
      <c r="I332" s="48">
        <v>1</v>
      </c>
      <c r="J332" s="48" t="s">
        <v>402</v>
      </c>
      <c r="K332" s="48">
        <v>3115</v>
      </c>
      <c r="L332" s="49" t="s">
        <v>546</v>
      </c>
      <c r="M332" s="48" t="s">
        <v>516</v>
      </c>
      <c r="N332" s="51" t="s">
        <v>409</v>
      </c>
      <c r="P332" s="48">
        <v>294</v>
      </c>
      <c r="Q332" s="131" t="str">
        <f>IFERROR(INDEX(JRoomSCS!C:C,MATCH(JRooms!M332,JRoomSCS!$B:$B,0)),"N/A")</f>
        <v>N/A</v>
      </c>
      <c r="R332" s="86" t="s">
        <v>405</v>
      </c>
      <c r="S332" s="87" t="str">
        <f>IFERROR(INDEX(SchoolList!C:C,MATCH(T332,SchoolList!A:A,0)),"N/A")</f>
        <v>N/A</v>
      </c>
      <c r="T332" s="87" t="s">
        <v>405</v>
      </c>
      <c r="U332" s="88"/>
      <c r="V332" s="87"/>
    </row>
    <row r="333" spans="1:22" x14ac:dyDescent="0.2">
      <c r="A333" s="48">
        <v>17</v>
      </c>
      <c r="B333" s="48" t="s">
        <v>672</v>
      </c>
      <c r="C333" s="48" t="s">
        <v>673</v>
      </c>
      <c r="D333" s="49">
        <v>42</v>
      </c>
      <c r="E333" s="50" t="s">
        <v>422</v>
      </c>
      <c r="F333" s="48" t="s">
        <v>423</v>
      </c>
      <c r="G333" s="48" t="s">
        <v>424</v>
      </c>
      <c r="H333" s="48">
        <v>42</v>
      </c>
      <c r="I333" s="48">
        <v>1</v>
      </c>
      <c r="J333" s="48" t="s">
        <v>402</v>
      </c>
      <c r="K333" s="48">
        <v>2642</v>
      </c>
      <c r="L333" s="49" t="s">
        <v>422</v>
      </c>
      <c r="M333" s="48" t="s">
        <v>494</v>
      </c>
      <c r="N333" s="51" t="s">
        <v>404</v>
      </c>
      <c r="P333" s="48">
        <v>897</v>
      </c>
      <c r="Q333" s="131" t="str">
        <f>IFERROR(INDEX(JRoomSCS!C:C,MATCH(JRooms!M333,JRoomSCS!$B:$B,0)),"N/A")</f>
        <v>N/A</v>
      </c>
      <c r="R333" s="86" t="s">
        <v>405</v>
      </c>
      <c r="S333" s="87" t="str">
        <f>IFERROR(INDEX(SchoolList!C:C,MATCH(T333,SchoolList!A:A,0)),"N/A")</f>
        <v>N/A</v>
      </c>
      <c r="T333" s="87" t="s">
        <v>405</v>
      </c>
      <c r="U333" s="88"/>
      <c r="V333" s="87"/>
    </row>
    <row r="334" spans="1:22" x14ac:dyDescent="0.2">
      <c r="A334" s="48">
        <v>17</v>
      </c>
      <c r="B334" s="48" t="s">
        <v>672</v>
      </c>
      <c r="C334" s="48" t="s">
        <v>673</v>
      </c>
      <c r="D334" s="49">
        <v>43</v>
      </c>
      <c r="E334" s="50" t="s">
        <v>425</v>
      </c>
      <c r="F334" s="48" t="s">
        <v>426</v>
      </c>
      <c r="G334" s="48" t="s">
        <v>424</v>
      </c>
      <c r="H334" s="48">
        <v>43</v>
      </c>
      <c r="I334" s="48">
        <v>1</v>
      </c>
      <c r="J334" s="48" t="s">
        <v>402</v>
      </c>
      <c r="K334" s="48">
        <v>2643</v>
      </c>
      <c r="L334" s="49" t="s">
        <v>425</v>
      </c>
      <c r="M334" s="48" t="s">
        <v>494</v>
      </c>
      <c r="N334" s="51" t="s">
        <v>404</v>
      </c>
      <c r="P334" s="48">
        <v>897</v>
      </c>
      <c r="Q334" s="131" t="str">
        <f>IFERROR(INDEX(JRoomSCS!C:C,MATCH(JRooms!M334,JRoomSCS!$B:$B,0)),"N/A")</f>
        <v>N/A</v>
      </c>
      <c r="R334" s="86" t="s">
        <v>405</v>
      </c>
      <c r="S334" s="87" t="str">
        <f>IFERROR(INDEX(SchoolList!C:C,MATCH(T334,SchoolList!A:A,0)),"N/A")</f>
        <v>N/A</v>
      </c>
      <c r="T334" s="87" t="s">
        <v>405</v>
      </c>
      <c r="U334" s="88"/>
      <c r="V334" s="87"/>
    </row>
    <row r="335" spans="1:22" x14ac:dyDescent="0.2">
      <c r="A335" s="48">
        <v>17</v>
      </c>
      <c r="B335" s="48" t="s">
        <v>672</v>
      </c>
      <c r="C335" s="48" t="s">
        <v>673</v>
      </c>
      <c r="D335" s="49">
        <v>44</v>
      </c>
      <c r="E335" s="50" t="s">
        <v>427</v>
      </c>
      <c r="F335" s="48" t="s">
        <v>428</v>
      </c>
      <c r="G335" s="48" t="s">
        <v>424</v>
      </c>
      <c r="H335" s="48">
        <v>44</v>
      </c>
      <c r="I335" s="48">
        <v>1</v>
      </c>
      <c r="J335" s="48" t="s">
        <v>402</v>
      </c>
      <c r="K335" s="48">
        <v>2644</v>
      </c>
      <c r="L335" s="49" t="s">
        <v>427</v>
      </c>
      <c r="M335" s="48" t="s">
        <v>494</v>
      </c>
      <c r="N335" s="51" t="s">
        <v>404</v>
      </c>
      <c r="P335" s="48">
        <v>897</v>
      </c>
      <c r="Q335" s="131" t="str">
        <f>IFERROR(INDEX(JRoomSCS!C:C,MATCH(JRooms!M335,JRoomSCS!$B:$B,0)),"N/A")</f>
        <v>N/A</v>
      </c>
      <c r="R335" s="86" t="s">
        <v>405</v>
      </c>
      <c r="S335" s="87" t="str">
        <f>IFERROR(INDEX(SchoolList!C:C,MATCH(T335,SchoolList!A:A,0)),"N/A")</f>
        <v>N/A</v>
      </c>
      <c r="T335" s="87" t="s">
        <v>405</v>
      </c>
      <c r="U335" s="88"/>
      <c r="V335" s="87"/>
    </row>
    <row r="336" spans="1:22" x14ac:dyDescent="0.2">
      <c r="A336" s="48">
        <v>17</v>
      </c>
      <c r="B336" s="48" t="s">
        <v>672</v>
      </c>
      <c r="C336" s="48" t="s">
        <v>673</v>
      </c>
      <c r="D336" s="49">
        <v>45</v>
      </c>
      <c r="E336" s="50" t="s">
        <v>429</v>
      </c>
      <c r="F336" s="48" t="s">
        <v>430</v>
      </c>
      <c r="G336" s="48" t="s">
        <v>424</v>
      </c>
      <c r="H336" s="48">
        <v>45</v>
      </c>
      <c r="I336" s="48">
        <v>1</v>
      </c>
      <c r="J336" s="48" t="s">
        <v>402</v>
      </c>
      <c r="K336" s="48">
        <v>2645</v>
      </c>
      <c r="L336" s="49" t="s">
        <v>429</v>
      </c>
      <c r="M336" s="48" t="s">
        <v>494</v>
      </c>
      <c r="N336" s="51" t="s">
        <v>404</v>
      </c>
      <c r="P336" s="48">
        <v>897</v>
      </c>
      <c r="Q336" s="131" t="str">
        <f>IFERROR(INDEX(JRoomSCS!C:C,MATCH(JRooms!M336,JRoomSCS!$B:$B,0)),"N/A")</f>
        <v>N/A</v>
      </c>
      <c r="R336" s="86" t="s">
        <v>405</v>
      </c>
      <c r="S336" s="87" t="str">
        <f>IFERROR(INDEX(SchoolList!C:C,MATCH(T336,SchoolList!A:A,0)),"N/A")</f>
        <v>N/A</v>
      </c>
      <c r="T336" s="87" t="s">
        <v>405</v>
      </c>
      <c r="U336" s="88"/>
      <c r="V336" s="87"/>
    </row>
    <row r="337" spans="1:22" x14ac:dyDescent="0.2">
      <c r="A337" s="48">
        <v>17</v>
      </c>
      <c r="B337" s="48" t="s">
        <v>672</v>
      </c>
      <c r="C337" s="48" t="s">
        <v>673</v>
      </c>
      <c r="D337" s="49">
        <v>46</v>
      </c>
      <c r="E337" s="50" t="s">
        <v>431</v>
      </c>
      <c r="F337" s="48" t="s">
        <v>432</v>
      </c>
      <c r="G337" s="48" t="s">
        <v>424</v>
      </c>
      <c r="H337" s="48">
        <v>46</v>
      </c>
      <c r="I337" s="48">
        <v>1</v>
      </c>
      <c r="J337" s="48" t="s">
        <v>402</v>
      </c>
      <c r="K337" s="48">
        <v>2646</v>
      </c>
      <c r="L337" s="49" t="s">
        <v>431</v>
      </c>
      <c r="M337" s="48" t="s">
        <v>494</v>
      </c>
      <c r="N337" s="51" t="s">
        <v>404</v>
      </c>
      <c r="P337" s="48">
        <v>897</v>
      </c>
      <c r="Q337" s="131" t="str">
        <f>IFERROR(INDEX(JRoomSCS!C:C,MATCH(JRooms!M337,JRoomSCS!$B:$B,0)),"N/A")</f>
        <v>N/A</v>
      </c>
      <c r="R337" s="86" t="s">
        <v>405</v>
      </c>
      <c r="S337" s="87" t="str">
        <f>IFERROR(INDEX(SchoolList!C:C,MATCH(T337,SchoolList!A:A,0)),"N/A")</f>
        <v>N/A</v>
      </c>
      <c r="T337" s="87" t="s">
        <v>405</v>
      </c>
      <c r="U337" s="88"/>
      <c r="V337" s="87"/>
    </row>
    <row r="338" spans="1:22" x14ac:dyDescent="0.2">
      <c r="A338" s="48">
        <v>17</v>
      </c>
      <c r="B338" s="48" t="s">
        <v>672</v>
      </c>
      <c r="C338" s="48" t="s">
        <v>673</v>
      </c>
      <c r="D338" s="49">
        <v>47</v>
      </c>
      <c r="E338" s="50" t="s">
        <v>433</v>
      </c>
      <c r="F338" s="48" t="s">
        <v>434</v>
      </c>
      <c r="G338" s="48" t="s">
        <v>424</v>
      </c>
      <c r="H338" s="48">
        <v>47</v>
      </c>
      <c r="I338" s="48">
        <v>1</v>
      </c>
      <c r="J338" s="48" t="s">
        <v>402</v>
      </c>
      <c r="K338" s="48">
        <v>2647</v>
      </c>
      <c r="L338" s="49" t="s">
        <v>433</v>
      </c>
      <c r="M338" s="48" t="s">
        <v>494</v>
      </c>
      <c r="N338" s="51" t="s">
        <v>404</v>
      </c>
      <c r="P338" s="48">
        <v>897</v>
      </c>
      <c r="Q338" s="131" t="str">
        <f>IFERROR(INDEX(JRoomSCS!C:C,MATCH(JRooms!M338,JRoomSCS!$B:$B,0)),"N/A")</f>
        <v>N/A</v>
      </c>
      <c r="R338" s="86" t="s">
        <v>405</v>
      </c>
      <c r="S338" s="87" t="str">
        <f>IFERROR(INDEX(SchoolList!C:C,MATCH(T338,SchoolList!A:A,0)),"N/A")</f>
        <v>N/A</v>
      </c>
      <c r="T338" s="87" t="s">
        <v>405</v>
      </c>
      <c r="U338" s="88"/>
      <c r="V338" s="87"/>
    </row>
    <row r="339" spans="1:22" x14ac:dyDescent="0.2">
      <c r="A339" s="48">
        <v>17</v>
      </c>
      <c r="B339" s="48" t="s">
        <v>672</v>
      </c>
      <c r="C339" s="48" t="s">
        <v>673</v>
      </c>
      <c r="D339" s="49">
        <v>41</v>
      </c>
      <c r="E339" s="50" t="s">
        <v>525</v>
      </c>
      <c r="F339" s="48" t="s">
        <v>503</v>
      </c>
      <c r="G339" s="48" t="s">
        <v>424</v>
      </c>
      <c r="H339" s="48">
        <v>41</v>
      </c>
      <c r="I339" s="48">
        <v>1</v>
      </c>
      <c r="J339" s="48" t="s">
        <v>402</v>
      </c>
      <c r="K339" s="48">
        <v>2648</v>
      </c>
      <c r="L339" s="49" t="s">
        <v>525</v>
      </c>
      <c r="M339" s="48" t="s">
        <v>494</v>
      </c>
      <c r="N339" s="51" t="s">
        <v>404</v>
      </c>
      <c r="P339" s="48">
        <v>784</v>
      </c>
      <c r="Q339" s="131" t="str">
        <f>IFERROR(INDEX(JRoomSCS!C:C,MATCH(JRooms!M339,JRoomSCS!$B:$B,0)),"N/A")</f>
        <v>N/A</v>
      </c>
      <c r="R339" s="86" t="s">
        <v>405</v>
      </c>
      <c r="S339" s="87" t="str">
        <f>IFERROR(INDEX(SchoolList!C:C,MATCH(T339,SchoolList!A:A,0)),"N/A")</f>
        <v>N/A</v>
      </c>
      <c r="T339" s="87" t="s">
        <v>405</v>
      </c>
      <c r="U339" s="88"/>
      <c r="V339" s="87"/>
    </row>
    <row r="340" spans="1:22" x14ac:dyDescent="0.2">
      <c r="A340" s="48">
        <v>19</v>
      </c>
      <c r="B340" s="48" t="s">
        <v>675</v>
      </c>
      <c r="C340" s="48" t="s">
        <v>676</v>
      </c>
      <c r="D340" s="49">
        <v>48</v>
      </c>
      <c r="E340" s="50" t="s">
        <v>399</v>
      </c>
      <c r="F340" s="48" t="s">
        <v>400</v>
      </c>
      <c r="G340" s="48" t="s">
        <v>401</v>
      </c>
      <c r="H340" s="48">
        <v>48</v>
      </c>
      <c r="I340" s="48">
        <v>1</v>
      </c>
      <c r="J340" s="48" t="s">
        <v>402</v>
      </c>
      <c r="K340" s="48">
        <v>2870</v>
      </c>
      <c r="L340" s="49">
        <v>1</v>
      </c>
      <c r="M340" s="48" t="s">
        <v>403</v>
      </c>
      <c r="N340" s="51" t="s">
        <v>404</v>
      </c>
      <c r="P340" s="48">
        <v>720</v>
      </c>
      <c r="Q340" s="131" t="str">
        <f>IFERROR(INDEX(JRoomSCS!C:C,MATCH(JRooms!M340,JRoomSCS!$B:$B,0)),"N/A")</f>
        <v>N/A</v>
      </c>
      <c r="R340" s="86" t="s">
        <v>405</v>
      </c>
      <c r="S340" s="87" t="str">
        <f>IFERROR(INDEX(SchoolList!C:C,MATCH(T340,SchoolList!A:A,0)),"N/A")</f>
        <v>N/A</v>
      </c>
      <c r="T340" s="87" t="s">
        <v>405</v>
      </c>
      <c r="U340" s="88"/>
      <c r="V340" s="87"/>
    </row>
    <row r="341" spans="1:22" x14ac:dyDescent="0.2">
      <c r="A341" s="48">
        <v>19</v>
      </c>
      <c r="B341" s="48" t="s">
        <v>675</v>
      </c>
      <c r="C341" s="48" t="s">
        <v>676</v>
      </c>
      <c r="D341" s="49">
        <v>48</v>
      </c>
      <c r="E341" s="50" t="s">
        <v>399</v>
      </c>
      <c r="F341" s="48" t="s">
        <v>400</v>
      </c>
      <c r="G341" s="48" t="s">
        <v>401</v>
      </c>
      <c r="H341" s="48">
        <v>48</v>
      </c>
      <c r="I341" s="48">
        <v>1</v>
      </c>
      <c r="J341" s="48" t="s">
        <v>402</v>
      </c>
      <c r="K341" s="48">
        <v>2869</v>
      </c>
      <c r="L341" s="49">
        <v>2</v>
      </c>
      <c r="M341" s="48" t="s">
        <v>506</v>
      </c>
      <c r="N341" s="51" t="s">
        <v>404</v>
      </c>
      <c r="P341" s="48">
        <v>888</v>
      </c>
      <c r="Q341" s="131" t="str">
        <f>IFERROR(INDEX(JRoomSCS!C:C,MATCH(JRooms!M341,JRoomSCS!$B:$B,0)),"N/A")</f>
        <v>N/A</v>
      </c>
      <c r="R341" s="86" t="s">
        <v>405</v>
      </c>
      <c r="S341" s="87" t="str">
        <f>IFERROR(INDEX(SchoolList!C:C,MATCH(T341,SchoolList!A:A,0)),"N/A")</f>
        <v>N/A</v>
      </c>
      <c r="T341" s="87" t="s">
        <v>405</v>
      </c>
      <c r="U341" s="88"/>
      <c r="V341" s="87"/>
    </row>
    <row r="342" spans="1:22" x14ac:dyDescent="0.2">
      <c r="A342" s="48">
        <v>19</v>
      </c>
      <c r="B342" s="48" t="s">
        <v>675</v>
      </c>
      <c r="C342" s="48" t="s">
        <v>676</v>
      </c>
      <c r="D342" s="49">
        <v>48</v>
      </c>
      <c r="E342" s="50" t="s">
        <v>399</v>
      </c>
      <c r="F342" s="48" t="s">
        <v>400</v>
      </c>
      <c r="G342" s="48" t="s">
        <v>401</v>
      </c>
      <c r="H342" s="48">
        <v>48</v>
      </c>
      <c r="I342" s="48">
        <v>1</v>
      </c>
      <c r="J342" s="48" t="s">
        <v>402</v>
      </c>
      <c r="K342" s="48">
        <v>2867</v>
      </c>
      <c r="L342" s="49">
        <v>3</v>
      </c>
      <c r="M342" s="48" t="s">
        <v>403</v>
      </c>
      <c r="N342" s="51" t="s">
        <v>404</v>
      </c>
      <c r="P342" s="48">
        <v>888</v>
      </c>
      <c r="Q342" s="131" t="str">
        <f>IFERROR(INDEX(JRoomSCS!C:C,MATCH(JRooms!M342,JRoomSCS!$B:$B,0)),"N/A")</f>
        <v>N/A</v>
      </c>
      <c r="R342" s="86" t="s">
        <v>405</v>
      </c>
      <c r="S342" s="87" t="str">
        <f>IFERROR(INDEX(SchoolList!C:C,MATCH(T342,SchoolList!A:A,0)),"N/A")</f>
        <v>N/A</v>
      </c>
      <c r="T342" s="87" t="s">
        <v>405</v>
      </c>
      <c r="U342" s="88"/>
      <c r="V342" s="87"/>
    </row>
    <row r="343" spans="1:22" x14ac:dyDescent="0.2">
      <c r="A343" s="48">
        <v>19</v>
      </c>
      <c r="B343" s="48" t="s">
        <v>675</v>
      </c>
      <c r="C343" s="48" t="s">
        <v>676</v>
      </c>
      <c r="D343" s="49">
        <v>48</v>
      </c>
      <c r="E343" s="50" t="s">
        <v>399</v>
      </c>
      <c r="F343" s="48" t="s">
        <v>400</v>
      </c>
      <c r="G343" s="48" t="s">
        <v>401</v>
      </c>
      <c r="H343" s="48">
        <v>48</v>
      </c>
      <c r="I343" s="48">
        <v>1</v>
      </c>
      <c r="J343" s="48" t="s">
        <v>402</v>
      </c>
      <c r="K343" s="48">
        <v>2866</v>
      </c>
      <c r="L343" s="49">
        <v>4</v>
      </c>
      <c r="M343" s="48" t="s">
        <v>406</v>
      </c>
      <c r="N343" s="51" t="s">
        <v>404</v>
      </c>
      <c r="P343" s="48">
        <v>897</v>
      </c>
      <c r="Q343" s="131" t="str">
        <f>IFERROR(INDEX(JRoomSCS!C:C,MATCH(JRooms!M343,JRoomSCS!$B:$B,0)),"N/A")</f>
        <v>N/A</v>
      </c>
      <c r="R343" s="86" t="s">
        <v>405</v>
      </c>
      <c r="S343" s="87" t="str">
        <f>IFERROR(INDEX(SchoolList!C:C,MATCH(T343,SchoolList!A:A,0)),"N/A")</f>
        <v>N/A</v>
      </c>
      <c r="T343" s="87" t="s">
        <v>405</v>
      </c>
      <c r="U343" s="88"/>
      <c r="V343" s="87"/>
    </row>
    <row r="344" spans="1:22" x14ac:dyDescent="0.2">
      <c r="A344" s="48">
        <v>19</v>
      </c>
      <c r="B344" s="48" t="s">
        <v>675</v>
      </c>
      <c r="C344" s="48" t="s">
        <v>676</v>
      </c>
      <c r="D344" s="49">
        <v>48</v>
      </c>
      <c r="E344" s="50" t="s">
        <v>399</v>
      </c>
      <c r="F344" s="48" t="s">
        <v>400</v>
      </c>
      <c r="G344" s="48" t="s">
        <v>401</v>
      </c>
      <c r="H344" s="48">
        <v>48</v>
      </c>
      <c r="I344" s="48">
        <v>1</v>
      </c>
      <c r="J344" s="48" t="s">
        <v>402</v>
      </c>
      <c r="K344" s="48">
        <v>2865</v>
      </c>
      <c r="L344" s="49">
        <v>5</v>
      </c>
      <c r="M344" s="48" t="s">
        <v>406</v>
      </c>
      <c r="N344" s="51" t="s">
        <v>404</v>
      </c>
      <c r="P344" s="48">
        <v>851</v>
      </c>
      <c r="Q344" s="131" t="str">
        <f>IFERROR(INDEX(JRoomSCS!C:C,MATCH(JRooms!M344,JRoomSCS!$B:$B,0)),"N/A")</f>
        <v>N/A</v>
      </c>
      <c r="R344" s="86" t="s">
        <v>405</v>
      </c>
      <c r="S344" s="87" t="str">
        <f>IFERROR(INDEX(SchoolList!C:C,MATCH(T344,SchoolList!A:A,0)),"N/A")</f>
        <v>N/A</v>
      </c>
      <c r="T344" s="87" t="s">
        <v>405</v>
      </c>
      <c r="U344" s="88"/>
      <c r="V344" s="87"/>
    </row>
    <row r="345" spans="1:22" x14ac:dyDescent="0.2">
      <c r="A345" s="48">
        <v>19</v>
      </c>
      <c r="B345" s="48" t="s">
        <v>675</v>
      </c>
      <c r="C345" s="48" t="s">
        <v>676</v>
      </c>
      <c r="D345" s="49">
        <v>48</v>
      </c>
      <c r="E345" s="50" t="s">
        <v>399</v>
      </c>
      <c r="F345" s="48" t="s">
        <v>400</v>
      </c>
      <c r="G345" s="48" t="s">
        <v>401</v>
      </c>
      <c r="H345" s="48">
        <v>48</v>
      </c>
      <c r="I345" s="48">
        <v>1</v>
      </c>
      <c r="J345" s="48" t="s">
        <v>402</v>
      </c>
      <c r="K345" s="48">
        <v>2868</v>
      </c>
      <c r="L345" s="49">
        <v>6</v>
      </c>
      <c r="M345" s="48" t="s">
        <v>494</v>
      </c>
      <c r="N345" s="51" t="s">
        <v>404</v>
      </c>
      <c r="P345" s="48">
        <v>888</v>
      </c>
      <c r="Q345" s="131" t="str">
        <f>IFERROR(INDEX(JRoomSCS!C:C,MATCH(JRooms!M345,JRoomSCS!$B:$B,0)),"N/A")</f>
        <v>N/A</v>
      </c>
      <c r="R345" s="86" t="s">
        <v>405</v>
      </c>
      <c r="S345" s="87" t="str">
        <f>IFERROR(INDEX(SchoolList!C:C,MATCH(T345,SchoolList!A:A,0)),"N/A")</f>
        <v>N/A</v>
      </c>
      <c r="T345" s="87" t="s">
        <v>405</v>
      </c>
      <c r="U345" s="88"/>
      <c r="V345" s="87"/>
    </row>
    <row r="346" spans="1:22" x14ac:dyDescent="0.2">
      <c r="A346" s="48">
        <v>19</v>
      </c>
      <c r="B346" s="48" t="s">
        <v>675</v>
      </c>
      <c r="C346" s="48" t="s">
        <v>676</v>
      </c>
      <c r="D346" s="49">
        <v>48</v>
      </c>
      <c r="E346" s="50" t="s">
        <v>399</v>
      </c>
      <c r="F346" s="48" t="s">
        <v>400</v>
      </c>
      <c r="G346" s="48" t="s">
        <v>401</v>
      </c>
      <c r="H346" s="48">
        <v>48</v>
      </c>
      <c r="I346" s="48">
        <v>1</v>
      </c>
      <c r="J346" s="48" t="s">
        <v>402</v>
      </c>
      <c r="K346" s="48">
        <v>2871</v>
      </c>
      <c r="L346" s="49" t="s">
        <v>521</v>
      </c>
      <c r="M346" s="48" t="s">
        <v>543</v>
      </c>
      <c r="N346" s="51" t="s">
        <v>404</v>
      </c>
      <c r="P346" s="48">
        <v>2280</v>
      </c>
      <c r="Q346" s="131" t="str">
        <f>IFERROR(INDEX(JRoomSCS!C:C,MATCH(JRooms!M346,JRoomSCS!$B:$B,0)),"N/A")</f>
        <v>N/A</v>
      </c>
      <c r="R346" s="86" t="s">
        <v>405</v>
      </c>
      <c r="S346" s="87" t="str">
        <f>IFERROR(INDEX(SchoolList!C:C,MATCH(T346,SchoolList!A:A,0)),"N/A")</f>
        <v>N/A</v>
      </c>
      <c r="T346" s="87" t="s">
        <v>405</v>
      </c>
      <c r="U346" s="88"/>
      <c r="V346" s="87"/>
    </row>
    <row r="347" spans="1:22" x14ac:dyDescent="0.2">
      <c r="A347" s="48">
        <v>19</v>
      </c>
      <c r="B347" s="48" t="s">
        <v>675</v>
      </c>
      <c r="C347" s="48" t="s">
        <v>676</v>
      </c>
      <c r="D347" s="49">
        <v>48</v>
      </c>
      <c r="E347" s="50" t="s">
        <v>399</v>
      </c>
      <c r="F347" s="48" t="s">
        <v>400</v>
      </c>
      <c r="G347" s="48" t="s">
        <v>401</v>
      </c>
      <c r="H347" s="48">
        <v>48</v>
      </c>
      <c r="I347" s="48">
        <v>1</v>
      </c>
      <c r="J347" s="48" t="s">
        <v>402</v>
      </c>
      <c r="K347" s="48">
        <v>2872</v>
      </c>
      <c r="L347" s="49" t="s">
        <v>544</v>
      </c>
      <c r="M347" s="48" t="s">
        <v>358</v>
      </c>
      <c r="N347" s="51" t="s">
        <v>500</v>
      </c>
      <c r="P347" s="48">
        <v>306</v>
      </c>
      <c r="Q347" s="131" t="str">
        <f>IFERROR(INDEX(JRoomSCS!C:C,MATCH(JRooms!M347,JRoomSCS!$B:$B,0)),"N/A")</f>
        <v>Arts</v>
      </c>
      <c r="R347" s="86" t="s">
        <v>405</v>
      </c>
      <c r="S347" s="87" t="str">
        <f>IFERROR(INDEX(SchoolList!C:C,MATCH(T347,SchoolList!A:A,0)),"N/A")</f>
        <v>N/A</v>
      </c>
      <c r="T347" s="87" t="s">
        <v>405</v>
      </c>
      <c r="U347" s="88"/>
      <c r="V347" s="87"/>
    </row>
    <row r="348" spans="1:22" x14ac:dyDescent="0.2">
      <c r="A348" s="48">
        <v>19</v>
      </c>
      <c r="B348" s="48" t="s">
        <v>675</v>
      </c>
      <c r="C348" s="48" t="s">
        <v>676</v>
      </c>
      <c r="D348" s="49">
        <v>48</v>
      </c>
      <c r="E348" s="50" t="s">
        <v>399</v>
      </c>
      <c r="F348" s="48" t="s">
        <v>400</v>
      </c>
      <c r="G348" s="48" t="s">
        <v>401</v>
      </c>
      <c r="H348" s="48">
        <v>1255</v>
      </c>
      <c r="I348" s="48">
        <v>2</v>
      </c>
      <c r="J348" s="48" t="s">
        <v>509</v>
      </c>
      <c r="K348" s="48">
        <v>2873</v>
      </c>
      <c r="L348" s="49">
        <v>10</v>
      </c>
      <c r="M348" s="48" t="s">
        <v>408</v>
      </c>
      <c r="N348" s="51" t="s">
        <v>409</v>
      </c>
      <c r="P348" s="48">
        <v>285</v>
      </c>
      <c r="Q348" s="131" t="str">
        <f>IFERROR(INDEX(JRoomSCS!C:C,MATCH(JRooms!M348,JRoomSCS!$B:$B,0)),"N/A")</f>
        <v>N/A</v>
      </c>
      <c r="R348" s="86" t="s">
        <v>405</v>
      </c>
      <c r="S348" s="87" t="str">
        <f>IFERROR(INDEX(SchoolList!C:C,MATCH(T348,SchoolList!A:A,0)),"N/A")</f>
        <v>N/A</v>
      </c>
      <c r="T348" s="87" t="s">
        <v>405</v>
      </c>
      <c r="U348" s="88"/>
      <c r="V348" s="87"/>
    </row>
    <row r="349" spans="1:22" x14ac:dyDescent="0.2">
      <c r="A349" s="48">
        <v>19</v>
      </c>
      <c r="B349" s="48" t="s">
        <v>675</v>
      </c>
      <c r="C349" s="48" t="s">
        <v>676</v>
      </c>
      <c r="D349" s="49">
        <v>48</v>
      </c>
      <c r="E349" s="50" t="s">
        <v>399</v>
      </c>
      <c r="F349" s="48" t="s">
        <v>400</v>
      </c>
      <c r="G349" s="48" t="s">
        <v>401</v>
      </c>
      <c r="H349" s="48">
        <v>1255</v>
      </c>
      <c r="I349" s="48">
        <v>2</v>
      </c>
      <c r="J349" s="48" t="s">
        <v>509</v>
      </c>
      <c r="K349" s="48">
        <v>2874</v>
      </c>
      <c r="L349" s="49">
        <v>11</v>
      </c>
      <c r="M349" s="48" t="s">
        <v>403</v>
      </c>
      <c r="N349" s="51" t="s">
        <v>404</v>
      </c>
      <c r="P349" s="48">
        <v>888</v>
      </c>
      <c r="Q349" s="131" t="str">
        <f>IFERROR(INDEX(JRoomSCS!C:C,MATCH(JRooms!M349,JRoomSCS!$B:$B,0)),"N/A")</f>
        <v>N/A</v>
      </c>
      <c r="R349" s="86" t="s">
        <v>405</v>
      </c>
      <c r="S349" s="87" t="str">
        <f>IFERROR(INDEX(SchoolList!C:C,MATCH(T349,SchoolList!A:A,0)),"N/A")</f>
        <v>N/A</v>
      </c>
      <c r="T349" s="87" t="s">
        <v>405</v>
      </c>
      <c r="U349" s="88"/>
      <c r="V349" s="87"/>
    </row>
    <row r="350" spans="1:22" x14ac:dyDescent="0.2">
      <c r="A350" s="48">
        <v>19</v>
      </c>
      <c r="B350" s="48" t="s">
        <v>675</v>
      </c>
      <c r="C350" s="48" t="s">
        <v>676</v>
      </c>
      <c r="D350" s="49">
        <v>48</v>
      </c>
      <c r="E350" s="50" t="s">
        <v>399</v>
      </c>
      <c r="F350" s="48" t="s">
        <v>400</v>
      </c>
      <c r="G350" s="48" t="s">
        <v>401</v>
      </c>
      <c r="H350" s="48">
        <v>1255</v>
      </c>
      <c r="I350" s="48">
        <v>2</v>
      </c>
      <c r="J350" s="48" t="s">
        <v>509</v>
      </c>
      <c r="K350" s="48">
        <v>2875</v>
      </c>
      <c r="L350" s="49">
        <v>12</v>
      </c>
      <c r="M350" s="48" t="s">
        <v>403</v>
      </c>
      <c r="N350" s="51" t="s">
        <v>404</v>
      </c>
      <c r="P350" s="48">
        <v>888</v>
      </c>
      <c r="Q350" s="131" t="str">
        <f>IFERROR(INDEX(JRoomSCS!C:C,MATCH(JRooms!M350,JRoomSCS!$B:$B,0)),"N/A")</f>
        <v>N/A</v>
      </c>
      <c r="R350" s="86" t="s">
        <v>405</v>
      </c>
      <c r="S350" s="87" t="str">
        <f>IFERROR(INDEX(SchoolList!C:C,MATCH(T350,SchoolList!A:A,0)),"N/A")</f>
        <v>N/A</v>
      </c>
      <c r="T350" s="87" t="s">
        <v>405</v>
      </c>
      <c r="U350" s="88"/>
      <c r="V350" s="87"/>
    </row>
    <row r="351" spans="1:22" x14ac:dyDescent="0.2">
      <c r="A351" s="48">
        <v>19</v>
      </c>
      <c r="B351" s="48" t="s">
        <v>675</v>
      </c>
      <c r="C351" s="48" t="s">
        <v>676</v>
      </c>
      <c r="D351" s="49">
        <v>48</v>
      </c>
      <c r="E351" s="50" t="s">
        <v>399</v>
      </c>
      <c r="F351" s="48" t="s">
        <v>400</v>
      </c>
      <c r="G351" s="48" t="s">
        <v>401</v>
      </c>
      <c r="H351" s="48">
        <v>1255</v>
      </c>
      <c r="I351" s="48">
        <v>2</v>
      </c>
      <c r="J351" s="48" t="s">
        <v>509</v>
      </c>
      <c r="K351" s="48">
        <v>2876</v>
      </c>
      <c r="L351" s="49">
        <v>13</v>
      </c>
      <c r="M351" s="48" t="s">
        <v>403</v>
      </c>
      <c r="N351" s="51" t="s">
        <v>404</v>
      </c>
      <c r="P351" s="48">
        <v>888</v>
      </c>
      <c r="Q351" s="131" t="str">
        <f>IFERROR(INDEX(JRoomSCS!C:C,MATCH(JRooms!M351,JRoomSCS!$B:$B,0)),"N/A")</f>
        <v>N/A</v>
      </c>
      <c r="R351" s="86" t="s">
        <v>405</v>
      </c>
      <c r="S351" s="87" t="str">
        <f>IFERROR(INDEX(SchoolList!C:C,MATCH(T351,SchoolList!A:A,0)),"N/A")</f>
        <v>N/A</v>
      </c>
      <c r="T351" s="87" t="s">
        <v>405</v>
      </c>
      <c r="U351" s="88"/>
      <c r="V351" s="87"/>
    </row>
    <row r="352" spans="1:22" x14ac:dyDescent="0.2">
      <c r="A352" s="48">
        <v>19</v>
      </c>
      <c r="B352" s="48" t="s">
        <v>675</v>
      </c>
      <c r="C352" s="48" t="s">
        <v>676</v>
      </c>
      <c r="D352" s="49">
        <v>48</v>
      </c>
      <c r="E352" s="50" t="s">
        <v>399</v>
      </c>
      <c r="F352" s="48" t="s">
        <v>400</v>
      </c>
      <c r="G352" s="48" t="s">
        <v>401</v>
      </c>
      <c r="H352" s="48">
        <v>1255</v>
      </c>
      <c r="I352" s="48">
        <v>2</v>
      </c>
      <c r="J352" s="48" t="s">
        <v>509</v>
      </c>
      <c r="K352" s="48">
        <v>2879</v>
      </c>
      <c r="L352" s="49">
        <v>14</v>
      </c>
      <c r="M352" s="48" t="s">
        <v>403</v>
      </c>
      <c r="N352" s="51" t="s">
        <v>404</v>
      </c>
      <c r="P352" s="48">
        <v>888</v>
      </c>
      <c r="Q352" s="131" t="str">
        <f>IFERROR(INDEX(JRoomSCS!C:C,MATCH(JRooms!M352,JRoomSCS!$B:$B,0)),"N/A")</f>
        <v>N/A</v>
      </c>
      <c r="R352" s="86" t="s">
        <v>405</v>
      </c>
      <c r="S352" s="87" t="str">
        <f>IFERROR(INDEX(SchoolList!C:C,MATCH(T352,SchoolList!A:A,0)),"N/A")</f>
        <v>N/A</v>
      </c>
      <c r="T352" s="87" t="s">
        <v>405</v>
      </c>
      <c r="U352" s="88"/>
      <c r="V352" s="87"/>
    </row>
    <row r="353" spans="1:22" x14ac:dyDescent="0.2">
      <c r="A353" s="48">
        <v>19</v>
      </c>
      <c r="B353" s="48" t="s">
        <v>675</v>
      </c>
      <c r="C353" s="48" t="s">
        <v>676</v>
      </c>
      <c r="D353" s="49">
        <v>48</v>
      </c>
      <c r="E353" s="50" t="s">
        <v>399</v>
      </c>
      <c r="F353" s="48" t="s">
        <v>400</v>
      </c>
      <c r="G353" s="48" t="s">
        <v>401</v>
      </c>
      <c r="H353" s="48">
        <v>1255</v>
      </c>
      <c r="I353" s="48">
        <v>2</v>
      </c>
      <c r="J353" s="48" t="s">
        <v>509</v>
      </c>
      <c r="K353" s="48">
        <v>2880</v>
      </c>
      <c r="L353" s="49">
        <v>15</v>
      </c>
      <c r="M353" s="48" t="s">
        <v>403</v>
      </c>
      <c r="N353" s="51" t="s">
        <v>404</v>
      </c>
      <c r="P353" s="48">
        <v>888</v>
      </c>
      <c r="Q353" s="131" t="str">
        <f>IFERROR(INDEX(JRoomSCS!C:C,MATCH(JRooms!M353,JRoomSCS!$B:$B,0)),"N/A")</f>
        <v>N/A</v>
      </c>
      <c r="R353" s="86" t="s">
        <v>405</v>
      </c>
      <c r="S353" s="87" t="str">
        <f>IFERROR(INDEX(SchoolList!C:C,MATCH(T353,SchoolList!A:A,0)),"N/A")</f>
        <v>N/A</v>
      </c>
      <c r="T353" s="87" t="s">
        <v>405</v>
      </c>
      <c r="U353" s="88"/>
      <c r="V353" s="87"/>
    </row>
    <row r="354" spans="1:22" x14ac:dyDescent="0.2">
      <c r="A354" s="48">
        <v>19</v>
      </c>
      <c r="B354" s="48" t="s">
        <v>675</v>
      </c>
      <c r="C354" s="48" t="s">
        <v>676</v>
      </c>
      <c r="D354" s="49">
        <v>48</v>
      </c>
      <c r="E354" s="50" t="s">
        <v>399</v>
      </c>
      <c r="F354" s="48" t="s">
        <v>400</v>
      </c>
      <c r="G354" s="48" t="s">
        <v>401</v>
      </c>
      <c r="H354" s="48">
        <v>1255</v>
      </c>
      <c r="I354" s="48">
        <v>2</v>
      </c>
      <c r="J354" s="48" t="s">
        <v>509</v>
      </c>
      <c r="K354" s="48">
        <v>2881</v>
      </c>
      <c r="L354" s="49">
        <v>16</v>
      </c>
      <c r="M354" s="48" t="s">
        <v>403</v>
      </c>
      <c r="N354" s="51" t="s">
        <v>404</v>
      </c>
      <c r="P354" s="48">
        <v>888</v>
      </c>
      <c r="Q354" s="131" t="str">
        <f>IFERROR(INDEX(JRoomSCS!C:C,MATCH(JRooms!M354,JRoomSCS!$B:$B,0)),"N/A")</f>
        <v>N/A</v>
      </c>
      <c r="R354" s="86" t="s">
        <v>405</v>
      </c>
      <c r="S354" s="87" t="str">
        <f>IFERROR(INDEX(SchoolList!C:C,MATCH(T354,SchoolList!A:A,0)),"N/A")</f>
        <v>N/A</v>
      </c>
      <c r="T354" s="87" t="s">
        <v>405</v>
      </c>
      <c r="U354" s="88"/>
      <c r="V354" s="87"/>
    </row>
    <row r="355" spans="1:22" x14ac:dyDescent="0.2">
      <c r="A355" s="48">
        <v>19</v>
      </c>
      <c r="B355" s="48" t="s">
        <v>675</v>
      </c>
      <c r="C355" s="48" t="s">
        <v>676</v>
      </c>
      <c r="D355" s="49">
        <v>48</v>
      </c>
      <c r="E355" s="50" t="s">
        <v>399</v>
      </c>
      <c r="F355" s="48" t="s">
        <v>400</v>
      </c>
      <c r="G355" s="48" t="s">
        <v>401</v>
      </c>
      <c r="H355" s="48">
        <v>1255</v>
      </c>
      <c r="I355" s="48">
        <v>2</v>
      </c>
      <c r="J355" s="48" t="s">
        <v>509</v>
      </c>
      <c r="K355" s="48">
        <v>2878</v>
      </c>
      <c r="L355" s="49">
        <v>17</v>
      </c>
      <c r="M355" s="48" t="s">
        <v>374</v>
      </c>
      <c r="N355" s="51" t="s">
        <v>500</v>
      </c>
      <c r="P355" s="48">
        <v>888</v>
      </c>
      <c r="Q355" s="131" t="str">
        <f>IFERROR(INDEX(JRoomSCS!C:C,MATCH(JRooms!M355,JRoomSCS!$B:$B,0)),"N/A")</f>
        <v>Tech</v>
      </c>
      <c r="R355" s="86" t="s">
        <v>405</v>
      </c>
      <c r="S355" s="87" t="str">
        <f>IFERROR(INDEX(SchoolList!C:C,MATCH(T355,SchoolList!A:A,0)),"N/A")</f>
        <v>N/A</v>
      </c>
      <c r="T355" s="87" t="s">
        <v>405</v>
      </c>
      <c r="U355" s="88"/>
      <c r="V355" s="87"/>
    </row>
    <row r="356" spans="1:22" x14ac:dyDescent="0.2">
      <c r="A356" s="48">
        <v>19</v>
      </c>
      <c r="B356" s="48" t="s">
        <v>675</v>
      </c>
      <c r="C356" s="48" t="s">
        <v>676</v>
      </c>
      <c r="D356" s="49">
        <v>48</v>
      </c>
      <c r="E356" s="50" t="s">
        <v>399</v>
      </c>
      <c r="F356" s="48" t="s">
        <v>400</v>
      </c>
      <c r="G356" s="48" t="s">
        <v>401</v>
      </c>
      <c r="H356" s="48">
        <v>1255</v>
      </c>
      <c r="I356" s="48">
        <v>2</v>
      </c>
      <c r="J356" s="48" t="s">
        <v>509</v>
      </c>
      <c r="K356" s="48">
        <v>2877</v>
      </c>
      <c r="L356" s="49">
        <v>18</v>
      </c>
      <c r="M356" s="48" t="s">
        <v>415</v>
      </c>
      <c r="N356" s="51" t="s">
        <v>416</v>
      </c>
      <c r="P356" s="48">
        <v>888</v>
      </c>
      <c r="Q356" s="131" t="str">
        <f>IFERROR(INDEX(JRoomSCS!C:C,MATCH(JRooms!M356,JRoomSCS!$B:$B,0)),"N/A")</f>
        <v>N/A</v>
      </c>
      <c r="R356" s="86" t="s">
        <v>405</v>
      </c>
      <c r="S356" s="87" t="str">
        <f>IFERROR(INDEX(SchoolList!C:C,MATCH(T356,SchoolList!A:A,0)),"N/A")</f>
        <v>N/A</v>
      </c>
      <c r="T356" s="87" t="s">
        <v>405</v>
      </c>
      <c r="U356" s="88"/>
      <c r="V356" s="87"/>
    </row>
    <row r="357" spans="1:22" x14ac:dyDescent="0.2">
      <c r="A357" s="48">
        <v>19</v>
      </c>
      <c r="B357" s="48" t="s">
        <v>675</v>
      </c>
      <c r="C357" s="48" t="s">
        <v>676</v>
      </c>
      <c r="D357" s="49">
        <v>49</v>
      </c>
      <c r="E357" s="50" t="s">
        <v>454</v>
      </c>
      <c r="F357" s="48" t="s">
        <v>455</v>
      </c>
      <c r="G357" s="48" t="s">
        <v>401</v>
      </c>
      <c r="H357" s="48">
        <v>49</v>
      </c>
      <c r="I357" s="48">
        <v>1</v>
      </c>
      <c r="J357" s="48" t="s">
        <v>402</v>
      </c>
      <c r="K357" s="48">
        <v>2882</v>
      </c>
      <c r="L357" s="49" t="s">
        <v>507</v>
      </c>
      <c r="M357" s="48" t="s">
        <v>412</v>
      </c>
      <c r="N357" s="51" t="s">
        <v>413</v>
      </c>
      <c r="P357" s="48">
        <v>1190</v>
      </c>
      <c r="Q357" s="131" t="str">
        <f>IFERROR(INDEX(JRoomSCS!C:C,MATCH(JRooms!M357,JRoomSCS!$B:$B,0)),"N/A")</f>
        <v>N/A</v>
      </c>
      <c r="R357" s="86" t="s">
        <v>405</v>
      </c>
      <c r="S357" s="87" t="str">
        <f>IFERROR(INDEX(SchoolList!C:C,MATCH(T357,SchoolList!A:A,0)),"N/A")</f>
        <v>N/A</v>
      </c>
      <c r="T357" s="87" t="s">
        <v>405</v>
      </c>
      <c r="U357" s="88"/>
      <c r="V357" s="87"/>
    </row>
    <row r="358" spans="1:22" x14ac:dyDescent="0.2">
      <c r="A358" s="48">
        <v>19</v>
      </c>
      <c r="B358" s="48" t="s">
        <v>675</v>
      </c>
      <c r="C358" s="48" t="s">
        <v>676</v>
      </c>
      <c r="D358" s="49">
        <v>50</v>
      </c>
      <c r="E358" s="50" t="s">
        <v>576</v>
      </c>
      <c r="F358" s="48" t="s">
        <v>677</v>
      </c>
      <c r="G358" s="48" t="s">
        <v>424</v>
      </c>
      <c r="H358" s="48">
        <v>50</v>
      </c>
      <c r="I358" s="48">
        <v>1</v>
      </c>
      <c r="J358" s="48" t="s">
        <v>402</v>
      </c>
      <c r="K358" s="48">
        <v>694</v>
      </c>
      <c r="L358" s="49" t="s">
        <v>578</v>
      </c>
      <c r="M358" s="48" t="s">
        <v>403</v>
      </c>
      <c r="N358" s="51" t="s">
        <v>404</v>
      </c>
      <c r="P358" s="48">
        <v>1365</v>
      </c>
      <c r="Q358" s="131" t="str">
        <f>IFERROR(INDEX(JRoomSCS!C:C,MATCH(JRooms!M358,JRoomSCS!$B:$B,0)),"N/A")</f>
        <v>N/A</v>
      </c>
      <c r="R358" s="86" t="s">
        <v>405</v>
      </c>
      <c r="S358" s="87" t="str">
        <f>IFERROR(INDEX(SchoolList!C:C,MATCH(T358,SchoolList!A:A,0)),"N/A")</f>
        <v>N/A</v>
      </c>
      <c r="T358" s="87" t="s">
        <v>405</v>
      </c>
      <c r="U358" s="88"/>
      <c r="V358" s="87"/>
    </row>
    <row r="359" spans="1:22" x14ac:dyDescent="0.2">
      <c r="A359" s="48">
        <v>19</v>
      </c>
      <c r="B359" s="48" t="s">
        <v>675</v>
      </c>
      <c r="C359" s="48" t="s">
        <v>676</v>
      </c>
      <c r="D359" s="49">
        <v>51</v>
      </c>
      <c r="E359" s="50" t="s">
        <v>579</v>
      </c>
      <c r="F359" s="48" t="s">
        <v>678</v>
      </c>
      <c r="G359" s="48" t="s">
        <v>424</v>
      </c>
      <c r="H359" s="48">
        <v>51</v>
      </c>
      <c r="I359" s="48">
        <v>1</v>
      </c>
      <c r="J359" s="48" t="s">
        <v>402</v>
      </c>
      <c r="K359" s="48">
        <v>695</v>
      </c>
      <c r="L359" s="49" t="s">
        <v>581</v>
      </c>
      <c r="M359" s="48" t="s">
        <v>403</v>
      </c>
      <c r="N359" s="51" t="s">
        <v>404</v>
      </c>
      <c r="P359" s="48">
        <v>1365</v>
      </c>
      <c r="Q359" s="131" t="str">
        <f>IFERROR(INDEX(JRoomSCS!C:C,MATCH(JRooms!M359,JRoomSCS!$B:$B,0)),"N/A")</f>
        <v>N/A</v>
      </c>
      <c r="R359" s="86" t="s">
        <v>405</v>
      </c>
      <c r="S359" s="87" t="str">
        <f>IFERROR(INDEX(SchoolList!C:C,MATCH(T359,SchoolList!A:A,0)),"N/A")</f>
        <v>N/A</v>
      </c>
      <c r="T359" s="87" t="s">
        <v>405</v>
      </c>
      <c r="U359" s="88"/>
      <c r="V359" s="87"/>
    </row>
    <row r="360" spans="1:22" x14ac:dyDescent="0.2">
      <c r="A360" s="48">
        <v>19</v>
      </c>
      <c r="B360" s="48" t="s">
        <v>675</v>
      </c>
      <c r="C360" s="48" t="s">
        <v>676</v>
      </c>
      <c r="D360" s="49">
        <v>52</v>
      </c>
      <c r="E360" s="50" t="s">
        <v>582</v>
      </c>
      <c r="F360" s="48" t="s">
        <v>679</v>
      </c>
      <c r="G360" s="48" t="s">
        <v>424</v>
      </c>
      <c r="H360" s="48">
        <v>52</v>
      </c>
      <c r="I360" s="48">
        <v>1</v>
      </c>
      <c r="J360" s="48" t="s">
        <v>402</v>
      </c>
      <c r="K360" s="48">
        <v>696</v>
      </c>
      <c r="L360" s="49" t="s">
        <v>584</v>
      </c>
      <c r="M360" s="48" t="s">
        <v>403</v>
      </c>
      <c r="N360" s="51" t="s">
        <v>404</v>
      </c>
      <c r="P360" s="48">
        <v>897</v>
      </c>
      <c r="Q360" s="131" t="str">
        <f>IFERROR(INDEX(JRoomSCS!C:C,MATCH(JRooms!M360,JRoomSCS!$B:$B,0)),"N/A")</f>
        <v>N/A</v>
      </c>
      <c r="R360" s="86" t="s">
        <v>405</v>
      </c>
      <c r="S360" s="87" t="str">
        <f>IFERROR(INDEX(SchoolList!C:C,MATCH(T360,SchoolList!A:A,0)),"N/A")</f>
        <v>N/A</v>
      </c>
      <c r="T360" s="87" t="s">
        <v>405</v>
      </c>
      <c r="U360" s="88"/>
      <c r="V360" s="87"/>
    </row>
    <row r="361" spans="1:22" x14ac:dyDescent="0.2">
      <c r="A361" s="48">
        <v>19</v>
      </c>
      <c r="B361" s="48" t="s">
        <v>675</v>
      </c>
      <c r="C361" s="48" t="s">
        <v>676</v>
      </c>
      <c r="D361" s="49">
        <v>53</v>
      </c>
      <c r="E361" s="50" t="s">
        <v>525</v>
      </c>
      <c r="F361" s="48" t="s">
        <v>680</v>
      </c>
      <c r="G361" s="48" t="s">
        <v>424</v>
      </c>
      <c r="H361" s="48">
        <v>53</v>
      </c>
      <c r="I361" s="48">
        <v>1</v>
      </c>
      <c r="J361" s="48" t="s">
        <v>402</v>
      </c>
      <c r="K361" s="48">
        <v>697</v>
      </c>
      <c r="L361" s="49" t="s">
        <v>585</v>
      </c>
      <c r="M361" s="48" t="s">
        <v>408</v>
      </c>
      <c r="N361" s="51" t="s">
        <v>409</v>
      </c>
      <c r="P361" s="48">
        <v>437</v>
      </c>
      <c r="Q361" s="131" t="str">
        <f>IFERROR(INDEX(JRoomSCS!C:C,MATCH(JRooms!M361,JRoomSCS!$B:$B,0)),"N/A")</f>
        <v>N/A</v>
      </c>
      <c r="R361" s="86" t="s">
        <v>405</v>
      </c>
      <c r="S361" s="87" t="str">
        <f>IFERROR(INDEX(SchoolList!C:C,MATCH(T361,SchoolList!A:A,0)),"N/A")</f>
        <v>N/A</v>
      </c>
      <c r="T361" s="87" t="s">
        <v>405</v>
      </c>
      <c r="U361" s="88"/>
      <c r="V361" s="87"/>
    </row>
    <row r="362" spans="1:22" x14ac:dyDescent="0.2">
      <c r="A362" s="48">
        <v>19</v>
      </c>
      <c r="B362" s="48" t="s">
        <v>675</v>
      </c>
      <c r="C362" s="48" t="s">
        <v>676</v>
      </c>
      <c r="D362" s="49">
        <v>53</v>
      </c>
      <c r="E362" s="50" t="s">
        <v>525</v>
      </c>
      <c r="F362" s="48" t="s">
        <v>680</v>
      </c>
      <c r="G362" s="48" t="s">
        <v>424</v>
      </c>
      <c r="H362" s="48">
        <v>53</v>
      </c>
      <c r="I362" s="48">
        <v>1</v>
      </c>
      <c r="J362" s="48" t="s">
        <v>402</v>
      </c>
      <c r="K362" s="48">
        <v>3304</v>
      </c>
      <c r="L362" s="49" t="s">
        <v>681</v>
      </c>
      <c r="M362" s="48" t="s">
        <v>682</v>
      </c>
      <c r="N362" s="51" t="s">
        <v>491</v>
      </c>
      <c r="P362" s="48">
        <v>460</v>
      </c>
      <c r="Q362" s="131" t="str">
        <f>IFERROR(INDEX(JRoomSCS!C:C,MATCH(JRooms!M362,JRoomSCS!$B:$B,0)),"N/A")</f>
        <v>N/A</v>
      </c>
      <c r="R362" s="86" t="s">
        <v>405</v>
      </c>
      <c r="S362" s="87" t="str">
        <f>IFERROR(INDEX(SchoolList!C:C,MATCH(T362,SchoolList!A:A,0)),"N/A")</f>
        <v>N/A</v>
      </c>
      <c r="T362" s="87" t="s">
        <v>405</v>
      </c>
      <c r="U362" s="88"/>
      <c r="V362" s="87"/>
    </row>
    <row r="363" spans="1:22" x14ac:dyDescent="0.2">
      <c r="A363" s="48">
        <v>19</v>
      </c>
      <c r="B363" s="48" t="s">
        <v>675</v>
      </c>
      <c r="C363" s="48" t="s">
        <v>676</v>
      </c>
      <c r="D363" s="49">
        <v>54</v>
      </c>
      <c r="E363" s="50" t="s">
        <v>683</v>
      </c>
      <c r="F363" s="48" t="s">
        <v>684</v>
      </c>
      <c r="G363" s="48" t="s">
        <v>424</v>
      </c>
      <c r="H363" s="48">
        <v>54</v>
      </c>
      <c r="I363" s="48">
        <v>1</v>
      </c>
      <c r="J363" s="48" t="s">
        <v>402</v>
      </c>
      <c r="K363" s="48">
        <v>3305</v>
      </c>
      <c r="L363" s="49" t="s">
        <v>683</v>
      </c>
      <c r="M363" s="48" t="s">
        <v>441</v>
      </c>
      <c r="N363" s="51" t="s">
        <v>442</v>
      </c>
      <c r="P363" s="48">
        <v>650</v>
      </c>
      <c r="Q363" s="131" t="str">
        <f>IFERROR(INDEX(JRoomSCS!C:C,MATCH(JRooms!M363,JRoomSCS!$B:$B,0)),"N/A")</f>
        <v>N/A</v>
      </c>
      <c r="R363" s="86" t="s">
        <v>405</v>
      </c>
      <c r="S363" s="87" t="str">
        <f>IFERROR(INDEX(SchoolList!C:C,MATCH(T363,SchoolList!A:A,0)),"N/A")</f>
        <v>N/A</v>
      </c>
      <c r="T363" s="87" t="s">
        <v>405</v>
      </c>
      <c r="U363" s="88"/>
      <c r="V363" s="87"/>
    </row>
    <row r="364" spans="1:22" x14ac:dyDescent="0.2">
      <c r="A364" s="48">
        <v>22</v>
      </c>
      <c r="B364" s="48" t="s">
        <v>685</v>
      </c>
      <c r="C364" s="48" t="s">
        <v>686</v>
      </c>
      <c r="D364" s="49">
        <v>776</v>
      </c>
      <c r="E364" s="50" t="s">
        <v>399</v>
      </c>
      <c r="F364" s="48" t="s">
        <v>400</v>
      </c>
      <c r="G364" s="48" t="s">
        <v>401</v>
      </c>
      <c r="H364" s="48">
        <v>776</v>
      </c>
      <c r="I364" s="48">
        <v>1</v>
      </c>
      <c r="J364" s="48" t="s">
        <v>402</v>
      </c>
      <c r="K364" s="48">
        <v>1887</v>
      </c>
      <c r="L364" s="49" t="s">
        <v>566</v>
      </c>
      <c r="M364" s="48" t="s">
        <v>617</v>
      </c>
      <c r="N364" s="51" t="s">
        <v>568</v>
      </c>
      <c r="P364" s="48">
        <v>7810</v>
      </c>
      <c r="Q364" s="131" t="str">
        <f>IFERROR(INDEX(JRoomSCS!C:C,MATCH(JRooms!M364,JRoomSCS!$B:$B,0)),"N/A")</f>
        <v>N/A</v>
      </c>
      <c r="R364" s="86" t="s">
        <v>405</v>
      </c>
      <c r="S364" s="87" t="str">
        <f>IFERROR(INDEX(SchoolList!C:C,MATCH(T364,SchoolList!A:A,0)),"N/A")</f>
        <v>N/A</v>
      </c>
      <c r="T364" s="87" t="s">
        <v>405</v>
      </c>
      <c r="U364" s="88"/>
      <c r="V364" s="87"/>
    </row>
    <row r="365" spans="1:22" x14ac:dyDescent="0.2">
      <c r="A365" s="48">
        <v>22</v>
      </c>
      <c r="B365" s="48" t="s">
        <v>685</v>
      </c>
      <c r="C365" s="48" t="s">
        <v>686</v>
      </c>
      <c r="D365" s="49">
        <v>776</v>
      </c>
      <c r="E365" s="50" t="s">
        <v>399</v>
      </c>
      <c r="F365" s="48" t="s">
        <v>400</v>
      </c>
      <c r="G365" s="48" t="s">
        <v>401</v>
      </c>
      <c r="H365" s="48">
        <v>776</v>
      </c>
      <c r="I365" s="48">
        <v>1</v>
      </c>
      <c r="J365" s="48" t="s">
        <v>402</v>
      </c>
      <c r="K365" s="48">
        <v>1888</v>
      </c>
      <c r="L365" s="49" t="s">
        <v>687</v>
      </c>
      <c r="M365" s="48" t="s">
        <v>688</v>
      </c>
      <c r="N365" s="51" t="s">
        <v>568</v>
      </c>
      <c r="P365" s="48">
        <v>1760</v>
      </c>
      <c r="Q365" s="131" t="str">
        <f>IFERROR(INDEX(JRoomSCS!C:C,MATCH(JRooms!M365,JRoomSCS!$B:$B,0)),"N/A")</f>
        <v>N/A</v>
      </c>
      <c r="R365" s="86" t="s">
        <v>405</v>
      </c>
      <c r="S365" s="87" t="str">
        <f>IFERROR(INDEX(SchoolList!C:C,MATCH(T365,SchoolList!A:A,0)),"N/A")</f>
        <v>N/A</v>
      </c>
      <c r="T365" s="87" t="s">
        <v>405</v>
      </c>
      <c r="U365" s="88"/>
      <c r="V365" s="87"/>
    </row>
    <row r="366" spans="1:22" x14ac:dyDescent="0.2">
      <c r="A366" s="48">
        <v>22</v>
      </c>
      <c r="B366" s="48" t="s">
        <v>685</v>
      </c>
      <c r="C366" s="48" t="s">
        <v>686</v>
      </c>
      <c r="D366" s="49">
        <v>776</v>
      </c>
      <c r="E366" s="50" t="s">
        <v>399</v>
      </c>
      <c r="F366" s="48" t="s">
        <v>400</v>
      </c>
      <c r="G366" s="48" t="s">
        <v>401</v>
      </c>
      <c r="H366" s="48">
        <v>776</v>
      </c>
      <c r="I366" s="48">
        <v>1</v>
      </c>
      <c r="J366" s="48" t="s">
        <v>402</v>
      </c>
      <c r="K366" s="48">
        <v>1889</v>
      </c>
      <c r="L366" s="49" t="s">
        <v>689</v>
      </c>
      <c r="M366" s="48" t="s">
        <v>570</v>
      </c>
      <c r="N366" s="51" t="s">
        <v>568</v>
      </c>
      <c r="P366" s="48">
        <v>1568</v>
      </c>
      <c r="Q366" s="131" t="str">
        <f>IFERROR(INDEX(JRoomSCS!C:C,MATCH(JRooms!M366,JRoomSCS!$B:$B,0)),"N/A")</f>
        <v>N/A</v>
      </c>
      <c r="R366" s="86" t="s">
        <v>405</v>
      </c>
      <c r="S366" s="87" t="str">
        <f>IFERROR(INDEX(SchoolList!C:C,MATCH(T366,SchoolList!A:A,0)),"N/A")</f>
        <v>N/A</v>
      </c>
      <c r="T366" s="87" t="s">
        <v>405</v>
      </c>
      <c r="U366" s="88"/>
      <c r="V366" s="87"/>
    </row>
    <row r="367" spans="1:22" x14ac:dyDescent="0.2">
      <c r="A367" s="48">
        <v>22</v>
      </c>
      <c r="B367" s="48" t="s">
        <v>685</v>
      </c>
      <c r="C367" s="48" t="s">
        <v>686</v>
      </c>
      <c r="D367" s="49">
        <v>777</v>
      </c>
      <c r="E367" s="50" t="s">
        <v>454</v>
      </c>
      <c r="F367" s="48" t="s">
        <v>455</v>
      </c>
      <c r="G367" s="48" t="s">
        <v>401</v>
      </c>
      <c r="H367" s="48">
        <v>777</v>
      </c>
      <c r="I367" s="48">
        <v>1</v>
      </c>
      <c r="J367" s="48" t="s">
        <v>402</v>
      </c>
      <c r="K367" s="48">
        <v>1899</v>
      </c>
      <c r="L367" s="49">
        <v>300</v>
      </c>
      <c r="M367" s="48" t="s">
        <v>626</v>
      </c>
      <c r="N367" s="51" t="s">
        <v>404</v>
      </c>
      <c r="P367" s="48">
        <v>736</v>
      </c>
      <c r="Q367" s="131" t="str">
        <f>IFERROR(INDEX(JRoomSCS!C:C,MATCH(JRooms!M367,JRoomSCS!$B:$B,0)),"N/A")</f>
        <v>N/A</v>
      </c>
      <c r="R367" s="86" t="s">
        <v>405</v>
      </c>
      <c r="S367" s="87" t="str">
        <f>IFERROR(INDEX(SchoolList!C:C,MATCH(T367,SchoolList!A:A,0)),"N/A")</f>
        <v>N/A</v>
      </c>
      <c r="T367" s="87" t="s">
        <v>405</v>
      </c>
      <c r="U367" s="88"/>
      <c r="V367" s="87"/>
    </row>
    <row r="368" spans="1:22" x14ac:dyDescent="0.2">
      <c r="A368" s="48">
        <v>22</v>
      </c>
      <c r="B368" s="48" t="s">
        <v>685</v>
      </c>
      <c r="C368" s="48" t="s">
        <v>686</v>
      </c>
      <c r="D368" s="49">
        <v>777</v>
      </c>
      <c r="E368" s="50" t="s">
        <v>454</v>
      </c>
      <c r="F368" s="48" t="s">
        <v>455</v>
      </c>
      <c r="G368" s="48" t="s">
        <v>401</v>
      </c>
      <c r="H368" s="48">
        <v>777</v>
      </c>
      <c r="I368" s="48">
        <v>1</v>
      </c>
      <c r="J368" s="48" t="s">
        <v>402</v>
      </c>
      <c r="K368" s="48">
        <v>1900</v>
      </c>
      <c r="L368" s="49">
        <v>301</v>
      </c>
      <c r="M368" s="48" t="s">
        <v>626</v>
      </c>
      <c r="N368" s="51" t="s">
        <v>404</v>
      </c>
      <c r="P368" s="48">
        <v>736</v>
      </c>
      <c r="Q368" s="131" t="str">
        <f>IFERROR(INDEX(JRoomSCS!C:C,MATCH(JRooms!M368,JRoomSCS!$B:$B,0)),"N/A")</f>
        <v>N/A</v>
      </c>
      <c r="R368" s="86" t="s">
        <v>405</v>
      </c>
      <c r="S368" s="87" t="str">
        <f>IFERROR(INDEX(SchoolList!C:C,MATCH(T368,SchoolList!A:A,0)),"N/A")</f>
        <v>N/A</v>
      </c>
      <c r="T368" s="87" t="s">
        <v>405</v>
      </c>
      <c r="U368" s="88"/>
      <c r="V368" s="87"/>
    </row>
    <row r="369" spans="1:22" x14ac:dyDescent="0.2">
      <c r="A369" s="48">
        <v>22</v>
      </c>
      <c r="B369" s="48" t="s">
        <v>685</v>
      </c>
      <c r="C369" s="48" t="s">
        <v>686</v>
      </c>
      <c r="D369" s="49">
        <v>777</v>
      </c>
      <c r="E369" s="50" t="s">
        <v>454</v>
      </c>
      <c r="F369" s="48" t="s">
        <v>455</v>
      </c>
      <c r="G369" s="48" t="s">
        <v>401</v>
      </c>
      <c r="H369" s="48">
        <v>777</v>
      </c>
      <c r="I369" s="48">
        <v>1</v>
      </c>
      <c r="J369" s="48" t="s">
        <v>402</v>
      </c>
      <c r="K369" s="48">
        <v>1902</v>
      </c>
      <c r="L369" s="49">
        <v>302</v>
      </c>
      <c r="M369" s="48" t="s">
        <v>690</v>
      </c>
      <c r="N369" s="51" t="s">
        <v>409</v>
      </c>
      <c r="O369" s="52" t="s">
        <v>410</v>
      </c>
      <c r="P369" s="48">
        <v>483</v>
      </c>
      <c r="Q369" s="131" t="str">
        <f>IFERROR(INDEX(JRoomSCS!C:C,MATCH(JRooms!M369,JRoomSCS!$B:$B,0)),"N/A")</f>
        <v>N/A</v>
      </c>
      <c r="R369" s="86" t="s">
        <v>405</v>
      </c>
      <c r="S369" s="87" t="str">
        <f>IFERROR(INDEX(SchoolList!C:C,MATCH(T369,SchoolList!A:A,0)),"N/A")</f>
        <v>N/A</v>
      </c>
      <c r="T369" s="87" t="s">
        <v>405</v>
      </c>
      <c r="U369" s="88"/>
      <c r="V369" s="87"/>
    </row>
    <row r="370" spans="1:22" x14ac:dyDescent="0.2">
      <c r="A370" s="48">
        <v>22</v>
      </c>
      <c r="B370" s="48" t="s">
        <v>685</v>
      </c>
      <c r="C370" s="48" t="s">
        <v>686</v>
      </c>
      <c r="D370" s="49">
        <v>777</v>
      </c>
      <c r="E370" s="50" t="s">
        <v>454</v>
      </c>
      <c r="F370" s="48" t="s">
        <v>455</v>
      </c>
      <c r="G370" s="48" t="s">
        <v>401</v>
      </c>
      <c r="H370" s="48">
        <v>777</v>
      </c>
      <c r="I370" s="48">
        <v>1</v>
      </c>
      <c r="J370" s="48" t="s">
        <v>402</v>
      </c>
      <c r="K370" s="48">
        <v>1904</v>
      </c>
      <c r="L370" s="49">
        <v>303</v>
      </c>
      <c r="M370" s="48" t="s">
        <v>626</v>
      </c>
      <c r="N370" s="51" t="s">
        <v>404</v>
      </c>
      <c r="O370" s="52" t="s">
        <v>410</v>
      </c>
      <c r="P370" s="48">
        <v>736</v>
      </c>
      <c r="Q370" s="131" t="str">
        <f>IFERROR(INDEX(JRoomSCS!C:C,MATCH(JRooms!M370,JRoomSCS!$B:$B,0)),"N/A")</f>
        <v>N/A</v>
      </c>
      <c r="R370" s="86" t="s">
        <v>405</v>
      </c>
      <c r="S370" s="87" t="str">
        <f>IFERROR(INDEX(SchoolList!C:C,MATCH(T370,SchoolList!A:A,0)),"N/A")</f>
        <v>N/A</v>
      </c>
      <c r="T370" s="87" t="s">
        <v>405</v>
      </c>
      <c r="U370" s="88"/>
      <c r="V370" s="87"/>
    </row>
    <row r="371" spans="1:22" x14ac:dyDescent="0.2">
      <c r="A371" s="48">
        <v>22</v>
      </c>
      <c r="B371" s="48" t="s">
        <v>685</v>
      </c>
      <c r="C371" s="48" t="s">
        <v>686</v>
      </c>
      <c r="D371" s="49">
        <v>777</v>
      </c>
      <c r="E371" s="50" t="s">
        <v>454</v>
      </c>
      <c r="F371" s="48" t="s">
        <v>455</v>
      </c>
      <c r="G371" s="48" t="s">
        <v>401</v>
      </c>
      <c r="H371" s="48">
        <v>777</v>
      </c>
      <c r="I371" s="48">
        <v>1</v>
      </c>
      <c r="J371" s="48" t="s">
        <v>402</v>
      </c>
      <c r="K371" s="48">
        <v>1905</v>
      </c>
      <c r="L371" s="49">
        <v>304</v>
      </c>
      <c r="M371" s="48" t="s">
        <v>626</v>
      </c>
      <c r="N371" s="51" t="s">
        <v>404</v>
      </c>
      <c r="O371" s="52" t="s">
        <v>410</v>
      </c>
      <c r="P371" s="48">
        <v>1127</v>
      </c>
      <c r="Q371" s="131" t="str">
        <f>IFERROR(INDEX(JRoomSCS!C:C,MATCH(JRooms!M371,JRoomSCS!$B:$B,0)),"N/A")</f>
        <v>N/A</v>
      </c>
      <c r="R371" s="86" t="s">
        <v>405</v>
      </c>
      <c r="S371" s="87" t="str">
        <f>IFERROR(INDEX(SchoolList!C:C,MATCH(T371,SchoolList!A:A,0)),"N/A")</f>
        <v>N/A</v>
      </c>
      <c r="T371" s="87" t="s">
        <v>405</v>
      </c>
      <c r="U371" s="88"/>
      <c r="V371" s="87"/>
    </row>
    <row r="372" spans="1:22" x14ac:dyDescent="0.2">
      <c r="A372" s="48">
        <v>22</v>
      </c>
      <c r="B372" s="48" t="s">
        <v>685</v>
      </c>
      <c r="C372" s="48" t="s">
        <v>686</v>
      </c>
      <c r="D372" s="49">
        <v>777</v>
      </c>
      <c r="E372" s="50" t="s">
        <v>454</v>
      </c>
      <c r="F372" s="48" t="s">
        <v>455</v>
      </c>
      <c r="G372" s="48" t="s">
        <v>401</v>
      </c>
      <c r="H372" s="48">
        <v>777</v>
      </c>
      <c r="I372" s="48">
        <v>1</v>
      </c>
      <c r="J372" s="48" t="s">
        <v>402</v>
      </c>
      <c r="K372" s="48">
        <v>1907</v>
      </c>
      <c r="L372" s="49">
        <v>305</v>
      </c>
      <c r="M372" s="48" t="s">
        <v>626</v>
      </c>
      <c r="N372" s="51" t="s">
        <v>404</v>
      </c>
      <c r="O372" s="52" t="s">
        <v>410</v>
      </c>
      <c r="P372" s="48">
        <v>874</v>
      </c>
      <c r="Q372" s="131" t="str">
        <f>IFERROR(INDEX(JRoomSCS!C:C,MATCH(JRooms!M372,JRoomSCS!$B:$B,0)),"N/A")</f>
        <v>N/A</v>
      </c>
      <c r="R372" s="86" t="s">
        <v>405</v>
      </c>
      <c r="S372" s="87" t="str">
        <f>IFERROR(INDEX(SchoolList!C:C,MATCH(T372,SchoolList!A:A,0)),"N/A")</f>
        <v>N/A</v>
      </c>
      <c r="T372" s="87" t="s">
        <v>405</v>
      </c>
      <c r="U372" s="88"/>
      <c r="V372" s="87"/>
    </row>
    <row r="373" spans="1:22" x14ac:dyDescent="0.2">
      <c r="A373" s="48">
        <v>22</v>
      </c>
      <c r="B373" s="48" t="s">
        <v>685</v>
      </c>
      <c r="C373" s="48" t="s">
        <v>686</v>
      </c>
      <c r="D373" s="49">
        <v>777</v>
      </c>
      <c r="E373" s="50" t="s">
        <v>454</v>
      </c>
      <c r="F373" s="48" t="s">
        <v>455</v>
      </c>
      <c r="G373" s="48" t="s">
        <v>401</v>
      </c>
      <c r="H373" s="48">
        <v>777</v>
      </c>
      <c r="I373" s="48">
        <v>1</v>
      </c>
      <c r="J373" s="48" t="s">
        <v>402</v>
      </c>
      <c r="K373" s="48">
        <v>1906</v>
      </c>
      <c r="L373" s="49">
        <v>307</v>
      </c>
      <c r="M373" s="48" t="s">
        <v>626</v>
      </c>
      <c r="N373" s="51" t="s">
        <v>404</v>
      </c>
      <c r="O373" s="52" t="s">
        <v>410</v>
      </c>
      <c r="P373" s="48">
        <v>736</v>
      </c>
      <c r="Q373" s="131" t="str">
        <f>IFERROR(INDEX(JRoomSCS!C:C,MATCH(JRooms!M373,JRoomSCS!$B:$B,0)),"N/A")</f>
        <v>N/A</v>
      </c>
      <c r="R373" s="86" t="s">
        <v>405</v>
      </c>
      <c r="S373" s="87" t="str">
        <f>IFERROR(INDEX(SchoolList!C:C,MATCH(T373,SchoolList!A:A,0)),"N/A")</f>
        <v>N/A</v>
      </c>
      <c r="T373" s="87" t="s">
        <v>405</v>
      </c>
      <c r="U373" s="88"/>
      <c r="V373" s="87"/>
    </row>
    <row r="374" spans="1:22" x14ac:dyDescent="0.2">
      <c r="A374" s="48">
        <v>22</v>
      </c>
      <c r="B374" s="48" t="s">
        <v>685</v>
      </c>
      <c r="C374" s="48" t="s">
        <v>686</v>
      </c>
      <c r="D374" s="49">
        <v>777</v>
      </c>
      <c r="E374" s="50" t="s">
        <v>454</v>
      </c>
      <c r="F374" s="48" t="s">
        <v>455</v>
      </c>
      <c r="G374" s="48" t="s">
        <v>401</v>
      </c>
      <c r="H374" s="48">
        <v>777</v>
      </c>
      <c r="I374" s="48">
        <v>1</v>
      </c>
      <c r="J374" s="48" t="s">
        <v>402</v>
      </c>
      <c r="K374" s="48">
        <v>1903</v>
      </c>
      <c r="L374" s="49">
        <v>309</v>
      </c>
      <c r="M374" s="48" t="s">
        <v>626</v>
      </c>
      <c r="N374" s="51" t="s">
        <v>404</v>
      </c>
      <c r="O374" s="52" t="s">
        <v>410</v>
      </c>
      <c r="P374" s="48">
        <v>736</v>
      </c>
      <c r="Q374" s="131" t="str">
        <f>IFERROR(INDEX(JRoomSCS!C:C,MATCH(JRooms!M374,JRoomSCS!$B:$B,0)),"N/A")</f>
        <v>N/A</v>
      </c>
      <c r="R374" s="86" t="s">
        <v>405</v>
      </c>
      <c r="S374" s="87" t="str">
        <f>IFERROR(INDEX(SchoolList!C:C,MATCH(T374,SchoolList!A:A,0)),"N/A")</f>
        <v>N/A</v>
      </c>
      <c r="T374" s="87" t="s">
        <v>405</v>
      </c>
      <c r="U374" s="88"/>
      <c r="V374" s="87"/>
    </row>
    <row r="375" spans="1:22" x14ac:dyDescent="0.2">
      <c r="A375" s="48">
        <v>22</v>
      </c>
      <c r="B375" s="48" t="s">
        <v>685</v>
      </c>
      <c r="C375" s="48" t="s">
        <v>686</v>
      </c>
      <c r="D375" s="49">
        <v>777</v>
      </c>
      <c r="E375" s="50" t="s">
        <v>454</v>
      </c>
      <c r="F375" s="48" t="s">
        <v>455</v>
      </c>
      <c r="G375" s="48" t="s">
        <v>401</v>
      </c>
      <c r="H375" s="48">
        <v>777</v>
      </c>
      <c r="I375" s="48">
        <v>1</v>
      </c>
      <c r="J375" s="48" t="s">
        <v>402</v>
      </c>
      <c r="K375" s="48">
        <v>1901</v>
      </c>
      <c r="L375" s="49">
        <v>310</v>
      </c>
      <c r="M375" s="48" t="s">
        <v>626</v>
      </c>
      <c r="N375" s="51" t="s">
        <v>404</v>
      </c>
      <c r="P375" s="48">
        <v>736</v>
      </c>
      <c r="Q375" s="131" t="str">
        <f>IFERROR(INDEX(JRoomSCS!C:C,MATCH(JRooms!M375,JRoomSCS!$B:$B,0)),"N/A")</f>
        <v>N/A</v>
      </c>
      <c r="R375" s="86" t="s">
        <v>405</v>
      </c>
      <c r="S375" s="87" t="str">
        <f>IFERROR(INDEX(SchoolList!C:C,MATCH(T375,SchoolList!A:A,0)),"N/A")</f>
        <v>N/A</v>
      </c>
      <c r="T375" s="87" t="s">
        <v>405</v>
      </c>
      <c r="U375" s="88"/>
      <c r="V375" s="87"/>
    </row>
    <row r="376" spans="1:22" x14ac:dyDescent="0.2">
      <c r="A376" s="48">
        <v>22</v>
      </c>
      <c r="B376" s="48" t="s">
        <v>685</v>
      </c>
      <c r="C376" s="48" t="s">
        <v>686</v>
      </c>
      <c r="D376" s="49">
        <v>777</v>
      </c>
      <c r="E376" s="50" t="s">
        <v>454</v>
      </c>
      <c r="F376" s="48" t="s">
        <v>455</v>
      </c>
      <c r="G376" s="48" t="s">
        <v>401</v>
      </c>
      <c r="H376" s="48">
        <v>777</v>
      </c>
      <c r="I376" s="48">
        <v>1</v>
      </c>
      <c r="J376" s="48" t="s">
        <v>402</v>
      </c>
      <c r="K376" s="48">
        <v>1898</v>
      </c>
      <c r="L376" s="49">
        <v>311</v>
      </c>
      <c r="M376" s="48" t="s">
        <v>626</v>
      </c>
      <c r="N376" s="51" t="s">
        <v>404</v>
      </c>
      <c r="P376" s="48">
        <v>736</v>
      </c>
      <c r="Q376" s="131" t="str">
        <f>IFERROR(INDEX(JRoomSCS!C:C,MATCH(JRooms!M376,JRoomSCS!$B:$B,0)),"N/A")</f>
        <v>N/A</v>
      </c>
      <c r="R376" s="86" t="s">
        <v>405</v>
      </c>
      <c r="S376" s="87" t="str">
        <f>IFERROR(INDEX(SchoolList!C:C,MATCH(T376,SchoolList!A:A,0)),"N/A")</f>
        <v>N/A</v>
      </c>
      <c r="T376" s="87" t="s">
        <v>405</v>
      </c>
      <c r="U376" s="88"/>
      <c r="V376" s="87"/>
    </row>
    <row r="377" spans="1:22" x14ac:dyDescent="0.2">
      <c r="A377" s="48">
        <v>22</v>
      </c>
      <c r="B377" s="48" t="s">
        <v>685</v>
      </c>
      <c r="C377" s="48" t="s">
        <v>686</v>
      </c>
      <c r="D377" s="49">
        <v>777</v>
      </c>
      <c r="E377" s="50" t="s">
        <v>454</v>
      </c>
      <c r="F377" s="48" t="s">
        <v>455</v>
      </c>
      <c r="G377" s="48" t="s">
        <v>401</v>
      </c>
      <c r="H377" s="48">
        <v>777</v>
      </c>
      <c r="I377" s="48">
        <v>1</v>
      </c>
      <c r="J377" s="48" t="s">
        <v>402</v>
      </c>
      <c r="K377" s="48">
        <v>1897</v>
      </c>
      <c r="L377" s="49">
        <v>312</v>
      </c>
      <c r="M377" s="48" t="s">
        <v>626</v>
      </c>
      <c r="N377" s="51" t="s">
        <v>404</v>
      </c>
      <c r="P377" s="48">
        <v>736</v>
      </c>
      <c r="Q377" s="131" t="str">
        <f>IFERROR(INDEX(JRoomSCS!C:C,MATCH(JRooms!M377,JRoomSCS!$B:$B,0)),"N/A")</f>
        <v>N/A</v>
      </c>
      <c r="R377" s="86" t="s">
        <v>405</v>
      </c>
      <c r="S377" s="87" t="str">
        <f>IFERROR(INDEX(SchoolList!C:C,MATCH(T377,SchoolList!A:A,0)),"N/A")</f>
        <v>N/A</v>
      </c>
      <c r="T377" s="87" t="s">
        <v>405</v>
      </c>
      <c r="U377" s="88"/>
      <c r="V377" s="87"/>
    </row>
    <row r="378" spans="1:22" x14ac:dyDescent="0.2">
      <c r="A378" s="48">
        <v>22</v>
      </c>
      <c r="B378" s="48" t="s">
        <v>685</v>
      </c>
      <c r="C378" s="48" t="s">
        <v>686</v>
      </c>
      <c r="D378" s="49">
        <v>777</v>
      </c>
      <c r="E378" s="50" t="s">
        <v>454</v>
      </c>
      <c r="F378" s="48" t="s">
        <v>455</v>
      </c>
      <c r="G378" s="48" t="s">
        <v>401</v>
      </c>
      <c r="H378" s="48">
        <v>1115</v>
      </c>
      <c r="I378" s="48">
        <v>2</v>
      </c>
      <c r="J378" s="48" t="s">
        <v>691</v>
      </c>
      <c r="K378" s="48">
        <v>1910</v>
      </c>
      <c r="L378" s="49">
        <v>320</v>
      </c>
      <c r="M378" s="48" t="s">
        <v>364</v>
      </c>
      <c r="N378" s="51" t="s">
        <v>404</v>
      </c>
      <c r="P378" s="48">
        <v>943</v>
      </c>
      <c r="Q378" s="131" t="str">
        <f>IFERROR(INDEX(JRoomSCS!C:C,MATCH(JRooms!M378,JRoomSCS!$B:$B,0)),"N/A")</f>
        <v>Science</v>
      </c>
      <c r="R378" s="86" t="s">
        <v>405</v>
      </c>
      <c r="S378" s="87" t="str">
        <f>IFERROR(INDEX(SchoolList!C:C,MATCH(T378,SchoolList!A:A,0)),"N/A")</f>
        <v>N/A</v>
      </c>
      <c r="T378" s="87" t="s">
        <v>405</v>
      </c>
      <c r="U378" s="88"/>
      <c r="V378" s="87"/>
    </row>
    <row r="379" spans="1:22" x14ac:dyDescent="0.2">
      <c r="A379" s="48">
        <v>22</v>
      </c>
      <c r="B379" s="48" t="s">
        <v>685</v>
      </c>
      <c r="C379" s="48" t="s">
        <v>686</v>
      </c>
      <c r="D379" s="49">
        <v>777</v>
      </c>
      <c r="E379" s="50" t="s">
        <v>454</v>
      </c>
      <c r="F379" s="48" t="s">
        <v>455</v>
      </c>
      <c r="G379" s="48" t="s">
        <v>401</v>
      </c>
      <c r="H379" s="48">
        <v>1115</v>
      </c>
      <c r="I379" s="48">
        <v>2</v>
      </c>
      <c r="J379" s="48" t="s">
        <v>691</v>
      </c>
      <c r="K379" s="48">
        <v>1909</v>
      </c>
      <c r="L379" s="49">
        <v>321</v>
      </c>
      <c r="M379" s="48" t="s">
        <v>367</v>
      </c>
      <c r="N379" s="51" t="s">
        <v>500</v>
      </c>
      <c r="P379" s="48">
        <v>989</v>
      </c>
      <c r="Q379" s="131" t="str">
        <f>IFERROR(INDEX(JRoomSCS!C:C,MATCH(JRooms!M379,JRoomSCS!$B:$B,0)),"N/A")</f>
        <v>Science</v>
      </c>
      <c r="R379" s="86" t="s">
        <v>405</v>
      </c>
      <c r="S379" s="87" t="str">
        <f>IFERROR(INDEX(SchoolList!C:C,MATCH(T379,SchoolList!A:A,0)),"N/A")</f>
        <v>N/A</v>
      </c>
      <c r="T379" s="87" t="s">
        <v>405</v>
      </c>
      <c r="U379" s="88"/>
      <c r="V379" s="87"/>
    </row>
    <row r="380" spans="1:22" x14ac:dyDescent="0.2">
      <c r="A380" s="48">
        <v>22</v>
      </c>
      <c r="B380" s="48" t="s">
        <v>685</v>
      </c>
      <c r="C380" s="48" t="s">
        <v>686</v>
      </c>
      <c r="D380" s="49">
        <v>777</v>
      </c>
      <c r="E380" s="50" t="s">
        <v>454</v>
      </c>
      <c r="F380" s="48" t="s">
        <v>455</v>
      </c>
      <c r="G380" s="48" t="s">
        <v>401</v>
      </c>
      <c r="H380" s="48">
        <v>1115</v>
      </c>
      <c r="I380" s="48">
        <v>2</v>
      </c>
      <c r="J380" s="48" t="s">
        <v>691</v>
      </c>
      <c r="K380" s="48">
        <v>1908</v>
      </c>
      <c r="L380" s="49">
        <v>322</v>
      </c>
      <c r="M380" s="48" t="s">
        <v>626</v>
      </c>
      <c r="N380" s="51" t="s">
        <v>404</v>
      </c>
      <c r="P380" s="48">
        <v>1472</v>
      </c>
      <c r="Q380" s="131" t="str">
        <f>IFERROR(INDEX(JRoomSCS!C:C,MATCH(JRooms!M380,JRoomSCS!$B:$B,0)),"N/A")</f>
        <v>N/A</v>
      </c>
      <c r="R380" s="86" t="s">
        <v>405</v>
      </c>
      <c r="S380" s="87" t="str">
        <f>IFERROR(INDEX(SchoolList!C:C,MATCH(T380,SchoolList!A:A,0)),"N/A")</f>
        <v>N/A</v>
      </c>
      <c r="T380" s="87" t="s">
        <v>405</v>
      </c>
      <c r="U380" s="88"/>
      <c r="V380" s="87"/>
    </row>
    <row r="381" spans="1:22" x14ac:dyDescent="0.2">
      <c r="A381" s="48">
        <v>22</v>
      </c>
      <c r="B381" s="48" t="s">
        <v>685</v>
      </c>
      <c r="C381" s="48" t="s">
        <v>686</v>
      </c>
      <c r="D381" s="49">
        <v>777</v>
      </c>
      <c r="E381" s="50" t="s">
        <v>454</v>
      </c>
      <c r="F381" s="48" t="s">
        <v>455</v>
      </c>
      <c r="G381" s="48" t="s">
        <v>401</v>
      </c>
      <c r="H381" s="48">
        <v>1115</v>
      </c>
      <c r="I381" s="48">
        <v>2</v>
      </c>
      <c r="J381" s="48" t="s">
        <v>691</v>
      </c>
      <c r="K381" s="48">
        <v>1914</v>
      </c>
      <c r="L381" s="49">
        <v>324</v>
      </c>
      <c r="M381" s="48" t="s">
        <v>367</v>
      </c>
      <c r="N381" s="51" t="s">
        <v>500</v>
      </c>
      <c r="P381" s="48">
        <v>989</v>
      </c>
      <c r="Q381" s="131" t="str">
        <f>IFERROR(INDEX(JRoomSCS!C:C,MATCH(JRooms!M381,JRoomSCS!$B:$B,0)),"N/A")</f>
        <v>Science</v>
      </c>
      <c r="R381" s="86" t="s">
        <v>405</v>
      </c>
      <c r="S381" s="87" t="str">
        <f>IFERROR(INDEX(SchoolList!C:C,MATCH(T381,SchoolList!A:A,0)),"N/A")</f>
        <v>N/A</v>
      </c>
      <c r="T381" s="87" t="s">
        <v>405</v>
      </c>
      <c r="U381" s="88"/>
      <c r="V381" s="87"/>
    </row>
    <row r="382" spans="1:22" x14ac:dyDescent="0.2">
      <c r="A382" s="48">
        <v>22</v>
      </c>
      <c r="B382" s="48" t="s">
        <v>685</v>
      </c>
      <c r="C382" s="48" t="s">
        <v>686</v>
      </c>
      <c r="D382" s="49">
        <v>777</v>
      </c>
      <c r="E382" s="50" t="s">
        <v>454</v>
      </c>
      <c r="F382" s="48" t="s">
        <v>455</v>
      </c>
      <c r="G382" s="48" t="s">
        <v>401</v>
      </c>
      <c r="H382" s="48">
        <v>1115</v>
      </c>
      <c r="I382" s="48">
        <v>2</v>
      </c>
      <c r="J382" s="48" t="s">
        <v>691</v>
      </c>
      <c r="K382" s="48">
        <v>1913</v>
      </c>
      <c r="L382" s="49">
        <v>325</v>
      </c>
      <c r="M382" s="48" t="s">
        <v>626</v>
      </c>
      <c r="N382" s="51" t="s">
        <v>404</v>
      </c>
      <c r="P382" s="48">
        <v>1265</v>
      </c>
      <c r="Q382" s="131" t="str">
        <f>IFERROR(INDEX(JRoomSCS!C:C,MATCH(JRooms!M382,JRoomSCS!$B:$B,0)),"N/A")</f>
        <v>N/A</v>
      </c>
      <c r="R382" s="86" t="s">
        <v>405</v>
      </c>
      <c r="S382" s="87" t="str">
        <f>IFERROR(INDEX(SchoolList!C:C,MATCH(T382,SchoolList!A:A,0)),"N/A")</f>
        <v>N/A</v>
      </c>
      <c r="T382" s="87" t="s">
        <v>405</v>
      </c>
      <c r="U382" s="88"/>
      <c r="V382" s="87"/>
    </row>
    <row r="383" spans="1:22" x14ac:dyDescent="0.2">
      <c r="A383" s="48">
        <v>22</v>
      </c>
      <c r="B383" s="48" t="s">
        <v>685</v>
      </c>
      <c r="C383" s="48" t="s">
        <v>686</v>
      </c>
      <c r="D383" s="49">
        <v>777</v>
      </c>
      <c r="E383" s="50" t="s">
        <v>454</v>
      </c>
      <c r="F383" s="48" t="s">
        <v>455</v>
      </c>
      <c r="G383" s="48" t="s">
        <v>401</v>
      </c>
      <c r="H383" s="48">
        <v>1115</v>
      </c>
      <c r="I383" s="48">
        <v>2</v>
      </c>
      <c r="J383" s="48" t="s">
        <v>691</v>
      </c>
      <c r="K383" s="48">
        <v>1912</v>
      </c>
      <c r="L383" s="49">
        <v>326</v>
      </c>
      <c r="M383" s="48" t="s">
        <v>367</v>
      </c>
      <c r="N383" s="51" t="s">
        <v>500</v>
      </c>
      <c r="P383" s="48">
        <v>989</v>
      </c>
      <c r="Q383" s="131" t="str">
        <f>IFERROR(INDEX(JRoomSCS!C:C,MATCH(JRooms!M383,JRoomSCS!$B:$B,0)),"N/A")</f>
        <v>Science</v>
      </c>
      <c r="R383" s="86" t="s">
        <v>405</v>
      </c>
      <c r="S383" s="87" t="str">
        <f>IFERROR(INDEX(SchoolList!C:C,MATCH(T383,SchoolList!A:A,0)),"N/A")</f>
        <v>N/A</v>
      </c>
      <c r="T383" s="87" t="s">
        <v>405</v>
      </c>
      <c r="U383" s="88"/>
      <c r="V383" s="87"/>
    </row>
    <row r="384" spans="1:22" x14ac:dyDescent="0.2">
      <c r="A384" s="48">
        <v>22</v>
      </c>
      <c r="B384" s="48" t="s">
        <v>685</v>
      </c>
      <c r="C384" s="48" t="s">
        <v>686</v>
      </c>
      <c r="D384" s="49">
        <v>777</v>
      </c>
      <c r="E384" s="50" t="s">
        <v>454</v>
      </c>
      <c r="F384" s="48" t="s">
        <v>455</v>
      </c>
      <c r="G384" s="48" t="s">
        <v>401</v>
      </c>
      <c r="H384" s="48">
        <v>1115</v>
      </c>
      <c r="I384" s="48">
        <v>2</v>
      </c>
      <c r="J384" s="48" t="s">
        <v>691</v>
      </c>
      <c r="K384" s="48">
        <v>1911</v>
      </c>
      <c r="L384" s="49">
        <v>327</v>
      </c>
      <c r="M384" s="48" t="s">
        <v>626</v>
      </c>
      <c r="N384" s="51" t="s">
        <v>404</v>
      </c>
      <c r="P384" s="48">
        <v>759</v>
      </c>
      <c r="Q384" s="131" t="str">
        <f>IFERROR(INDEX(JRoomSCS!C:C,MATCH(JRooms!M384,JRoomSCS!$B:$B,0)),"N/A")</f>
        <v>N/A</v>
      </c>
      <c r="R384" s="86" t="s">
        <v>405</v>
      </c>
      <c r="S384" s="87" t="str">
        <f>IFERROR(INDEX(SchoolList!C:C,MATCH(T384,SchoolList!A:A,0)),"N/A")</f>
        <v>N/A</v>
      </c>
      <c r="T384" s="87" t="s">
        <v>405</v>
      </c>
      <c r="U384" s="88"/>
      <c r="V384" s="87"/>
    </row>
    <row r="385" spans="1:22" x14ac:dyDescent="0.2">
      <c r="A385" s="48">
        <v>22</v>
      </c>
      <c r="B385" s="48" t="s">
        <v>685</v>
      </c>
      <c r="C385" s="48" t="s">
        <v>686</v>
      </c>
      <c r="D385" s="49">
        <v>778</v>
      </c>
      <c r="E385" s="50" t="s">
        <v>471</v>
      </c>
      <c r="F385" s="48" t="s">
        <v>472</v>
      </c>
      <c r="G385" s="48" t="s">
        <v>401</v>
      </c>
      <c r="H385" s="48">
        <v>778</v>
      </c>
      <c r="I385" s="48">
        <v>1</v>
      </c>
      <c r="J385" s="48" t="s">
        <v>402</v>
      </c>
      <c r="K385" s="48">
        <v>1873</v>
      </c>
      <c r="L385" s="49">
        <v>200</v>
      </c>
      <c r="M385" s="48" t="s">
        <v>626</v>
      </c>
      <c r="N385" s="51" t="s">
        <v>404</v>
      </c>
      <c r="P385" s="48">
        <v>775</v>
      </c>
      <c r="Q385" s="131" t="str">
        <f>IFERROR(INDEX(JRoomSCS!C:C,MATCH(JRooms!M385,JRoomSCS!$B:$B,0)),"N/A")</f>
        <v>N/A</v>
      </c>
      <c r="R385" s="86" t="s">
        <v>405</v>
      </c>
      <c r="S385" s="87" t="str">
        <f>IFERROR(INDEX(SchoolList!C:C,MATCH(T385,SchoolList!A:A,0)),"N/A")</f>
        <v>N/A</v>
      </c>
      <c r="T385" s="87" t="s">
        <v>405</v>
      </c>
      <c r="U385" s="88"/>
      <c r="V385" s="87"/>
    </row>
    <row r="386" spans="1:22" x14ac:dyDescent="0.2">
      <c r="A386" s="48">
        <v>22</v>
      </c>
      <c r="B386" s="48" t="s">
        <v>685</v>
      </c>
      <c r="C386" s="48" t="s">
        <v>686</v>
      </c>
      <c r="D386" s="49">
        <v>778</v>
      </c>
      <c r="E386" s="50" t="s">
        <v>471</v>
      </c>
      <c r="F386" s="48" t="s">
        <v>472</v>
      </c>
      <c r="G386" s="48" t="s">
        <v>401</v>
      </c>
      <c r="H386" s="48">
        <v>778</v>
      </c>
      <c r="I386" s="48">
        <v>1</v>
      </c>
      <c r="J386" s="48" t="s">
        <v>402</v>
      </c>
      <c r="K386" s="48">
        <v>1872</v>
      </c>
      <c r="L386" s="49">
        <v>201</v>
      </c>
      <c r="M386" s="48" t="s">
        <v>626</v>
      </c>
      <c r="N386" s="51" t="s">
        <v>404</v>
      </c>
      <c r="P386" s="48">
        <v>850</v>
      </c>
      <c r="Q386" s="131" t="str">
        <f>IFERROR(INDEX(JRoomSCS!C:C,MATCH(JRooms!M386,JRoomSCS!$B:$B,0)),"N/A")</f>
        <v>N/A</v>
      </c>
      <c r="R386" s="86" t="s">
        <v>405</v>
      </c>
      <c r="S386" s="87" t="str">
        <f>IFERROR(INDEX(SchoolList!C:C,MATCH(T386,SchoolList!A:A,0)),"N/A")</f>
        <v>N/A</v>
      </c>
      <c r="T386" s="87" t="s">
        <v>405</v>
      </c>
      <c r="U386" s="88"/>
      <c r="V386" s="87"/>
    </row>
    <row r="387" spans="1:22" x14ac:dyDescent="0.2">
      <c r="A387" s="48">
        <v>22</v>
      </c>
      <c r="B387" s="48" t="s">
        <v>685</v>
      </c>
      <c r="C387" s="48" t="s">
        <v>686</v>
      </c>
      <c r="D387" s="49">
        <v>778</v>
      </c>
      <c r="E387" s="50" t="s">
        <v>471</v>
      </c>
      <c r="F387" s="48" t="s">
        <v>472</v>
      </c>
      <c r="G387" s="48" t="s">
        <v>401</v>
      </c>
      <c r="H387" s="48">
        <v>778</v>
      </c>
      <c r="I387" s="48">
        <v>1</v>
      </c>
      <c r="J387" s="48" t="s">
        <v>402</v>
      </c>
      <c r="K387" s="48">
        <v>1871</v>
      </c>
      <c r="L387" s="49">
        <v>202</v>
      </c>
      <c r="M387" s="48" t="s">
        <v>626</v>
      </c>
      <c r="N387" s="51" t="s">
        <v>404</v>
      </c>
      <c r="P387" s="48">
        <v>775</v>
      </c>
      <c r="Q387" s="131" t="str">
        <f>IFERROR(INDEX(JRoomSCS!C:C,MATCH(JRooms!M387,JRoomSCS!$B:$B,0)),"N/A")</f>
        <v>N/A</v>
      </c>
      <c r="R387" s="86" t="s">
        <v>405</v>
      </c>
      <c r="S387" s="87" t="str">
        <f>IFERROR(INDEX(SchoolList!C:C,MATCH(T387,SchoolList!A:A,0)),"N/A")</f>
        <v>N/A</v>
      </c>
      <c r="T387" s="87" t="s">
        <v>405</v>
      </c>
      <c r="U387" s="88"/>
      <c r="V387" s="87"/>
    </row>
    <row r="388" spans="1:22" x14ac:dyDescent="0.2">
      <c r="A388" s="48">
        <v>22</v>
      </c>
      <c r="B388" s="48" t="s">
        <v>685</v>
      </c>
      <c r="C388" s="48" t="s">
        <v>686</v>
      </c>
      <c r="D388" s="49">
        <v>778</v>
      </c>
      <c r="E388" s="50" t="s">
        <v>471</v>
      </c>
      <c r="F388" s="48" t="s">
        <v>472</v>
      </c>
      <c r="G388" s="48" t="s">
        <v>401</v>
      </c>
      <c r="H388" s="48">
        <v>778</v>
      </c>
      <c r="I388" s="48">
        <v>1</v>
      </c>
      <c r="J388" s="48" t="s">
        <v>402</v>
      </c>
      <c r="K388" s="48">
        <v>1870</v>
      </c>
      <c r="L388" s="49">
        <v>203</v>
      </c>
      <c r="M388" s="48" t="s">
        <v>626</v>
      </c>
      <c r="N388" s="51" t="s">
        <v>404</v>
      </c>
      <c r="P388" s="48">
        <v>775</v>
      </c>
      <c r="Q388" s="131" t="str">
        <f>IFERROR(INDEX(JRoomSCS!C:C,MATCH(JRooms!M388,JRoomSCS!$B:$B,0)),"N/A")</f>
        <v>N/A</v>
      </c>
      <c r="R388" s="86" t="s">
        <v>405</v>
      </c>
      <c r="S388" s="87" t="str">
        <f>IFERROR(INDEX(SchoolList!C:C,MATCH(T388,SchoolList!A:A,0)),"N/A")</f>
        <v>N/A</v>
      </c>
      <c r="T388" s="87" t="s">
        <v>405</v>
      </c>
      <c r="U388" s="88"/>
      <c r="V388" s="87"/>
    </row>
    <row r="389" spans="1:22" x14ac:dyDescent="0.2">
      <c r="A389" s="48">
        <v>22</v>
      </c>
      <c r="B389" s="48" t="s">
        <v>685</v>
      </c>
      <c r="C389" s="48" t="s">
        <v>686</v>
      </c>
      <c r="D389" s="49">
        <v>778</v>
      </c>
      <c r="E389" s="50" t="s">
        <v>471</v>
      </c>
      <c r="F389" s="48" t="s">
        <v>472</v>
      </c>
      <c r="G389" s="48" t="s">
        <v>401</v>
      </c>
      <c r="H389" s="48">
        <v>778</v>
      </c>
      <c r="I389" s="48">
        <v>1</v>
      </c>
      <c r="J389" s="48" t="s">
        <v>402</v>
      </c>
      <c r="K389" s="48">
        <v>1868</v>
      </c>
      <c r="L389" s="49">
        <v>206</v>
      </c>
      <c r="M389" s="48" t="s">
        <v>626</v>
      </c>
      <c r="N389" s="51" t="s">
        <v>404</v>
      </c>
      <c r="P389" s="48">
        <v>750</v>
      </c>
      <c r="Q389" s="131" t="str">
        <f>IFERROR(INDEX(JRoomSCS!C:C,MATCH(JRooms!M389,JRoomSCS!$B:$B,0)),"N/A")</f>
        <v>N/A</v>
      </c>
      <c r="R389" s="86" t="s">
        <v>405</v>
      </c>
      <c r="S389" s="87" t="str">
        <f>IFERROR(INDEX(SchoolList!C:C,MATCH(T389,SchoolList!A:A,0)),"N/A")</f>
        <v>N/A</v>
      </c>
      <c r="T389" s="87" t="s">
        <v>405</v>
      </c>
      <c r="U389" s="88"/>
      <c r="V389" s="87"/>
    </row>
    <row r="390" spans="1:22" x14ac:dyDescent="0.2">
      <c r="A390" s="48">
        <v>22</v>
      </c>
      <c r="B390" s="48" t="s">
        <v>685</v>
      </c>
      <c r="C390" s="48" t="s">
        <v>686</v>
      </c>
      <c r="D390" s="49">
        <v>778</v>
      </c>
      <c r="E390" s="50" t="s">
        <v>471</v>
      </c>
      <c r="F390" s="48" t="s">
        <v>472</v>
      </c>
      <c r="G390" s="48" t="s">
        <v>401</v>
      </c>
      <c r="H390" s="48">
        <v>778</v>
      </c>
      <c r="I390" s="48">
        <v>1</v>
      </c>
      <c r="J390" s="48" t="s">
        <v>402</v>
      </c>
      <c r="K390" s="48">
        <v>1865</v>
      </c>
      <c r="L390" s="49">
        <v>208</v>
      </c>
      <c r="M390" s="48" t="s">
        <v>626</v>
      </c>
      <c r="N390" s="51" t="s">
        <v>404</v>
      </c>
      <c r="P390" s="48">
        <v>884</v>
      </c>
      <c r="Q390" s="131" t="str">
        <f>IFERROR(INDEX(JRoomSCS!C:C,MATCH(JRooms!M390,JRoomSCS!$B:$B,0)),"N/A")</f>
        <v>N/A</v>
      </c>
      <c r="R390" s="86" t="s">
        <v>405</v>
      </c>
      <c r="S390" s="87" t="str">
        <f>IFERROR(INDEX(SchoolList!C:C,MATCH(T390,SchoolList!A:A,0)),"N/A")</f>
        <v>N/A</v>
      </c>
      <c r="T390" s="87" t="s">
        <v>405</v>
      </c>
      <c r="U390" s="88"/>
      <c r="V390" s="87"/>
    </row>
    <row r="391" spans="1:22" x14ac:dyDescent="0.2">
      <c r="A391" s="48">
        <v>22</v>
      </c>
      <c r="B391" s="48" t="s">
        <v>685</v>
      </c>
      <c r="C391" s="48" t="s">
        <v>686</v>
      </c>
      <c r="D391" s="49">
        <v>778</v>
      </c>
      <c r="E391" s="50" t="s">
        <v>471</v>
      </c>
      <c r="F391" s="48" t="s">
        <v>472</v>
      </c>
      <c r="G391" s="48" t="s">
        <v>401</v>
      </c>
      <c r="H391" s="48">
        <v>778</v>
      </c>
      <c r="I391" s="48">
        <v>1</v>
      </c>
      <c r="J391" s="48" t="s">
        <v>402</v>
      </c>
      <c r="K391" s="48">
        <v>1869</v>
      </c>
      <c r="L391" s="49" t="s">
        <v>692</v>
      </c>
      <c r="M391" s="48" t="s">
        <v>626</v>
      </c>
      <c r="N391" s="51" t="s">
        <v>404</v>
      </c>
      <c r="P391" s="48">
        <v>575</v>
      </c>
      <c r="Q391" s="131" t="str">
        <f>IFERROR(INDEX(JRoomSCS!C:C,MATCH(JRooms!M391,JRoomSCS!$B:$B,0)),"N/A")</f>
        <v>N/A</v>
      </c>
      <c r="R391" s="86" t="s">
        <v>405</v>
      </c>
      <c r="S391" s="87" t="str">
        <f>IFERROR(INDEX(SchoolList!C:C,MATCH(T391,SchoolList!A:A,0)),"N/A")</f>
        <v>N/A</v>
      </c>
      <c r="T391" s="87" t="s">
        <v>405</v>
      </c>
      <c r="U391" s="88"/>
      <c r="V391" s="87"/>
    </row>
    <row r="392" spans="1:22" x14ac:dyDescent="0.2">
      <c r="A392" s="48">
        <v>22</v>
      </c>
      <c r="B392" s="48" t="s">
        <v>685</v>
      </c>
      <c r="C392" s="48" t="s">
        <v>686</v>
      </c>
      <c r="D392" s="49">
        <v>778</v>
      </c>
      <c r="E392" s="50" t="s">
        <v>471</v>
      </c>
      <c r="F392" s="48" t="s">
        <v>472</v>
      </c>
      <c r="G392" s="48" t="s">
        <v>401</v>
      </c>
      <c r="H392" s="48">
        <v>778</v>
      </c>
      <c r="I392" s="48">
        <v>1</v>
      </c>
      <c r="J392" s="48" t="s">
        <v>402</v>
      </c>
      <c r="K392" s="48">
        <v>1867</v>
      </c>
      <c r="L392" s="49" t="s">
        <v>693</v>
      </c>
      <c r="M392" s="48" t="s">
        <v>626</v>
      </c>
      <c r="N392" s="51" t="s">
        <v>404</v>
      </c>
      <c r="O392" s="52" t="s">
        <v>491</v>
      </c>
      <c r="P392" s="48">
        <v>650</v>
      </c>
      <c r="Q392" s="131" t="str">
        <f>IFERROR(INDEX(JRoomSCS!C:C,MATCH(JRooms!M392,JRoomSCS!$B:$B,0)),"N/A")</f>
        <v>N/A</v>
      </c>
      <c r="R392" s="86" t="s">
        <v>405</v>
      </c>
      <c r="S392" s="87" t="str">
        <f>IFERROR(INDEX(SchoolList!C:C,MATCH(T392,SchoolList!A:A,0)),"N/A")</f>
        <v>N/A</v>
      </c>
      <c r="T392" s="87" t="s">
        <v>405</v>
      </c>
      <c r="U392" s="88"/>
      <c r="V392" s="87"/>
    </row>
    <row r="393" spans="1:22" x14ac:dyDescent="0.2">
      <c r="A393" s="48">
        <v>22</v>
      </c>
      <c r="B393" s="48" t="s">
        <v>685</v>
      </c>
      <c r="C393" s="48" t="s">
        <v>686</v>
      </c>
      <c r="D393" s="49">
        <v>778</v>
      </c>
      <c r="E393" s="50" t="s">
        <v>471</v>
      </c>
      <c r="F393" s="48" t="s">
        <v>472</v>
      </c>
      <c r="G393" s="48" t="s">
        <v>401</v>
      </c>
      <c r="H393" s="48">
        <v>778</v>
      </c>
      <c r="I393" s="48">
        <v>1</v>
      </c>
      <c r="J393" s="48" t="s">
        <v>402</v>
      </c>
      <c r="K393" s="48">
        <v>1866</v>
      </c>
      <c r="L393" s="49" t="s">
        <v>694</v>
      </c>
      <c r="M393" s="48" t="s">
        <v>626</v>
      </c>
      <c r="N393" s="51" t="s">
        <v>404</v>
      </c>
      <c r="P393" s="48">
        <v>650</v>
      </c>
      <c r="Q393" s="131" t="str">
        <f>IFERROR(INDEX(JRoomSCS!C:C,MATCH(JRooms!M393,JRoomSCS!$B:$B,0)),"N/A")</f>
        <v>N/A</v>
      </c>
      <c r="R393" s="86" t="s">
        <v>405</v>
      </c>
      <c r="S393" s="87" t="str">
        <f>IFERROR(INDEX(SchoolList!C:C,MATCH(T393,SchoolList!A:A,0)),"N/A")</f>
        <v>N/A</v>
      </c>
      <c r="T393" s="87" t="s">
        <v>405</v>
      </c>
      <c r="U393" s="88"/>
      <c r="V393" s="87"/>
    </row>
    <row r="394" spans="1:22" x14ac:dyDescent="0.2">
      <c r="A394" s="48">
        <v>22</v>
      </c>
      <c r="B394" s="48" t="s">
        <v>685</v>
      </c>
      <c r="C394" s="48" t="s">
        <v>686</v>
      </c>
      <c r="D394" s="49">
        <v>778</v>
      </c>
      <c r="E394" s="50" t="s">
        <v>471</v>
      </c>
      <c r="F394" s="48" t="s">
        <v>472</v>
      </c>
      <c r="G394" s="48" t="s">
        <v>401</v>
      </c>
      <c r="H394" s="48">
        <v>1114</v>
      </c>
      <c r="I394" s="48">
        <v>2</v>
      </c>
      <c r="J394" s="48" t="s">
        <v>421</v>
      </c>
      <c r="K394" s="48">
        <v>1886</v>
      </c>
      <c r="L394" s="49">
        <v>220</v>
      </c>
      <c r="M394" s="48" t="s">
        <v>367</v>
      </c>
      <c r="N394" s="51" t="s">
        <v>500</v>
      </c>
      <c r="P394" s="48">
        <v>1175</v>
      </c>
      <c r="Q394" s="131" t="str">
        <f>IFERROR(INDEX(JRoomSCS!C:C,MATCH(JRooms!M394,JRoomSCS!$B:$B,0)),"N/A")</f>
        <v>Science</v>
      </c>
      <c r="R394" s="86" t="s">
        <v>405</v>
      </c>
      <c r="S394" s="87" t="str">
        <f>IFERROR(INDEX(SchoolList!C:C,MATCH(T394,SchoolList!A:A,0)),"N/A")</f>
        <v>N/A</v>
      </c>
      <c r="T394" s="87" t="s">
        <v>405</v>
      </c>
      <c r="U394" s="88"/>
      <c r="V394" s="87"/>
    </row>
    <row r="395" spans="1:22" x14ac:dyDescent="0.2">
      <c r="A395" s="48">
        <v>22</v>
      </c>
      <c r="B395" s="48" t="s">
        <v>685</v>
      </c>
      <c r="C395" s="48" t="s">
        <v>686</v>
      </c>
      <c r="D395" s="49">
        <v>778</v>
      </c>
      <c r="E395" s="50" t="s">
        <v>471</v>
      </c>
      <c r="F395" s="48" t="s">
        <v>472</v>
      </c>
      <c r="G395" s="48" t="s">
        <v>401</v>
      </c>
      <c r="H395" s="48">
        <v>1114</v>
      </c>
      <c r="I395" s="48">
        <v>2</v>
      </c>
      <c r="J395" s="48" t="s">
        <v>421</v>
      </c>
      <c r="K395" s="48">
        <v>1885</v>
      </c>
      <c r="L395" s="49">
        <v>221</v>
      </c>
      <c r="M395" s="48" t="s">
        <v>367</v>
      </c>
      <c r="N395" s="51" t="s">
        <v>500</v>
      </c>
      <c r="P395" s="48">
        <v>1550</v>
      </c>
      <c r="Q395" s="131" t="str">
        <f>IFERROR(INDEX(JRoomSCS!C:C,MATCH(JRooms!M395,JRoomSCS!$B:$B,0)),"N/A")</f>
        <v>Science</v>
      </c>
      <c r="R395" s="86" t="s">
        <v>405</v>
      </c>
      <c r="S395" s="87" t="str">
        <f>IFERROR(INDEX(SchoolList!C:C,MATCH(T395,SchoolList!A:A,0)),"N/A")</f>
        <v>N/A</v>
      </c>
      <c r="T395" s="87" t="s">
        <v>405</v>
      </c>
      <c r="U395" s="88"/>
      <c r="V395" s="87"/>
    </row>
    <row r="396" spans="1:22" x14ac:dyDescent="0.2">
      <c r="A396" s="48">
        <v>22</v>
      </c>
      <c r="B396" s="48" t="s">
        <v>685</v>
      </c>
      <c r="C396" s="48" t="s">
        <v>686</v>
      </c>
      <c r="D396" s="49">
        <v>778</v>
      </c>
      <c r="E396" s="50" t="s">
        <v>471</v>
      </c>
      <c r="F396" s="48" t="s">
        <v>472</v>
      </c>
      <c r="G396" s="48" t="s">
        <v>401</v>
      </c>
      <c r="H396" s="48">
        <v>1114</v>
      </c>
      <c r="I396" s="48">
        <v>2</v>
      </c>
      <c r="J396" s="48" t="s">
        <v>421</v>
      </c>
      <c r="K396" s="48">
        <v>1884</v>
      </c>
      <c r="L396" s="49">
        <v>222</v>
      </c>
      <c r="M396" s="48" t="s">
        <v>375</v>
      </c>
      <c r="N396" s="51" t="s">
        <v>500</v>
      </c>
      <c r="P396" s="48">
        <v>1175</v>
      </c>
      <c r="Q396" s="131" t="str">
        <f>IFERROR(INDEX(JRoomSCS!C:C,MATCH(JRooms!M396,JRoomSCS!$B:$B,0)),"N/A")</f>
        <v>Tech</v>
      </c>
      <c r="R396" s="86" t="s">
        <v>405</v>
      </c>
      <c r="S396" s="87" t="str">
        <f>IFERROR(INDEX(SchoolList!C:C,MATCH(T396,SchoolList!A:A,0)),"N/A")</f>
        <v>N/A</v>
      </c>
      <c r="T396" s="87" t="s">
        <v>405</v>
      </c>
      <c r="U396" s="88"/>
      <c r="V396" s="87"/>
    </row>
    <row r="397" spans="1:22" x14ac:dyDescent="0.2">
      <c r="A397" s="48">
        <v>22</v>
      </c>
      <c r="B397" s="48" t="s">
        <v>685</v>
      </c>
      <c r="C397" s="48" t="s">
        <v>686</v>
      </c>
      <c r="D397" s="49">
        <v>778</v>
      </c>
      <c r="E397" s="50" t="s">
        <v>471</v>
      </c>
      <c r="F397" s="48" t="s">
        <v>472</v>
      </c>
      <c r="G397" s="48" t="s">
        <v>401</v>
      </c>
      <c r="H397" s="48">
        <v>1114</v>
      </c>
      <c r="I397" s="48">
        <v>2</v>
      </c>
      <c r="J397" s="48" t="s">
        <v>421</v>
      </c>
      <c r="K397" s="48">
        <v>1882</v>
      </c>
      <c r="L397" s="49">
        <v>224</v>
      </c>
      <c r="M397" s="48" t="s">
        <v>626</v>
      </c>
      <c r="N397" s="51" t="s">
        <v>404</v>
      </c>
      <c r="P397" s="48">
        <v>600</v>
      </c>
      <c r="Q397" s="131" t="str">
        <f>IFERROR(INDEX(JRoomSCS!C:C,MATCH(JRooms!M397,JRoomSCS!$B:$B,0)),"N/A")</f>
        <v>N/A</v>
      </c>
      <c r="R397" s="86" t="s">
        <v>405</v>
      </c>
      <c r="S397" s="87" t="str">
        <f>IFERROR(INDEX(SchoolList!C:C,MATCH(T397,SchoolList!A:A,0)),"N/A")</f>
        <v>N/A</v>
      </c>
      <c r="T397" s="87" t="s">
        <v>405</v>
      </c>
      <c r="U397" s="88"/>
      <c r="V397" s="87"/>
    </row>
    <row r="398" spans="1:22" x14ac:dyDescent="0.2">
      <c r="A398" s="48">
        <v>22</v>
      </c>
      <c r="B398" s="48" t="s">
        <v>685</v>
      </c>
      <c r="C398" s="48" t="s">
        <v>686</v>
      </c>
      <c r="D398" s="49">
        <v>778</v>
      </c>
      <c r="E398" s="50" t="s">
        <v>471</v>
      </c>
      <c r="F398" s="48" t="s">
        <v>472</v>
      </c>
      <c r="G398" s="48" t="s">
        <v>401</v>
      </c>
      <c r="H398" s="48">
        <v>1114</v>
      </c>
      <c r="I398" s="48">
        <v>2</v>
      </c>
      <c r="J398" s="48" t="s">
        <v>421</v>
      </c>
      <c r="K398" s="48">
        <v>1881</v>
      </c>
      <c r="L398" s="49">
        <v>225</v>
      </c>
      <c r="M398" s="48" t="s">
        <v>626</v>
      </c>
      <c r="N398" s="51" t="s">
        <v>404</v>
      </c>
      <c r="P398" s="48">
        <v>775</v>
      </c>
      <c r="Q398" s="131" t="str">
        <f>IFERROR(INDEX(JRoomSCS!C:C,MATCH(JRooms!M398,JRoomSCS!$B:$B,0)),"N/A")</f>
        <v>N/A</v>
      </c>
      <c r="R398" s="86" t="s">
        <v>405</v>
      </c>
      <c r="S398" s="87" t="str">
        <f>IFERROR(INDEX(SchoolList!C:C,MATCH(T398,SchoolList!A:A,0)),"N/A")</f>
        <v>N/A</v>
      </c>
      <c r="T398" s="87" t="s">
        <v>405</v>
      </c>
      <c r="U398" s="88"/>
      <c r="V398" s="87"/>
    </row>
    <row r="399" spans="1:22" x14ac:dyDescent="0.2">
      <c r="A399" s="48">
        <v>22</v>
      </c>
      <c r="B399" s="48" t="s">
        <v>685</v>
      </c>
      <c r="C399" s="48" t="s">
        <v>686</v>
      </c>
      <c r="D399" s="49">
        <v>778</v>
      </c>
      <c r="E399" s="50" t="s">
        <v>471</v>
      </c>
      <c r="F399" s="48" t="s">
        <v>472</v>
      </c>
      <c r="G399" s="48" t="s">
        <v>401</v>
      </c>
      <c r="H399" s="48">
        <v>1114</v>
      </c>
      <c r="I399" s="48">
        <v>2</v>
      </c>
      <c r="J399" s="48" t="s">
        <v>421</v>
      </c>
      <c r="K399" s="48">
        <v>1880</v>
      </c>
      <c r="L399" s="49">
        <v>226</v>
      </c>
      <c r="M399" s="48" t="s">
        <v>626</v>
      </c>
      <c r="N399" s="51" t="s">
        <v>404</v>
      </c>
      <c r="P399" s="48">
        <v>775</v>
      </c>
      <c r="Q399" s="131" t="str">
        <f>IFERROR(INDEX(JRoomSCS!C:C,MATCH(JRooms!M399,JRoomSCS!$B:$B,0)),"N/A")</f>
        <v>N/A</v>
      </c>
      <c r="R399" s="86" t="s">
        <v>405</v>
      </c>
      <c r="S399" s="87" t="str">
        <f>IFERROR(INDEX(SchoolList!C:C,MATCH(T399,SchoolList!A:A,0)),"N/A")</f>
        <v>N/A</v>
      </c>
      <c r="T399" s="87" t="s">
        <v>405</v>
      </c>
      <c r="U399" s="88"/>
      <c r="V399" s="87"/>
    </row>
    <row r="400" spans="1:22" x14ac:dyDescent="0.2">
      <c r="A400" s="48">
        <v>22</v>
      </c>
      <c r="B400" s="48" t="s">
        <v>685</v>
      </c>
      <c r="C400" s="48" t="s">
        <v>686</v>
      </c>
      <c r="D400" s="49">
        <v>778</v>
      </c>
      <c r="E400" s="50" t="s">
        <v>471</v>
      </c>
      <c r="F400" s="48" t="s">
        <v>472</v>
      </c>
      <c r="G400" s="48" t="s">
        <v>401</v>
      </c>
      <c r="H400" s="48">
        <v>1114</v>
      </c>
      <c r="I400" s="48">
        <v>2</v>
      </c>
      <c r="J400" s="48" t="s">
        <v>421</v>
      </c>
      <c r="K400" s="48">
        <v>1879</v>
      </c>
      <c r="L400" s="49">
        <v>227</v>
      </c>
      <c r="M400" s="48" t="s">
        <v>626</v>
      </c>
      <c r="N400" s="51" t="s">
        <v>404</v>
      </c>
      <c r="P400" s="48">
        <v>775</v>
      </c>
      <c r="Q400" s="131" t="str">
        <f>IFERROR(INDEX(JRoomSCS!C:C,MATCH(JRooms!M400,JRoomSCS!$B:$B,0)),"N/A")</f>
        <v>N/A</v>
      </c>
      <c r="R400" s="86" t="s">
        <v>405</v>
      </c>
      <c r="S400" s="87" t="str">
        <f>IFERROR(INDEX(SchoolList!C:C,MATCH(T400,SchoolList!A:A,0)),"N/A")</f>
        <v>N/A</v>
      </c>
      <c r="T400" s="87" t="s">
        <v>405</v>
      </c>
      <c r="U400" s="88"/>
      <c r="V400" s="87"/>
    </row>
    <row r="401" spans="1:22" x14ac:dyDescent="0.2">
      <c r="A401" s="48">
        <v>22</v>
      </c>
      <c r="B401" s="48" t="s">
        <v>685</v>
      </c>
      <c r="C401" s="48" t="s">
        <v>686</v>
      </c>
      <c r="D401" s="49">
        <v>778</v>
      </c>
      <c r="E401" s="50" t="s">
        <v>471</v>
      </c>
      <c r="F401" s="48" t="s">
        <v>472</v>
      </c>
      <c r="G401" s="48" t="s">
        <v>401</v>
      </c>
      <c r="H401" s="48">
        <v>1114</v>
      </c>
      <c r="I401" s="48">
        <v>2</v>
      </c>
      <c r="J401" s="48" t="s">
        <v>421</v>
      </c>
      <c r="K401" s="48">
        <v>1878</v>
      </c>
      <c r="L401" s="49">
        <v>228</v>
      </c>
      <c r="M401" s="48" t="s">
        <v>626</v>
      </c>
      <c r="N401" s="51" t="s">
        <v>404</v>
      </c>
      <c r="P401" s="48">
        <v>775</v>
      </c>
      <c r="Q401" s="131" t="str">
        <f>IFERROR(INDEX(JRoomSCS!C:C,MATCH(JRooms!M401,JRoomSCS!$B:$B,0)),"N/A")</f>
        <v>N/A</v>
      </c>
      <c r="R401" s="86" t="s">
        <v>405</v>
      </c>
      <c r="S401" s="87" t="str">
        <f>IFERROR(INDEX(SchoolList!C:C,MATCH(T401,SchoolList!A:A,0)),"N/A")</f>
        <v>N/A</v>
      </c>
      <c r="T401" s="87" t="s">
        <v>405</v>
      </c>
      <c r="U401" s="88"/>
      <c r="V401" s="87"/>
    </row>
    <row r="402" spans="1:22" x14ac:dyDescent="0.2">
      <c r="A402" s="48">
        <v>22</v>
      </c>
      <c r="B402" s="48" t="s">
        <v>685</v>
      </c>
      <c r="C402" s="48" t="s">
        <v>686</v>
      </c>
      <c r="D402" s="49">
        <v>778</v>
      </c>
      <c r="E402" s="50" t="s">
        <v>471</v>
      </c>
      <c r="F402" s="48" t="s">
        <v>472</v>
      </c>
      <c r="G402" s="48" t="s">
        <v>401</v>
      </c>
      <c r="H402" s="48">
        <v>1114</v>
      </c>
      <c r="I402" s="48">
        <v>2</v>
      </c>
      <c r="J402" s="48" t="s">
        <v>421</v>
      </c>
      <c r="K402" s="48">
        <v>1877</v>
      </c>
      <c r="L402" s="49">
        <v>231</v>
      </c>
      <c r="M402" s="48" t="s">
        <v>375</v>
      </c>
      <c r="N402" s="51" t="s">
        <v>500</v>
      </c>
      <c r="P402" s="48">
        <v>1075</v>
      </c>
      <c r="Q402" s="131" t="str">
        <f>IFERROR(INDEX(JRoomSCS!C:C,MATCH(JRooms!M402,JRoomSCS!$B:$B,0)),"N/A")</f>
        <v>Tech</v>
      </c>
      <c r="R402" s="86" t="s">
        <v>405</v>
      </c>
      <c r="S402" s="87" t="str">
        <f>IFERROR(INDEX(SchoolList!C:C,MATCH(T402,SchoolList!A:A,0)),"N/A")</f>
        <v>N/A</v>
      </c>
      <c r="T402" s="87" t="s">
        <v>405</v>
      </c>
      <c r="U402" s="88"/>
      <c r="V402" s="87"/>
    </row>
    <row r="403" spans="1:22" x14ac:dyDescent="0.2">
      <c r="A403" s="48">
        <v>22</v>
      </c>
      <c r="B403" s="48" t="s">
        <v>685</v>
      </c>
      <c r="C403" s="48" t="s">
        <v>686</v>
      </c>
      <c r="D403" s="49">
        <v>778</v>
      </c>
      <c r="E403" s="50" t="s">
        <v>471</v>
      </c>
      <c r="F403" s="48" t="s">
        <v>472</v>
      </c>
      <c r="G403" s="48" t="s">
        <v>401</v>
      </c>
      <c r="H403" s="48">
        <v>1114</v>
      </c>
      <c r="I403" s="48">
        <v>2</v>
      </c>
      <c r="J403" s="48" t="s">
        <v>421</v>
      </c>
      <c r="K403" s="48">
        <v>1876</v>
      </c>
      <c r="L403" s="49">
        <v>232</v>
      </c>
      <c r="M403" s="48" t="s">
        <v>626</v>
      </c>
      <c r="N403" s="51" t="s">
        <v>404</v>
      </c>
      <c r="P403" s="48">
        <v>775</v>
      </c>
      <c r="Q403" s="131" t="str">
        <f>IFERROR(INDEX(JRoomSCS!C:C,MATCH(JRooms!M403,JRoomSCS!$B:$B,0)),"N/A")</f>
        <v>N/A</v>
      </c>
      <c r="R403" s="86" t="s">
        <v>405</v>
      </c>
      <c r="S403" s="87" t="str">
        <f>IFERROR(INDEX(SchoolList!C:C,MATCH(T403,SchoolList!A:A,0)),"N/A")</f>
        <v>N/A</v>
      </c>
      <c r="T403" s="87" t="s">
        <v>405</v>
      </c>
      <c r="U403" s="88"/>
      <c r="V403" s="87"/>
    </row>
    <row r="404" spans="1:22" x14ac:dyDescent="0.2">
      <c r="A404" s="48">
        <v>22</v>
      </c>
      <c r="B404" s="48" t="s">
        <v>685</v>
      </c>
      <c r="C404" s="48" t="s">
        <v>686</v>
      </c>
      <c r="D404" s="49">
        <v>778</v>
      </c>
      <c r="E404" s="50" t="s">
        <v>471</v>
      </c>
      <c r="F404" s="48" t="s">
        <v>472</v>
      </c>
      <c r="G404" s="48" t="s">
        <v>401</v>
      </c>
      <c r="H404" s="48">
        <v>1114</v>
      </c>
      <c r="I404" s="48">
        <v>2</v>
      </c>
      <c r="J404" s="48" t="s">
        <v>421</v>
      </c>
      <c r="K404" s="48">
        <v>1875</v>
      </c>
      <c r="L404" s="49">
        <v>233</v>
      </c>
      <c r="M404" s="48" t="s">
        <v>626</v>
      </c>
      <c r="N404" s="51" t="s">
        <v>404</v>
      </c>
      <c r="P404" s="48">
        <v>775</v>
      </c>
      <c r="Q404" s="131" t="str">
        <f>IFERROR(INDEX(JRoomSCS!C:C,MATCH(JRooms!M404,JRoomSCS!$B:$B,0)),"N/A")</f>
        <v>N/A</v>
      </c>
      <c r="R404" s="86" t="s">
        <v>405</v>
      </c>
      <c r="S404" s="87" t="str">
        <f>IFERROR(INDEX(SchoolList!C:C,MATCH(T404,SchoolList!A:A,0)),"N/A")</f>
        <v>N/A</v>
      </c>
      <c r="T404" s="87" t="s">
        <v>405</v>
      </c>
      <c r="U404" s="88"/>
      <c r="V404" s="87"/>
    </row>
    <row r="405" spans="1:22" x14ac:dyDescent="0.2">
      <c r="A405" s="48">
        <v>22</v>
      </c>
      <c r="B405" s="48" t="s">
        <v>685</v>
      </c>
      <c r="C405" s="48" t="s">
        <v>686</v>
      </c>
      <c r="D405" s="49">
        <v>778</v>
      </c>
      <c r="E405" s="50" t="s">
        <v>471</v>
      </c>
      <c r="F405" s="48" t="s">
        <v>472</v>
      </c>
      <c r="G405" s="48" t="s">
        <v>401</v>
      </c>
      <c r="H405" s="48">
        <v>1114</v>
      </c>
      <c r="I405" s="48">
        <v>2</v>
      </c>
      <c r="J405" s="48" t="s">
        <v>421</v>
      </c>
      <c r="K405" s="48">
        <v>1874</v>
      </c>
      <c r="L405" s="49">
        <v>234</v>
      </c>
      <c r="M405" s="48" t="s">
        <v>626</v>
      </c>
      <c r="N405" s="51" t="s">
        <v>404</v>
      </c>
      <c r="P405" s="48">
        <v>775</v>
      </c>
      <c r="Q405" s="131" t="str">
        <f>IFERROR(INDEX(JRoomSCS!C:C,MATCH(JRooms!M405,JRoomSCS!$B:$B,0)),"N/A")</f>
        <v>N/A</v>
      </c>
      <c r="R405" s="86" t="s">
        <v>405</v>
      </c>
      <c r="S405" s="87" t="str">
        <f>IFERROR(INDEX(SchoolList!C:C,MATCH(T405,SchoolList!A:A,0)),"N/A")</f>
        <v>N/A</v>
      </c>
      <c r="T405" s="87" t="s">
        <v>405</v>
      </c>
      <c r="U405" s="88"/>
      <c r="V405" s="87"/>
    </row>
    <row r="406" spans="1:22" x14ac:dyDescent="0.2">
      <c r="A406" s="48">
        <v>22</v>
      </c>
      <c r="B406" s="48" t="s">
        <v>685</v>
      </c>
      <c r="C406" s="48" t="s">
        <v>686</v>
      </c>
      <c r="D406" s="49">
        <v>778</v>
      </c>
      <c r="E406" s="50" t="s">
        <v>471</v>
      </c>
      <c r="F406" s="48" t="s">
        <v>472</v>
      </c>
      <c r="G406" s="48" t="s">
        <v>401</v>
      </c>
      <c r="H406" s="48">
        <v>1114</v>
      </c>
      <c r="I406" s="48">
        <v>2</v>
      </c>
      <c r="J406" s="48" t="s">
        <v>421</v>
      </c>
      <c r="K406" s="48">
        <v>1883</v>
      </c>
      <c r="L406" s="49" t="s">
        <v>695</v>
      </c>
      <c r="M406" s="48" t="s">
        <v>626</v>
      </c>
      <c r="N406" s="51" t="s">
        <v>404</v>
      </c>
      <c r="P406" s="48">
        <v>600</v>
      </c>
      <c r="Q406" s="131" t="str">
        <f>IFERROR(INDEX(JRoomSCS!C:C,MATCH(JRooms!M406,JRoomSCS!$B:$B,0)),"N/A")</f>
        <v>N/A</v>
      </c>
      <c r="R406" s="86" t="s">
        <v>405</v>
      </c>
      <c r="S406" s="87" t="str">
        <f>IFERROR(INDEX(SchoolList!C:C,MATCH(T406,SchoolList!A:A,0)),"N/A")</f>
        <v>N/A</v>
      </c>
      <c r="T406" s="87" t="s">
        <v>405</v>
      </c>
      <c r="U406" s="88"/>
      <c r="V406" s="87"/>
    </row>
    <row r="407" spans="1:22" x14ac:dyDescent="0.2">
      <c r="A407" s="48">
        <v>22</v>
      </c>
      <c r="B407" s="48" t="s">
        <v>685</v>
      </c>
      <c r="C407" s="48" t="s">
        <v>686</v>
      </c>
      <c r="D407" s="49">
        <v>779</v>
      </c>
      <c r="E407" s="50" t="s">
        <v>502</v>
      </c>
      <c r="F407" s="48" t="s">
        <v>565</v>
      </c>
      <c r="G407" s="48" t="s">
        <v>401</v>
      </c>
      <c r="H407" s="48">
        <v>779</v>
      </c>
      <c r="I407" s="48">
        <v>1</v>
      </c>
      <c r="J407" s="48" t="s">
        <v>402</v>
      </c>
      <c r="K407" s="48">
        <v>1919</v>
      </c>
      <c r="L407" s="49">
        <v>100</v>
      </c>
      <c r="M407" s="48" t="s">
        <v>626</v>
      </c>
      <c r="N407" s="51" t="s">
        <v>404</v>
      </c>
      <c r="P407" s="48">
        <v>720</v>
      </c>
      <c r="Q407" s="131" t="str">
        <f>IFERROR(INDEX(JRoomSCS!C:C,MATCH(JRooms!M407,JRoomSCS!$B:$B,0)),"N/A")</f>
        <v>N/A</v>
      </c>
      <c r="R407" s="86" t="s">
        <v>396</v>
      </c>
      <c r="S407" s="87" t="str">
        <f>IFERROR(INDEX(SchoolList!C:C,MATCH(T407,SchoolList!A:A,0)),"N/A")</f>
        <v>N/A</v>
      </c>
      <c r="T407" s="87">
        <v>551</v>
      </c>
      <c r="U407" s="88"/>
      <c r="V407" s="87"/>
    </row>
    <row r="408" spans="1:22" x14ac:dyDescent="0.2">
      <c r="A408" s="48">
        <v>22</v>
      </c>
      <c r="B408" s="48" t="s">
        <v>685</v>
      </c>
      <c r="C408" s="48" t="s">
        <v>686</v>
      </c>
      <c r="D408" s="49">
        <v>779</v>
      </c>
      <c r="E408" s="50" t="s">
        <v>502</v>
      </c>
      <c r="F408" s="48" t="s">
        <v>565</v>
      </c>
      <c r="G408" s="48" t="s">
        <v>401</v>
      </c>
      <c r="H408" s="48">
        <v>779</v>
      </c>
      <c r="I408" s="48">
        <v>1</v>
      </c>
      <c r="J408" s="48" t="s">
        <v>402</v>
      </c>
      <c r="K408" s="48">
        <v>1920</v>
      </c>
      <c r="L408" s="49">
        <v>101</v>
      </c>
      <c r="M408" s="48" t="s">
        <v>626</v>
      </c>
      <c r="N408" s="51" t="s">
        <v>404</v>
      </c>
      <c r="P408" s="48">
        <v>720</v>
      </c>
      <c r="Q408" s="131" t="str">
        <f>IFERROR(INDEX(JRoomSCS!C:C,MATCH(JRooms!M408,JRoomSCS!$B:$B,0)),"N/A")</f>
        <v>N/A</v>
      </c>
      <c r="R408" s="86" t="s">
        <v>396</v>
      </c>
      <c r="S408" s="87" t="str">
        <f>IFERROR(INDEX(SchoolList!C:C,MATCH(T408,SchoolList!A:A,0)),"N/A")</f>
        <v>N/A</v>
      </c>
      <c r="T408" s="87">
        <v>551</v>
      </c>
      <c r="U408" s="88"/>
      <c r="V408" s="87"/>
    </row>
    <row r="409" spans="1:22" x14ac:dyDescent="0.2">
      <c r="A409" s="48">
        <v>22</v>
      </c>
      <c r="B409" s="48" t="s">
        <v>685</v>
      </c>
      <c r="C409" s="48" t="s">
        <v>686</v>
      </c>
      <c r="D409" s="49">
        <v>779</v>
      </c>
      <c r="E409" s="50" t="s">
        <v>502</v>
      </c>
      <c r="F409" s="48" t="s">
        <v>565</v>
      </c>
      <c r="G409" s="48" t="s">
        <v>401</v>
      </c>
      <c r="H409" s="48">
        <v>779</v>
      </c>
      <c r="I409" s="48">
        <v>1</v>
      </c>
      <c r="J409" s="48" t="s">
        <v>402</v>
      </c>
      <c r="K409" s="48">
        <v>1918</v>
      </c>
      <c r="L409" s="49">
        <v>102</v>
      </c>
      <c r="M409" s="48" t="s">
        <v>626</v>
      </c>
      <c r="N409" s="51" t="s">
        <v>404</v>
      </c>
      <c r="P409" s="48">
        <v>720</v>
      </c>
      <c r="Q409" s="131" t="str">
        <f>IFERROR(INDEX(JRoomSCS!C:C,MATCH(JRooms!M409,JRoomSCS!$B:$B,0)),"N/A")</f>
        <v>N/A</v>
      </c>
      <c r="R409" s="86" t="s">
        <v>396</v>
      </c>
      <c r="S409" s="87" t="str">
        <f>IFERROR(INDEX(SchoolList!C:C,MATCH(T409,SchoolList!A:A,0)),"N/A")</f>
        <v>N/A</v>
      </c>
      <c r="T409" s="87">
        <v>551</v>
      </c>
      <c r="U409" s="88"/>
      <c r="V409" s="87"/>
    </row>
    <row r="410" spans="1:22" x14ac:dyDescent="0.2">
      <c r="A410" s="48">
        <v>22</v>
      </c>
      <c r="B410" s="48" t="s">
        <v>685</v>
      </c>
      <c r="C410" s="48" t="s">
        <v>686</v>
      </c>
      <c r="D410" s="49">
        <v>779</v>
      </c>
      <c r="E410" s="50" t="s">
        <v>502</v>
      </c>
      <c r="F410" s="48" t="s">
        <v>565</v>
      </c>
      <c r="G410" s="48" t="s">
        <v>401</v>
      </c>
      <c r="H410" s="48">
        <v>779</v>
      </c>
      <c r="I410" s="48">
        <v>1</v>
      </c>
      <c r="J410" s="48" t="s">
        <v>402</v>
      </c>
      <c r="K410" s="48">
        <v>1917</v>
      </c>
      <c r="L410" s="49">
        <v>103</v>
      </c>
      <c r="M410" s="48" t="s">
        <v>626</v>
      </c>
      <c r="N410" s="51" t="s">
        <v>404</v>
      </c>
      <c r="P410" s="48">
        <v>720</v>
      </c>
      <c r="Q410" s="131" t="str">
        <f>IFERROR(INDEX(JRoomSCS!C:C,MATCH(JRooms!M410,JRoomSCS!$B:$B,0)),"N/A")</f>
        <v>N/A</v>
      </c>
      <c r="R410" s="86" t="s">
        <v>396</v>
      </c>
      <c r="S410" s="87" t="str">
        <f>IFERROR(INDEX(SchoolList!C:C,MATCH(T410,SchoolList!A:A,0)),"N/A")</f>
        <v>N/A</v>
      </c>
      <c r="T410" s="87">
        <v>551</v>
      </c>
      <c r="U410" s="88"/>
      <c r="V410" s="87"/>
    </row>
    <row r="411" spans="1:22" x14ac:dyDescent="0.2">
      <c r="A411" s="48">
        <v>22</v>
      </c>
      <c r="B411" s="48" t="s">
        <v>685</v>
      </c>
      <c r="C411" s="48" t="s">
        <v>686</v>
      </c>
      <c r="D411" s="49">
        <v>779</v>
      </c>
      <c r="E411" s="50" t="s">
        <v>502</v>
      </c>
      <c r="F411" s="48" t="s">
        <v>565</v>
      </c>
      <c r="G411" s="48" t="s">
        <v>401</v>
      </c>
      <c r="H411" s="48">
        <v>779</v>
      </c>
      <c r="I411" s="48">
        <v>1</v>
      </c>
      <c r="J411" s="48" t="s">
        <v>402</v>
      </c>
      <c r="K411" s="48">
        <v>1916</v>
      </c>
      <c r="L411" s="49">
        <v>105</v>
      </c>
      <c r="M411" s="48" t="s">
        <v>626</v>
      </c>
      <c r="N411" s="51" t="s">
        <v>404</v>
      </c>
      <c r="P411" s="48">
        <v>720</v>
      </c>
      <c r="Q411" s="131" t="str">
        <f>IFERROR(INDEX(JRoomSCS!C:C,MATCH(JRooms!M411,JRoomSCS!$B:$B,0)),"N/A")</f>
        <v>N/A</v>
      </c>
      <c r="R411" s="86" t="s">
        <v>396</v>
      </c>
      <c r="S411" s="87" t="str">
        <f>IFERROR(INDEX(SchoolList!C:C,MATCH(T411,SchoolList!A:A,0)),"N/A")</f>
        <v>N/A</v>
      </c>
      <c r="T411" s="87">
        <v>551</v>
      </c>
      <c r="U411" s="88"/>
      <c r="V411" s="87"/>
    </row>
    <row r="412" spans="1:22" x14ac:dyDescent="0.2">
      <c r="A412" s="48">
        <v>22</v>
      </c>
      <c r="B412" s="48" t="s">
        <v>685</v>
      </c>
      <c r="C412" s="48" t="s">
        <v>686</v>
      </c>
      <c r="D412" s="49">
        <v>779</v>
      </c>
      <c r="E412" s="50" t="s">
        <v>502</v>
      </c>
      <c r="F412" s="48" t="s">
        <v>565</v>
      </c>
      <c r="G412" s="48" t="s">
        <v>401</v>
      </c>
      <c r="H412" s="48">
        <v>779</v>
      </c>
      <c r="I412" s="48">
        <v>1</v>
      </c>
      <c r="J412" s="48" t="s">
        <v>402</v>
      </c>
      <c r="K412" s="48">
        <v>1960</v>
      </c>
      <c r="L412" s="49">
        <v>106</v>
      </c>
      <c r="M412" s="48" t="s">
        <v>364</v>
      </c>
      <c r="N412" s="51" t="s">
        <v>404</v>
      </c>
      <c r="P412" s="48">
        <v>888</v>
      </c>
      <c r="Q412" s="131" t="str">
        <f>IFERROR(INDEX(JRoomSCS!C:C,MATCH(JRooms!M412,JRoomSCS!$B:$B,0)),"N/A")</f>
        <v>Science</v>
      </c>
      <c r="R412" s="86" t="s">
        <v>396</v>
      </c>
      <c r="S412" s="87" t="str">
        <f>IFERROR(INDEX(SchoolList!C:C,MATCH(T412,SchoolList!A:A,0)),"N/A")</f>
        <v>N/A</v>
      </c>
      <c r="T412" s="87">
        <v>551</v>
      </c>
      <c r="U412" s="88"/>
      <c r="V412" s="87"/>
    </row>
    <row r="413" spans="1:22" x14ac:dyDescent="0.2">
      <c r="A413" s="48">
        <v>22</v>
      </c>
      <c r="B413" s="48" t="s">
        <v>685</v>
      </c>
      <c r="C413" s="48" t="s">
        <v>686</v>
      </c>
      <c r="D413" s="49">
        <v>779</v>
      </c>
      <c r="E413" s="50" t="s">
        <v>502</v>
      </c>
      <c r="F413" s="48" t="s">
        <v>565</v>
      </c>
      <c r="G413" s="48" t="s">
        <v>401</v>
      </c>
      <c r="H413" s="48">
        <v>779</v>
      </c>
      <c r="I413" s="48">
        <v>1</v>
      </c>
      <c r="J413" s="48" t="s">
        <v>402</v>
      </c>
      <c r="K413" s="48">
        <v>1959</v>
      </c>
      <c r="L413" s="49">
        <v>107</v>
      </c>
      <c r="M413" s="48" t="s">
        <v>364</v>
      </c>
      <c r="N413" s="51" t="s">
        <v>404</v>
      </c>
      <c r="P413" s="48">
        <v>888</v>
      </c>
      <c r="Q413" s="131" t="str">
        <f>IFERROR(INDEX(JRoomSCS!C:C,MATCH(JRooms!M413,JRoomSCS!$B:$B,0)),"N/A")</f>
        <v>Science</v>
      </c>
      <c r="R413" s="86" t="s">
        <v>396</v>
      </c>
      <c r="S413" s="87" t="str">
        <f>IFERROR(INDEX(SchoolList!C:C,MATCH(T413,SchoolList!A:A,0)),"N/A")</f>
        <v>N/A</v>
      </c>
      <c r="T413" s="87">
        <v>551</v>
      </c>
      <c r="U413" s="88"/>
      <c r="V413" s="87"/>
    </row>
    <row r="414" spans="1:22" x14ac:dyDescent="0.2">
      <c r="A414" s="48">
        <v>22</v>
      </c>
      <c r="B414" s="48" t="s">
        <v>685</v>
      </c>
      <c r="C414" s="48" t="s">
        <v>686</v>
      </c>
      <c r="D414" s="49">
        <v>779</v>
      </c>
      <c r="E414" s="50" t="s">
        <v>502</v>
      </c>
      <c r="F414" s="48" t="s">
        <v>565</v>
      </c>
      <c r="G414" s="48" t="s">
        <v>401</v>
      </c>
      <c r="H414" s="48">
        <v>779</v>
      </c>
      <c r="I414" s="48">
        <v>1</v>
      </c>
      <c r="J414" s="48" t="s">
        <v>402</v>
      </c>
      <c r="K414" s="48">
        <v>1958</v>
      </c>
      <c r="L414" s="49">
        <v>108</v>
      </c>
      <c r="M414" s="48" t="s">
        <v>364</v>
      </c>
      <c r="N414" s="51" t="s">
        <v>404</v>
      </c>
      <c r="P414" s="48">
        <v>888</v>
      </c>
      <c r="Q414" s="131" t="str">
        <f>IFERROR(INDEX(JRoomSCS!C:C,MATCH(JRooms!M414,JRoomSCS!$B:$B,0)),"N/A")</f>
        <v>Science</v>
      </c>
      <c r="R414" s="86" t="s">
        <v>396</v>
      </c>
      <c r="S414" s="87" t="str">
        <f>IFERROR(INDEX(SchoolList!C:C,MATCH(T414,SchoolList!A:A,0)),"N/A")</f>
        <v>N/A</v>
      </c>
      <c r="T414" s="87">
        <v>551</v>
      </c>
      <c r="U414" s="88"/>
      <c r="V414" s="87"/>
    </row>
    <row r="415" spans="1:22" x14ac:dyDescent="0.2">
      <c r="A415" s="48">
        <v>22</v>
      </c>
      <c r="B415" s="48" t="s">
        <v>685</v>
      </c>
      <c r="C415" s="48" t="s">
        <v>686</v>
      </c>
      <c r="D415" s="49">
        <v>779</v>
      </c>
      <c r="E415" s="50" t="s">
        <v>502</v>
      </c>
      <c r="F415" s="48" t="s">
        <v>565</v>
      </c>
      <c r="G415" s="48" t="s">
        <v>401</v>
      </c>
      <c r="H415" s="48">
        <v>779</v>
      </c>
      <c r="I415" s="48">
        <v>1</v>
      </c>
      <c r="J415" s="48" t="s">
        <v>402</v>
      </c>
      <c r="K415" s="48">
        <v>1956</v>
      </c>
      <c r="L415" s="49">
        <v>110</v>
      </c>
      <c r="M415" s="48" t="s">
        <v>626</v>
      </c>
      <c r="N415" s="51" t="s">
        <v>404</v>
      </c>
      <c r="P415" s="48">
        <v>720</v>
      </c>
      <c r="Q415" s="131" t="str">
        <f>IFERROR(INDEX(JRoomSCS!C:C,MATCH(JRooms!M415,JRoomSCS!$B:$B,0)),"N/A")</f>
        <v>N/A</v>
      </c>
      <c r="R415" s="86" t="s">
        <v>396</v>
      </c>
      <c r="S415" s="87" t="str">
        <f>IFERROR(INDEX(SchoolList!C:C,MATCH(T415,SchoolList!A:A,0)),"N/A")</f>
        <v>N/A</v>
      </c>
      <c r="T415" s="87">
        <v>551</v>
      </c>
      <c r="U415" s="88"/>
      <c r="V415" s="87"/>
    </row>
    <row r="416" spans="1:22" x14ac:dyDescent="0.2">
      <c r="A416" s="48">
        <v>22</v>
      </c>
      <c r="B416" s="48" t="s">
        <v>685</v>
      </c>
      <c r="C416" s="48" t="s">
        <v>686</v>
      </c>
      <c r="D416" s="49">
        <v>779</v>
      </c>
      <c r="E416" s="50" t="s">
        <v>502</v>
      </c>
      <c r="F416" s="48" t="s">
        <v>565</v>
      </c>
      <c r="G416" s="48" t="s">
        <v>401</v>
      </c>
      <c r="H416" s="48">
        <v>779</v>
      </c>
      <c r="I416" s="48">
        <v>1</v>
      </c>
      <c r="J416" s="48" t="s">
        <v>402</v>
      </c>
      <c r="K416" s="48">
        <v>1957</v>
      </c>
      <c r="L416" s="49" t="s">
        <v>696</v>
      </c>
      <c r="M416" s="48" t="s">
        <v>364</v>
      </c>
      <c r="N416" s="51" t="s">
        <v>404</v>
      </c>
      <c r="P416" s="48">
        <v>888</v>
      </c>
      <c r="Q416" s="131" t="str">
        <f>IFERROR(INDEX(JRoomSCS!C:C,MATCH(JRooms!M416,JRoomSCS!$B:$B,0)),"N/A")</f>
        <v>Science</v>
      </c>
      <c r="R416" s="86" t="s">
        <v>396</v>
      </c>
      <c r="S416" s="87" t="str">
        <f>IFERROR(INDEX(SchoolList!C:C,MATCH(T416,SchoolList!A:A,0)),"N/A")</f>
        <v>N/A</v>
      </c>
      <c r="T416" s="87">
        <v>551</v>
      </c>
      <c r="U416" s="88"/>
      <c r="V416" s="87"/>
    </row>
    <row r="417" spans="1:22" x14ac:dyDescent="0.2">
      <c r="A417" s="48">
        <v>22</v>
      </c>
      <c r="B417" s="48" t="s">
        <v>685</v>
      </c>
      <c r="C417" s="48" t="s">
        <v>686</v>
      </c>
      <c r="D417" s="49">
        <v>779</v>
      </c>
      <c r="E417" s="50" t="s">
        <v>502</v>
      </c>
      <c r="F417" s="48" t="s">
        <v>565</v>
      </c>
      <c r="G417" s="48" t="s">
        <v>401</v>
      </c>
      <c r="H417" s="48">
        <v>1116</v>
      </c>
      <c r="I417" s="48">
        <v>2</v>
      </c>
      <c r="J417" s="48" t="s">
        <v>421</v>
      </c>
      <c r="K417" s="48">
        <v>1963</v>
      </c>
      <c r="L417" s="49">
        <v>121</v>
      </c>
      <c r="M417" s="48" t="s">
        <v>626</v>
      </c>
      <c r="N417" s="51" t="s">
        <v>404</v>
      </c>
      <c r="P417" s="48">
        <v>720</v>
      </c>
      <c r="Q417" s="131" t="str">
        <f>IFERROR(INDEX(JRoomSCS!C:C,MATCH(JRooms!M417,JRoomSCS!$B:$B,0)),"N/A")</f>
        <v>N/A</v>
      </c>
      <c r="R417" s="86" t="s">
        <v>396</v>
      </c>
      <c r="S417" s="87" t="str">
        <f>IFERROR(INDEX(SchoolList!C:C,MATCH(T417,SchoolList!A:A,0)),"N/A")</f>
        <v>N/A</v>
      </c>
      <c r="T417" s="87">
        <v>551</v>
      </c>
      <c r="U417" s="88"/>
      <c r="V417" s="87"/>
    </row>
    <row r="418" spans="1:22" x14ac:dyDescent="0.2">
      <c r="A418" s="48">
        <v>22</v>
      </c>
      <c r="B418" s="48" t="s">
        <v>685</v>
      </c>
      <c r="C418" s="48" t="s">
        <v>686</v>
      </c>
      <c r="D418" s="49">
        <v>779</v>
      </c>
      <c r="E418" s="50" t="s">
        <v>502</v>
      </c>
      <c r="F418" s="48" t="s">
        <v>565</v>
      </c>
      <c r="G418" s="48" t="s">
        <v>401</v>
      </c>
      <c r="H418" s="48">
        <v>1116</v>
      </c>
      <c r="I418" s="48">
        <v>2</v>
      </c>
      <c r="J418" s="48" t="s">
        <v>421</v>
      </c>
      <c r="K418" s="48">
        <v>1961</v>
      </c>
      <c r="L418" s="49">
        <v>123</v>
      </c>
      <c r="M418" s="48" t="s">
        <v>367</v>
      </c>
      <c r="N418" s="51" t="s">
        <v>500</v>
      </c>
      <c r="P418" s="48">
        <v>1104</v>
      </c>
      <c r="Q418" s="131" t="str">
        <f>IFERROR(INDEX(JRoomSCS!C:C,MATCH(JRooms!M418,JRoomSCS!$B:$B,0)),"N/A")</f>
        <v>Science</v>
      </c>
      <c r="R418" s="86" t="s">
        <v>396</v>
      </c>
      <c r="S418" s="87" t="str">
        <f>IFERROR(INDEX(SchoolList!C:C,MATCH(T418,SchoolList!A:A,0)),"N/A")</f>
        <v>N/A</v>
      </c>
      <c r="T418" s="87">
        <v>551</v>
      </c>
      <c r="U418" s="88"/>
      <c r="V418" s="87"/>
    </row>
    <row r="419" spans="1:22" x14ac:dyDescent="0.2">
      <c r="A419" s="48">
        <v>22</v>
      </c>
      <c r="B419" s="48" t="s">
        <v>685</v>
      </c>
      <c r="C419" s="48" t="s">
        <v>686</v>
      </c>
      <c r="D419" s="49">
        <v>779</v>
      </c>
      <c r="E419" s="50" t="s">
        <v>502</v>
      </c>
      <c r="F419" s="48" t="s">
        <v>565</v>
      </c>
      <c r="G419" s="48" t="s">
        <v>401</v>
      </c>
      <c r="H419" s="48">
        <v>1116</v>
      </c>
      <c r="I419" s="48">
        <v>2</v>
      </c>
      <c r="J419" s="48" t="s">
        <v>421</v>
      </c>
      <c r="K419" s="48">
        <v>1965</v>
      </c>
      <c r="L419" s="49">
        <v>127</v>
      </c>
      <c r="M419" s="48" t="s">
        <v>367</v>
      </c>
      <c r="N419" s="51" t="s">
        <v>500</v>
      </c>
      <c r="P419" s="48">
        <v>1128</v>
      </c>
      <c r="Q419" s="131" t="str">
        <f>IFERROR(INDEX(JRoomSCS!C:C,MATCH(JRooms!M419,JRoomSCS!$B:$B,0)),"N/A")</f>
        <v>Science</v>
      </c>
      <c r="R419" s="86" t="s">
        <v>396</v>
      </c>
      <c r="S419" s="87" t="str">
        <f>IFERROR(INDEX(SchoolList!C:C,MATCH(T419,SchoolList!A:A,0)),"N/A")</f>
        <v>N/A</v>
      </c>
      <c r="T419" s="87">
        <v>551</v>
      </c>
      <c r="U419" s="88"/>
      <c r="V419" s="87"/>
    </row>
    <row r="420" spans="1:22" x14ac:dyDescent="0.2">
      <c r="A420" s="48">
        <v>22</v>
      </c>
      <c r="B420" s="48" t="s">
        <v>685</v>
      </c>
      <c r="C420" s="48" t="s">
        <v>686</v>
      </c>
      <c r="D420" s="49">
        <v>779</v>
      </c>
      <c r="E420" s="50" t="s">
        <v>502</v>
      </c>
      <c r="F420" s="48" t="s">
        <v>565</v>
      </c>
      <c r="G420" s="48" t="s">
        <v>401</v>
      </c>
      <c r="H420" s="48">
        <v>1116</v>
      </c>
      <c r="I420" s="48">
        <v>2</v>
      </c>
      <c r="J420" s="48" t="s">
        <v>421</v>
      </c>
      <c r="K420" s="48">
        <v>1964</v>
      </c>
      <c r="L420" s="49" t="s">
        <v>697</v>
      </c>
      <c r="M420" s="48" t="s">
        <v>626</v>
      </c>
      <c r="N420" s="51" t="s">
        <v>404</v>
      </c>
      <c r="P420" s="48">
        <v>720</v>
      </c>
      <c r="Q420" s="131" t="str">
        <f>IFERROR(INDEX(JRoomSCS!C:C,MATCH(JRooms!M420,JRoomSCS!$B:$B,0)),"N/A")</f>
        <v>N/A</v>
      </c>
      <c r="R420" s="86" t="s">
        <v>396</v>
      </c>
      <c r="S420" s="87" t="str">
        <f>IFERROR(INDEX(SchoolList!C:C,MATCH(T420,SchoolList!A:A,0)),"N/A")</f>
        <v>N/A</v>
      </c>
      <c r="T420" s="87">
        <v>551</v>
      </c>
      <c r="U420" s="88"/>
      <c r="V420" s="87"/>
    </row>
    <row r="421" spans="1:22" x14ac:dyDescent="0.2">
      <c r="A421" s="48">
        <v>22</v>
      </c>
      <c r="B421" s="48" t="s">
        <v>685</v>
      </c>
      <c r="C421" s="48" t="s">
        <v>686</v>
      </c>
      <c r="D421" s="49">
        <v>779</v>
      </c>
      <c r="E421" s="50" t="s">
        <v>502</v>
      </c>
      <c r="F421" s="48" t="s">
        <v>565</v>
      </c>
      <c r="G421" s="48" t="s">
        <v>401</v>
      </c>
      <c r="H421" s="48">
        <v>1116</v>
      </c>
      <c r="I421" s="48">
        <v>2</v>
      </c>
      <c r="J421" s="48" t="s">
        <v>421</v>
      </c>
      <c r="K421" s="48">
        <v>1962</v>
      </c>
      <c r="L421" s="49" t="s">
        <v>698</v>
      </c>
      <c r="M421" s="48" t="s">
        <v>626</v>
      </c>
      <c r="N421" s="51" t="s">
        <v>404</v>
      </c>
      <c r="P421" s="48">
        <v>720</v>
      </c>
      <c r="Q421" s="131" t="str">
        <f>IFERROR(INDEX(JRoomSCS!C:C,MATCH(JRooms!M421,JRoomSCS!$B:$B,0)),"N/A")</f>
        <v>N/A</v>
      </c>
      <c r="R421" s="86" t="s">
        <v>396</v>
      </c>
      <c r="S421" s="87" t="str">
        <f>IFERROR(INDEX(SchoolList!C:C,MATCH(T421,SchoolList!A:A,0)),"N/A")</f>
        <v>N/A</v>
      </c>
      <c r="T421" s="87">
        <v>551</v>
      </c>
      <c r="U421" s="88"/>
      <c r="V421" s="87"/>
    </row>
    <row r="422" spans="1:22" x14ac:dyDescent="0.2">
      <c r="A422" s="48">
        <v>22</v>
      </c>
      <c r="B422" s="48" t="s">
        <v>685</v>
      </c>
      <c r="C422" s="48" t="s">
        <v>686</v>
      </c>
      <c r="D422" s="49">
        <v>779</v>
      </c>
      <c r="E422" s="50" t="s">
        <v>502</v>
      </c>
      <c r="F422" s="48" t="s">
        <v>565</v>
      </c>
      <c r="G422" s="48" t="s">
        <v>401</v>
      </c>
      <c r="H422" s="48">
        <v>1116</v>
      </c>
      <c r="I422" s="48">
        <v>2</v>
      </c>
      <c r="J422" s="48" t="s">
        <v>421</v>
      </c>
      <c r="K422" s="48">
        <v>1968</v>
      </c>
      <c r="L422" s="49" t="s">
        <v>699</v>
      </c>
      <c r="M422" s="48" t="s">
        <v>355</v>
      </c>
      <c r="N422" s="51" t="s">
        <v>500</v>
      </c>
      <c r="P422" s="48">
        <v>1224</v>
      </c>
      <c r="Q422" s="131" t="str">
        <f>IFERROR(INDEX(JRoomSCS!C:C,MATCH(JRooms!M422,JRoomSCS!$B:$B,0)),"N/A")</f>
        <v>Arts</v>
      </c>
      <c r="R422" s="86" t="s">
        <v>396</v>
      </c>
      <c r="S422" s="87" t="str">
        <f>IFERROR(INDEX(SchoolList!C:C,MATCH(T422,SchoolList!A:A,0)),"N/A")</f>
        <v>N/A</v>
      </c>
      <c r="T422" s="87">
        <v>551</v>
      </c>
      <c r="U422" s="88"/>
      <c r="V422" s="87"/>
    </row>
    <row r="423" spans="1:22" x14ac:dyDescent="0.2">
      <c r="A423" s="48">
        <v>22</v>
      </c>
      <c r="B423" s="48" t="s">
        <v>685</v>
      </c>
      <c r="C423" s="48" t="s">
        <v>686</v>
      </c>
      <c r="D423" s="49">
        <v>779</v>
      </c>
      <c r="E423" s="50" t="s">
        <v>502</v>
      </c>
      <c r="F423" s="48" t="s">
        <v>565</v>
      </c>
      <c r="G423" s="48" t="s">
        <v>401</v>
      </c>
      <c r="H423" s="48">
        <v>1116</v>
      </c>
      <c r="I423" s="48">
        <v>2</v>
      </c>
      <c r="J423" s="48" t="s">
        <v>421</v>
      </c>
      <c r="K423" s="48">
        <v>1967</v>
      </c>
      <c r="L423" s="49" t="s">
        <v>700</v>
      </c>
      <c r="M423" s="48" t="s">
        <v>367</v>
      </c>
      <c r="N423" s="51" t="s">
        <v>500</v>
      </c>
      <c r="P423" s="48">
        <v>1224</v>
      </c>
      <c r="Q423" s="131" t="str">
        <f>IFERROR(INDEX(JRoomSCS!C:C,MATCH(JRooms!M423,JRoomSCS!$B:$B,0)),"N/A")</f>
        <v>Science</v>
      </c>
      <c r="R423" s="86" t="s">
        <v>396</v>
      </c>
      <c r="S423" s="87" t="str">
        <f>IFERROR(INDEX(SchoolList!C:C,MATCH(T423,SchoolList!A:A,0)),"N/A")</f>
        <v>N/A</v>
      </c>
      <c r="T423" s="87">
        <v>551</v>
      </c>
      <c r="U423" s="88"/>
      <c r="V423" s="87"/>
    </row>
    <row r="424" spans="1:22" x14ac:dyDescent="0.2">
      <c r="A424" s="48">
        <v>22</v>
      </c>
      <c r="B424" s="48" t="s">
        <v>685</v>
      </c>
      <c r="C424" s="48" t="s">
        <v>686</v>
      </c>
      <c r="D424" s="49">
        <v>779</v>
      </c>
      <c r="E424" s="50" t="s">
        <v>502</v>
      </c>
      <c r="F424" s="48" t="s">
        <v>565</v>
      </c>
      <c r="G424" s="48" t="s">
        <v>401</v>
      </c>
      <c r="H424" s="48">
        <v>1116</v>
      </c>
      <c r="I424" s="48">
        <v>2</v>
      </c>
      <c r="J424" s="48" t="s">
        <v>421</v>
      </c>
      <c r="K424" s="48">
        <v>1966</v>
      </c>
      <c r="L424" s="49" t="s">
        <v>701</v>
      </c>
      <c r="M424" s="48" t="s">
        <v>626</v>
      </c>
      <c r="N424" s="51" t="s">
        <v>404</v>
      </c>
      <c r="P424" s="48">
        <v>840</v>
      </c>
      <c r="Q424" s="131" t="str">
        <f>IFERROR(INDEX(JRoomSCS!C:C,MATCH(JRooms!M424,JRoomSCS!$B:$B,0)),"N/A")</f>
        <v>N/A</v>
      </c>
      <c r="R424" s="86" t="s">
        <v>396</v>
      </c>
      <c r="S424" s="87" t="str">
        <f>IFERROR(INDEX(SchoolList!C:C,MATCH(T424,SchoolList!A:A,0)),"N/A")</f>
        <v>N/A</v>
      </c>
      <c r="T424" s="87">
        <v>551</v>
      </c>
      <c r="U424" s="88"/>
      <c r="V424" s="87"/>
    </row>
    <row r="425" spans="1:22" x14ac:dyDescent="0.2">
      <c r="A425" s="48">
        <v>22</v>
      </c>
      <c r="B425" s="48" t="s">
        <v>685</v>
      </c>
      <c r="C425" s="48" t="s">
        <v>686</v>
      </c>
      <c r="D425" s="49">
        <v>780</v>
      </c>
      <c r="E425" s="50" t="s">
        <v>487</v>
      </c>
      <c r="F425" s="48" t="s">
        <v>488</v>
      </c>
      <c r="G425" s="48" t="s">
        <v>401</v>
      </c>
      <c r="H425" s="48">
        <v>780</v>
      </c>
      <c r="I425" s="48">
        <v>1</v>
      </c>
      <c r="J425" s="48" t="s">
        <v>402</v>
      </c>
      <c r="K425" s="48">
        <v>1890</v>
      </c>
      <c r="L425" s="49" t="s">
        <v>702</v>
      </c>
      <c r="M425" s="48" t="s">
        <v>563</v>
      </c>
      <c r="N425" s="51" t="s">
        <v>564</v>
      </c>
      <c r="P425" s="48">
        <v>8633</v>
      </c>
      <c r="Q425" s="131" t="str">
        <f>IFERROR(INDEX(JRoomSCS!C:C,MATCH(JRooms!M425,JRoomSCS!$B:$B,0)),"N/A")</f>
        <v>N/A</v>
      </c>
      <c r="R425" s="86" t="s">
        <v>405</v>
      </c>
      <c r="S425" s="87" t="str">
        <f>IFERROR(INDEX(SchoolList!C:C,MATCH(T425,SchoolList!A:A,0)),"N/A")</f>
        <v>N/A</v>
      </c>
      <c r="T425" s="87" t="s">
        <v>405</v>
      </c>
      <c r="U425" s="88"/>
      <c r="V425" s="87"/>
    </row>
    <row r="426" spans="1:22" x14ac:dyDescent="0.2">
      <c r="A426" s="48">
        <v>22</v>
      </c>
      <c r="B426" s="48" t="s">
        <v>685</v>
      </c>
      <c r="C426" s="48" t="s">
        <v>686</v>
      </c>
      <c r="D426" s="49">
        <v>780</v>
      </c>
      <c r="E426" s="50" t="s">
        <v>487</v>
      </c>
      <c r="F426" s="48" t="s">
        <v>488</v>
      </c>
      <c r="G426" s="48" t="s">
        <v>401</v>
      </c>
      <c r="H426" s="48">
        <v>780</v>
      </c>
      <c r="I426" s="48">
        <v>1</v>
      </c>
      <c r="J426" s="48" t="s">
        <v>402</v>
      </c>
      <c r="K426" s="48">
        <v>1892</v>
      </c>
      <c r="L426" s="49" t="s">
        <v>703</v>
      </c>
      <c r="M426" s="48" t="s">
        <v>359</v>
      </c>
      <c r="N426" s="51" t="s">
        <v>404</v>
      </c>
      <c r="P426" s="48">
        <v>1066</v>
      </c>
      <c r="Q426" s="131" t="str">
        <f>IFERROR(INDEX(JRoomSCS!C:C,MATCH(JRooms!M426,JRoomSCS!$B:$B,0)),"N/A")</f>
        <v>Arts</v>
      </c>
      <c r="R426" s="86" t="s">
        <v>405</v>
      </c>
      <c r="S426" s="87" t="str">
        <f>IFERROR(INDEX(SchoolList!C:C,MATCH(T426,SchoolList!A:A,0)),"N/A")</f>
        <v>N/A</v>
      </c>
      <c r="T426" s="87" t="s">
        <v>405</v>
      </c>
      <c r="U426" s="88"/>
      <c r="V426" s="87"/>
    </row>
    <row r="427" spans="1:22" x14ac:dyDescent="0.2">
      <c r="A427" s="48">
        <v>22</v>
      </c>
      <c r="B427" s="48" t="s">
        <v>685</v>
      </c>
      <c r="C427" s="48" t="s">
        <v>686</v>
      </c>
      <c r="D427" s="49">
        <v>780</v>
      </c>
      <c r="E427" s="50" t="s">
        <v>487</v>
      </c>
      <c r="F427" s="48" t="s">
        <v>488</v>
      </c>
      <c r="G427" s="48" t="s">
        <v>401</v>
      </c>
      <c r="H427" s="48">
        <v>780</v>
      </c>
      <c r="I427" s="48">
        <v>1</v>
      </c>
      <c r="J427" s="48" t="s">
        <v>402</v>
      </c>
      <c r="K427" s="48">
        <v>1893</v>
      </c>
      <c r="L427" s="49" t="s">
        <v>704</v>
      </c>
      <c r="M427" s="48" t="s">
        <v>361</v>
      </c>
      <c r="N427" s="51" t="s">
        <v>404</v>
      </c>
      <c r="P427" s="48">
        <v>1140</v>
      </c>
      <c r="Q427" s="131" t="str">
        <f>IFERROR(INDEX(JRoomSCS!C:C,MATCH(JRooms!M427,JRoomSCS!$B:$B,0)),"N/A")</f>
        <v>Arts</v>
      </c>
      <c r="R427" s="86" t="s">
        <v>405</v>
      </c>
      <c r="S427" s="87" t="str">
        <f>IFERROR(INDEX(SchoolList!C:C,MATCH(T427,SchoolList!A:A,0)),"N/A")</f>
        <v>N/A</v>
      </c>
      <c r="T427" s="87" t="s">
        <v>405</v>
      </c>
      <c r="U427" s="88"/>
      <c r="V427" s="87"/>
    </row>
    <row r="428" spans="1:22" x14ac:dyDescent="0.2">
      <c r="A428" s="48">
        <v>22</v>
      </c>
      <c r="B428" s="48" t="s">
        <v>685</v>
      </c>
      <c r="C428" s="48" t="s">
        <v>686</v>
      </c>
      <c r="D428" s="49">
        <v>780</v>
      </c>
      <c r="E428" s="50" t="s">
        <v>487</v>
      </c>
      <c r="F428" s="48" t="s">
        <v>488</v>
      </c>
      <c r="G428" s="48" t="s">
        <v>401</v>
      </c>
      <c r="H428" s="48">
        <v>780</v>
      </c>
      <c r="I428" s="48">
        <v>1</v>
      </c>
      <c r="J428" s="48" t="s">
        <v>402</v>
      </c>
      <c r="K428" s="48">
        <v>1891</v>
      </c>
      <c r="L428" s="49" t="s">
        <v>705</v>
      </c>
      <c r="M428" s="48" t="s">
        <v>355</v>
      </c>
      <c r="N428" s="51" t="s">
        <v>500</v>
      </c>
      <c r="P428" s="48">
        <v>540</v>
      </c>
      <c r="Q428" s="131" t="str">
        <f>IFERROR(INDEX(JRoomSCS!C:C,MATCH(JRooms!M428,JRoomSCS!$B:$B,0)),"N/A")</f>
        <v>Arts</v>
      </c>
      <c r="R428" s="86" t="s">
        <v>405</v>
      </c>
      <c r="S428" s="87" t="str">
        <f>IFERROR(INDEX(SchoolList!C:C,MATCH(T428,SchoolList!A:A,0)),"N/A")</f>
        <v>N/A</v>
      </c>
      <c r="T428" s="87" t="s">
        <v>405</v>
      </c>
      <c r="U428" s="88"/>
      <c r="V428" s="87"/>
    </row>
    <row r="429" spans="1:22" x14ac:dyDescent="0.2">
      <c r="A429" s="48">
        <v>22</v>
      </c>
      <c r="B429" s="48" t="s">
        <v>685</v>
      </c>
      <c r="C429" s="48" t="s">
        <v>686</v>
      </c>
      <c r="D429" s="49">
        <v>780</v>
      </c>
      <c r="E429" s="50" t="s">
        <v>487</v>
      </c>
      <c r="F429" s="48" t="s">
        <v>488</v>
      </c>
      <c r="G429" s="48" t="s">
        <v>401</v>
      </c>
      <c r="H429" s="48">
        <v>780</v>
      </c>
      <c r="I429" s="48">
        <v>1</v>
      </c>
      <c r="J429" s="48" t="s">
        <v>402</v>
      </c>
      <c r="K429" s="48">
        <v>1894</v>
      </c>
      <c r="L429" s="49" t="s">
        <v>706</v>
      </c>
      <c r="M429" s="48" t="s">
        <v>626</v>
      </c>
      <c r="N429" s="51" t="s">
        <v>404</v>
      </c>
      <c r="P429" s="48">
        <v>638</v>
      </c>
      <c r="Q429" s="131" t="str">
        <f>IFERROR(INDEX(JRoomSCS!C:C,MATCH(JRooms!M429,JRoomSCS!$B:$B,0)),"N/A")</f>
        <v>N/A</v>
      </c>
      <c r="R429" s="86" t="s">
        <v>405</v>
      </c>
      <c r="S429" s="87" t="str">
        <f>IFERROR(INDEX(SchoolList!C:C,MATCH(T429,SchoolList!A:A,0)),"N/A")</f>
        <v>N/A</v>
      </c>
      <c r="T429" s="87" t="s">
        <v>405</v>
      </c>
      <c r="U429" s="88"/>
      <c r="V429" s="87"/>
    </row>
    <row r="430" spans="1:22" x14ac:dyDescent="0.2">
      <c r="A430" s="48">
        <v>22</v>
      </c>
      <c r="B430" s="48" t="s">
        <v>685</v>
      </c>
      <c r="C430" s="48" t="s">
        <v>686</v>
      </c>
      <c r="D430" s="49">
        <v>781</v>
      </c>
      <c r="E430" s="50" t="s">
        <v>707</v>
      </c>
      <c r="F430" s="48" t="s">
        <v>708</v>
      </c>
      <c r="G430" s="48" t="s">
        <v>401</v>
      </c>
      <c r="H430" s="48">
        <v>781</v>
      </c>
      <c r="I430" s="48">
        <v>1</v>
      </c>
      <c r="J430" s="48" t="s">
        <v>402</v>
      </c>
      <c r="K430" s="48">
        <v>1915</v>
      </c>
      <c r="L430" s="49" t="s">
        <v>594</v>
      </c>
      <c r="M430" s="48" t="s">
        <v>412</v>
      </c>
      <c r="N430" s="51" t="s">
        <v>413</v>
      </c>
      <c r="P430" s="48">
        <v>3848</v>
      </c>
      <c r="Q430" s="131" t="str">
        <f>IFERROR(INDEX(JRoomSCS!C:C,MATCH(JRooms!M430,JRoomSCS!$B:$B,0)),"N/A")</f>
        <v>N/A</v>
      </c>
      <c r="R430" s="86" t="s">
        <v>405</v>
      </c>
      <c r="S430" s="87" t="str">
        <f>IFERROR(INDEX(SchoolList!C:C,MATCH(T430,SchoolList!A:A,0)),"N/A")</f>
        <v>N/A</v>
      </c>
      <c r="T430" s="87" t="s">
        <v>405</v>
      </c>
      <c r="U430" s="88"/>
      <c r="V430" s="87"/>
    </row>
    <row r="431" spans="1:22" x14ac:dyDescent="0.2">
      <c r="A431" s="48">
        <v>22</v>
      </c>
      <c r="B431" s="48" t="s">
        <v>685</v>
      </c>
      <c r="C431" s="48" t="s">
        <v>686</v>
      </c>
      <c r="D431" s="49">
        <v>782</v>
      </c>
      <c r="E431" s="50" t="s">
        <v>709</v>
      </c>
      <c r="F431" s="48" t="s">
        <v>710</v>
      </c>
      <c r="G431" s="48" t="s">
        <v>401</v>
      </c>
      <c r="H431" s="48">
        <v>782</v>
      </c>
      <c r="I431" s="48">
        <v>1</v>
      </c>
      <c r="J431" s="48" t="s">
        <v>402</v>
      </c>
      <c r="K431" s="48">
        <v>1895</v>
      </c>
      <c r="L431" s="49" t="s">
        <v>414</v>
      </c>
      <c r="M431" s="48" t="s">
        <v>415</v>
      </c>
      <c r="N431" s="51" t="s">
        <v>416</v>
      </c>
      <c r="P431" s="48">
        <v>3456</v>
      </c>
      <c r="Q431" s="131" t="str">
        <f>IFERROR(INDEX(JRoomSCS!C:C,MATCH(JRooms!M431,JRoomSCS!$B:$B,0)),"N/A")</f>
        <v>N/A</v>
      </c>
      <c r="R431" s="86" t="s">
        <v>405</v>
      </c>
      <c r="S431" s="87" t="str">
        <f>IFERROR(INDEX(SchoolList!C:C,MATCH(T431,SchoolList!A:A,0)),"N/A")</f>
        <v>N/A</v>
      </c>
      <c r="T431" s="87" t="s">
        <v>405</v>
      </c>
      <c r="U431" s="88"/>
      <c r="V431" s="87"/>
    </row>
    <row r="432" spans="1:22" x14ac:dyDescent="0.2">
      <c r="A432" s="48">
        <v>22</v>
      </c>
      <c r="B432" s="48" t="s">
        <v>685</v>
      </c>
      <c r="C432" s="48" t="s">
        <v>686</v>
      </c>
      <c r="D432" s="49">
        <v>782</v>
      </c>
      <c r="E432" s="50" t="s">
        <v>709</v>
      </c>
      <c r="F432" s="48" t="s">
        <v>710</v>
      </c>
      <c r="G432" s="48" t="s">
        <v>401</v>
      </c>
      <c r="H432" s="48">
        <v>782</v>
      </c>
      <c r="I432" s="48">
        <v>1</v>
      </c>
      <c r="J432" s="48" t="s">
        <v>402</v>
      </c>
      <c r="K432" s="48">
        <v>1896</v>
      </c>
      <c r="L432" s="49" t="s">
        <v>711</v>
      </c>
      <c r="M432" s="48" t="s">
        <v>712</v>
      </c>
      <c r="N432" s="51" t="s">
        <v>416</v>
      </c>
      <c r="P432" s="48">
        <v>1696</v>
      </c>
      <c r="Q432" s="131" t="str">
        <f>IFERROR(INDEX(JRoomSCS!C:C,MATCH(JRooms!M432,JRoomSCS!$B:$B,0)),"N/A")</f>
        <v>N/A</v>
      </c>
      <c r="R432" s="86" t="s">
        <v>405</v>
      </c>
      <c r="S432" s="87" t="str">
        <f>IFERROR(INDEX(SchoolList!C:C,MATCH(T432,SchoolList!A:A,0)),"N/A")</f>
        <v>N/A</v>
      </c>
      <c r="T432" s="87" t="s">
        <v>405</v>
      </c>
      <c r="U432" s="88"/>
      <c r="V432" s="87"/>
    </row>
    <row r="433" spans="1:22" x14ac:dyDescent="0.2">
      <c r="A433" s="48">
        <v>22</v>
      </c>
      <c r="B433" s="48" t="s">
        <v>685</v>
      </c>
      <c r="C433" s="48" t="s">
        <v>686</v>
      </c>
      <c r="D433" s="49">
        <v>785</v>
      </c>
      <c r="E433" s="50" t="s">
        <v>512</v>
      </c>
      <c r="F433" s="48" t="s">
        <v>713</v>
      </c>
      <c r="G433" s="48" t="s">
        <v>401</v>
      </c>
      <c r="H433" s="48">
        <v>785</v>
      </c>
      <c r="I433" s="48">
        <v>1</v>
      </c>
      <c r="J433" s="48" t="s">
        <v>402</v>
      </c>
      <c r="K433" s="48">
        <v>1921</v>
      </c>
      <c r="L433" s="49" t="s">
        <v>714</v>
      </c>
      <c r="M433" s="48" t="s">
        <v>626</v>
      </c>
      <c r="N433" s="51" t="s">
        <v>404</v>
      </c>
      <c r="P433" s="48">
        <v>798</v>
      </c>
      <c r="Q433" s="131" t="str">
        <f>IFERROR(INDEX(JRoomSCS!C:C,MATCH(JRooms!M433,JRoomSCS!$B:$B,0)),"N/A")</f>
        <v>N/A</v>
      </c>
      <c r="R433" s="86" t="s">
        <v>405</v>
      </c>
      <c r="S433" s="87" t="str">
        <f>IFERROR(INDEX(SchoolList!C:C,MATCH(T433,SchoolList!A:A,0)),"N/A")</f>
        <v>N/A</v>
      </c>
      <c r="T433" s="87" t="s">
        <v>405</v>
      </c>
      <c r="U433" s="88"/>
      <c r="V433" s="87"/>
    </row>
    <row r="434" spans="1:22" x14ac:dyDescent="0.2">
      <c r="A434" s="48">
        <v>22</v>
      </c>
      <c r="B434" s="48" t="s">
        <v>685</v>
      </c>
      <c r="C434" s="48" t="s">
        <v>686</v>
      </c>
      <c r="D434" s="49">
        <v>785</v>
      </c>
      <c r="E434" s="50" t="s">
        <v>512</v>
      </c>
      <c r="F434" s="48" t="s">
        <v>713</v>
      </c>
      <c r="G434" s="48" t="s">
        <v>401</v>
      </c>
      <c r="H434" s="48">
        <v>785</v>
      </c>
      <c r="I434" s="48">
        <v>1</v>
      </c>
      <c r="J434" s="48" t="s">
        <v>402</v>
      </c>
      <c r="K434" s="48">
        <v>1922</v>
      </c>
      <c r="L434" s="49" t="s">
        <v>715</v>
      </c>
      <c r="M434" s="48" t="s">
        <v>626</v>
      </c>
      <c r="N434" s="51" t="s">
        <v>404</v>
      </c>
      <c r="P434" s="48">
        <v>798</v>
      </c>
      <c r="Q434" s="131" t="str">
        <f>IFERROR(INDEX(JRoomSCS!C:C,MATCH(JRooms!M434,JRoomSCS!$B:$B,0)),"N/A")</f>
        <v>N/A</v>
      </c>
      <c r="R434" s="86" t="s">
        <v>405</v>
      </c>
      <c r="S434" s="87" t="str">
        <f>IFERROR(INDEX(SchoolList!C:C,MATCH(T434,SchoolList!A:A,0)),"N/A")</f>
        <v>N/A</v>
      </c>
      <c r="T434" s="87" t="s">
        <v>405</v>
      </c>
      <c r="U434" s="88"/>
      <c r="V434" s="87"/>
    </row>
    <row r="435" spans="1:22" x14ac:dyDescent="0.2">
      <c r="A435" s="48">
        <v>22</v>
      </c>
      <c r="B435" s="48" t="s">
        <v>685</v>
      </c>
      <c r="C435" s="48" t="s">
        <v>686</v>
      </c>
      <c r="D435" s="49">
        <v>785</v>
      </c>
      <c r="E435" s="50" t="s">
        <v>512</v>
      </c>
      <c r="F435" s="48" t="s">
        <v>713</v>
      </c>
      <c r="G435" s="48" t="s">
        <v>401</v>
      </c>
      <c r="H435" s="48">
        <v>785</v>
      </c>
      <c r="I435" s="48">
        <v>1</v>
      </c>
      <c r="J435" s="48" t="s">
        <v>402</v>
      </c>
      <c r="K435" s="48">
        <v>1923</v>
      </c>
      <c r="L435" s="49" t="s">
        <v>716</v>
      </c>
      <c r="M435" s="48" t="s">
        <v>364</v>
      </c>
      <c r="N435" s="51" t="s">
        <v>404</v>
      </c>
      <c r="P435" s="48">
        <v>798</v>
      </c>
      <c r="Q435" s="131" t="str">
        <f>IFERROR(INDEX(JRoomSCS!C:C,MATCH(JRooms!M435,JRoomSCS!$B:$B,0)),"N/A")</f>
        <v>Science</v>
      </c>
      <c r="R435" s="86" t="s">
        <v>405</v>
      </c>
      <c r="S435" s="87" t="str">
        <f>IFERROR(INDEX(SchoolList!C:C,MATCH(T435,SchoolList!A:A,0)),"N/A")</f>
        <v>N/A</v>
      </c>
      <c r="T435" s="87" t="s">
        <v>405</v>
      </c>
      <c r="U435" s="88"/>
      <c r="V435" s="87"/>
    </row>
    <row r="436" spans="1:22" x14ac:dyDescent="0.2">
      <c r="A436" s="48">
        <v>22</v>
      </c>
      <c r="B436" s="48" t="s">
        <v>685</v>
      </c>
      <c r="C436" s="48" t="s">
        <v>686</v>
      </c>
      <c r="D436" s="49">
        <v>785</v>
      </c>
      <c r="E436" s="50" t="s">
        <v>512</v>
      </c>
      <c r="F436" s="48" t="s">
        <v>713</v>
      </c>
      <c r="G436" s="48" t="s">
        <v>401</v>
      </c>
      <c r="H436" s="48">
        <v>785</v>
      </c>
      <c r="I436" s="48">
        <v>1</v>
      </c>
      <c r="J436" s="48" t="s">
        <v>402</v>
      </c>
      <c r="K436" s="48">
        <v>1924</v>
      </c>
      <c r="L436" s="49" t="s">
        <v>717</v>
      </c>
      <c r="M436" s="48" t="s">
        <v>364</v>
      </c>
      <c r="N436" s="51" t="s">
        <v>404</v>
      </c>
      <c r="P436" s="48">
        <v>798</v>
      </c>
      <c r="Q436" s="131" t="str">
        <f>IFERROR(INDEX(JRoomSCS!C:C,MATCH(JRooms!M436,JRoomSCS!$B:$B,0)),"N/A")</f>
        <v>Science</v>
      </c>
      <c r="R436" s="86" t="s">
        <v>405</v>
      </c>
      <c r="S436" s="87" t="str">
        <f>IFERROR(INDEX(SchoolList!C:C,MATCH(T436,SchoolList!A:A,0)),"N/A")</f>
        <v>N/A</v>
      </c>
      <c r="T436" s="87" t="s">
        <v>405</v>
      </c>
      <c r="U436" s="88"/>
      <c r="V436" s="87"/>
    </row>
    <row r="437" spans="1:22" x14ac:dyDescent="0.2">
      <c r="A437" s="48">
        <v>22</v>
      </c>
      <c r="B437" s="48" t="s">
        <v>685</v>
      </c>
      <c r="C437" s="48" t="s">
        <v>686</v>
      </c>
      <c r="D437" s="49">
        <v>786</v>
      </c>
      <c r="E437" s="50" t="s">
        <v>280</v>
      </c>
      <c r="F437" s="48" t="s">
        <v>508</v>
      </c>
      <c r="G437" s="48" t="s">
        <v>401</v>
      </c>
      <c r="H437" s="48">
        <v>786</v>
      </c>
      <c r="I437" s="48">
        <v>1</v>
      </c>
      <c r="J437" s="48" t="s">
        <v>402</v>
      </c>
      <c r="K437" s="48">
        <v>1933</v>
      </c>
      <c r="L437" s="49" t="s">
        <v>718</v>
      </c>
      <c r="M437" s="48" t="s">
        <v>626</v>
      </c>
      <c r="N437" s="51" t="s">
        <v>404</v>
      </c>
      <c r="P437" s="48">
        <v>782</v>
      </c>
      <c r="Q437" s="131" t="str">
        <f>IFERROR(INDEX(JRoomSCS!C:C,MATCH(JRooms!M437,JRoomSCS!$B:$B,0)),"N/A")</f>
        <v>N/A</v>
      </c>
      <c r="R437" s="86" t="s">
        <v>405</v>
      </c>
      <c r="S437" s="87" t="str">
        <f>IFERROR(INDEX(SchoolList!C:C,MATCH(T437,SchoolList!A:A,0)),"N/A")</f>
        <v>N/A</v>
      </c>
      <c r="T437" s="87" t="s">
        <v>405</v>
      </c>
      <c r="U437" s="88"/>
      <c r="V437" s="87"/>
    </row>
    <row r="438" spans="1:22" x14ac:dyDescent="0.2">
      <c r="A438" s="48">
        <v>22</v>
      </c>
      <c r="B438" s="48" t="s">
        <v>685</v>
      </c>
      <c r="C438" s="48" t="s">
        <v>686</v>
      </c>
      <c r="D438" s="49">
        <v>786</v>
      </c>
      <c r="E438" s="50" t="s">
        <v>280</v>
      </c>
      <c r="F438" s="48" t="s">
        <v>508</v>
      </c>
      <c r="G438" s="48" t="s">
        <v>401</v>
      </c>
      <c r="H438" s="48">
        <v>786</v>
      </c>
      <c r="I438" s="48">
        <v>1</v>
      </c>
      <c r="J438" s="48" t="s">
        <v>402</v>
      </c>
      <c r="K438" s="48">
        <v>1932</v>
      </c>
      <c r="L438" s="49" t="s">
        <v>719</v>
      </c>
      <c r="M438" s="48" t="s">
        <v>626</v>
      </c>
      <c r="N438" s="51" t="s">
        <v>404</v>
      </c>
      <c r="P438" s="48">
        <v>782</v>
      </c>
      <c r="Q438" s="131" t="str">
        <f>IFERROR(INDEX(JRoomSCS!C:C,MATCH(JRooms!M438,JRoomSCS!$B:$B,0)),"N/A")</f>
        <v>N/A</v>
      </c>
      <c r="R438" s="86" t="s">
        <v>405</v>
      </c>
      <c r="S438" s="87" t="str">
        <f>IFERROR(INDEX(SchoolList!C:C,MATCH(T438,SchoolList!A:A,0)),"N/A")</f>
        <v>N/A</v>
      </c>
      <c r="T438" s="87" t="s">
        <v>405</v>
      </c>
      <c r="U438" s="88"/>
      <c r="V438" s="87"/>
    </row>
    <row r="439" spans="1:22" x14ac:dyDescent="0.2">
      <c r="A439" s="48">
        <v>22</v>
      </c>
      <c r="B439" s="48" t="s">
        <v>685</v>
      </c>
      <c r="C439" s="48" t="s">
        <v>686</v>
      </c>
      <c r="D439" s="49">
        <v>786</v>
      </c>
      <c r="E439" s="50" t="s">
        <v>280</v>
      </c>
      <c r="F439" s="48" t="s">
        <v>508</v>
      </c>
      <c r="G439" s="48" t="s">
        <v>401</v>
      </c>
      <c r="H439" s="48">
        <v>786</v>
      </c>
      <c r="I439" s="48">
        <v>1</v>
      </c>
      <c r="J439" s="48" t="s">
        <v>402</v>
      </c>
      <c r="K439" s="48">
        <v>1935</v>
      </c>
      <c r="L439" s="49" t="s">
        <v>720</v>
      </c>
      <c r="M439" s="48" t="s">
        <v>626</v>
      </c>
      <c r="N439" s="51" t="s">
        <v>404</v>
      </c>
      <c r="P439" s="48">
        <v>782</v>
      </c>
      <c r="Q439" s="131" t="str">
        <f>IFERROR(INDEX(JRoomSCS!C:C,MATCH(JRooms!M439,JRoomSCS!$B:$B,0)),"N/A")</f>
        <v>N/A</v>
      </c>
      <c r="R439" s="86" t="s">
        <v>405</v>
      </c>
      <c r="S439" s="87" t="str">
        <f>IFERROR(INDEX(SchoolList!C:C,MATCH(T439,SchoolList!A:A,0)),"N/A")</f>
        <v>N/A</v>
      </c>
      <c r="T439" s="87" t="s">
        <v>405</v>
      </c>
      <c r="U439" s="88"/>
      <c r="V439" s="87"/>
    </row>
    <row r="440" spans="1:22" x14ac:dyDescent="0.2">
      <c r="A440" s="48">
        <v>22</v>
      </c>
      <c r="B440" s="48" t="s">
        <v>685</v>
      </c>
      <c r="C440" s="48" t="s">
        <v>686</v>
      </c>
      <c r="D440" s="49">
        <v>786</v>
      </c>
      <c r="E440" s="50" t="s">
        <v>280</v>
      </c>
      <c r="F440" s="48" t="s">
        <v>508</v>
      </c>
      <c r="G440" s="48" t="s">
        <v>401</v>
      </c>
      <c r="H440" s="48">
        <v>786</v>
      </c>
      <c r="I440" s="48">
        <v>1</v>
      </c>
      <c r="J440" s="48" t="s">
        <v>402</v>
      </c>
      <c r="K440" s="48">
        <v>1929</v>
      </c>
      <c r="L440" s="49" t="s">
        <v>721</v>
      </c>
      <c r="M440" s="48" t="s">
        <v>626</v>
      </c>
      <c r="N440" s="51" t="s">
        <v>404</v>
      </c>
      <c r="O440" s="52" t="s">
        <v>410</v>
      </c>
      <c r="P440" s="48">
        <v>1058</v>
      </c>
      <c r="Q440" s="131" t="str">
        <f>IFERROR(INDEX(JRoomSCS!C:C,MATCH(JRooms!M440,JRoomSCS!$B:$B,0)),"N/A")</f>
        <v>N/A</v>
      </c>
      <c r="R440" s="86" t="s">
        <v>405</v>
      </c>
      <c r="S440" s="87" t="str">
        <f>IFERROR(INDEX(SchoolList!C:C,MATCH(T440,SchoolList!A:A,0)),"N/A")</f>
        <v>N/A</v>
      </c>
      <c r="T440" s="87" t="s">
        <v>405</v>
      </c>
      <c r="U440" s="88"/>
      <c r="V440" s="87"/>
    </row>
    <row r="441" spans="1:22" x14ac:dyDescent="0.2">
      <c r="A441" s="48">
        <v>22</v>
      </c>
      <c r="B441" s="48" t="s">
        <v>685</v>
      </c>
      <c r="C441" s="48" t="s">
        <v>686</v>
      </c>
      <c r="D441" s="49">
        <v>786</v>
      </c>
      <c r="E441" s="50" t="s">
        <v>280</v>
      </c>
      <c r="F441" s="48" t="s">
        <v>508</v>
      </c>
      <c r="G441" s="48" t="s">
        <v>401</v>
      </c>
      <c r="H441" s="48">
        <v>786</v>
      </c>
      <c r="I441" s="48">
        <v>1</v>
      </c>
      <c r="J441" s="48" t="s">
        <v>402</v>
      </c>
      <c r="K441" s="48">
        <v>1928</v>
      </c>
      <c r="L441" s="49" t="s">
        <v>722</v>
      </c>
      <c r="M441" s="48" t="s">
        <v>570</v>
      </c>
      <c r="N441" s="51" t="s">
        <v>568</v>
      </c>
      <c r="P441" s="48">
        <v>2412</v>
      </c>
      <c r="Q441" s="131" t="str">
        <f>IFERROR(INDEX(JRoomSCS!C:C,MATCH(JRooms!M441,JRoomSCS!$B:$B,0)),"N/A")</f>
        <v>N/A</v>
      </c>
      <c r="R441" s="86" t="s">
        <v>405</v>
      </c>
      <c r="S441" s="87" t="str">
        <f>IFERROR(INDEX(SchoolList!C:C,MATCH(T441,SchoolList!A:A,0)),"N/A")</f>
        <v>N/A</v>
      </c>
      <c r="T441" s="87" t="s">
        <v>405</v>
      </c>
      <c r="U441" s="88"/>
      <c r="V441" s="87"/>
    </row>
    <row r="442" spans="1:22" x14ac:dyDescent="0.2">
      <c r="A442" s="48">
        <v>22</v>
      </c>
      <c r="B442" s="48" t="s">
        <v>685</v>
      </c>
      <c r="C442" s="48" t="s">
        <v>686</v>
      </c>
      <c r="D442" s="49">
        <v>786</v>
      </c>
      <c r="E442" s="50" t="s">
        <v>280</v>
      </c>
      <c r="F442" s="48" t="s">
        <v>508</v>
      </c>
      <c r="G442" s="48" t="s">
        <v>401</v>
      </c>
      <c r="H442" s="48">
        <v>786</v>
      </c>
      <c r="I442" s="48">
        <v>1</v>
      </c>
      <c r="J442" s="48" t="s">
        <v>402</v>
      </c>
      <c r="K442" s="48">
        <v>1930</v>
      </c>
      <c r="L442" s="49" t="s">
        <v>723</v>
      </c>
      <c r="M442" s="48" t="s">
        <v>724</v>
      </c>
      <c r="N442" s="51" t="s">
        <v>404</v>
      </c>
      <c r="P442" s="48">
        <v>2109</v>
      </c>
      <c r="Q442" s="131" t="str">
        <f>IFERROR(INDEX(JRoomSCS!C:C,MATCH(JRooms!M442,JRoomSCS!$B:$B,0)),"N/A")</f>
        <v>N/A</v>
      </c>
      <c r="R442" s="86" t="s">
        <v>405</v>
      </c>
      <c r="S442" s="87" t="str">
        <f>IFERROR(INDEX(SchoolList!C:C,MATCH(T442,SchoolList!A:A,0)),"N/A")</f>
        <v>N/A</v>
      </c>
      <c r="T442" s="87" t="s">
        <v>405</v>
      </c>
      <c r="U442" s="88"/>
      <c r="V442" s="87"/>
    </row>
    <row r="443" spans="1:22" x14ac:dyDescent="0.2">
      <c r="A443" s="48">
        <v>22</v>
      </c>
      <c r="B443" s="48" t="s">
        <v>685</v>
      </c>
      <c r="C443" s="48" t="s">
        <v>686</v>
      </c>
      <c r="D443" s="49">
        <v>786</v>
      </c>
      <c r="E443" s="50" t="s">
        <v>280</v>
      </c>
      <c r="F443" s="48" t="s">
        <v>508</v>
      </c>
      <c r="G443" s="48" t="s">
        <v>401</v>
      </c>
      <c r="H443" s="48">
        <v>786</v>
      </c>
      <c r="I443" s="48">
        <v>1</v>
      </c>
      <c r="J443" s="48" t="s">
        <v>402</v>
      </c>
      <c r="K443" s="48">
        <v>1931</v>
      </c>
      <c r="L443" s="49" t="s">
        <v>725</v>
      </c>
      <c r="M443" s="48" t="s">
        <v>355</v>
      </c>
      <c r="N443" s="51" t="s">
        <v>500</v>
      </c>
      <c r="P443" s="48">
        <v>864</v>
      </c>
      <c r="Q443" s="131" t="str">
        <f>IFERROR(INDEX(JRoomSCS!C:C,MATCH(JRooms!M443,JRoomSCS!$B:$B,0)),"N/A")</f>
        <v>Arts</v>
      </c>
      <c r="R443" s="86" t="s">
        <v>405</v>
      </c>
      <c r="S443" s="87" t="str">
        <f>IFERROR(INDEX(SchoolList!C:C,MATCH(T443,SchoolList!A:A,0)),"N/A")</f>
        <v>N/A</v>
      </c>
      <c r="T443" s="87" t="s">
        <v>405</v>
      </c>
      <c r="U443" s="88"/>
      <c r="V443" s="87"/>
    </row>
    <row r="444" spans="1:22" x14ac:dyDescent="0.2">
      <c r="A444" s="48">
        <v>22</v>
      </c>
      <c r="B444" s="48" t="s">
        <v>685</v>
      </c>
      <c r="C444" s="48" t="s">
        <v>686</v>
      </c>
      <c r="D444" s="49">
        <v>786</v>
      </c>
      <c r="E444" s="50" t="s">
        <v>280</v>
      </c>
      <c r="F444" s="48" t="s">
        <v>508</v>
      </c>
      <c r="G444" s="48" t="s">
        <v>401</v>
      </c>
      <c r="H444" s="48">
        <v>786</v>
      </c>
      <c r="I444" s="48">
        <v>1</v>
      </c>
      <c r="J444" s="48" t="s">
        <v>402</v>
      </c>
      <c r="K444" s="48">
        <v>1934</v>
      </c>
      <c r="L444" s="49" t="s">
        <v>726</v>
      </c>
      <c r="M444" s="48" t="s">
        <v>626</v>
      </c>
      <c r="N444" s="51" t="s">
        <v>404</v>
      </c>
      <c r="P444" s="48">
        <v>875</v>
      </c>
      <c r="Q444" s="131" t="str">
        <f>IFERROR(INDEX(JRoomSCS!C:C,MATCH(JRooms!M444,JRoomSCS!$B:$B,0)),"N/A")</f>
        <v>N/A</v>
      </c>
      <c r="R444" s="86" t="s">
        <v>405</v>
      </c>
      <c r="S444" s="87" t="str">
        <f>IFERROR(INDEX(SchoolList!C:C,MATCH(T444,SchoolList!A:A,0)),"N/A")</f>
        <v>N/A</v>
      </c>
      <c r="T444" s="87" t="s">
        <v>405</v>
      </c>
      <c r="U444" s="88"/>
      <c r="V444" s="87"/>
    </row>
    <row r="445" spans="1:22" x14ac:dyDescent="0.2">
      <c r="A445" s="48">
        <v>22</v>
      </c>
      <c r="B445" s="48" t="s">
        <v>685</v>
      </c>
      <c r="C445" s="48" t="s">
        <v>686</v>
      </c>
      <c r="D445" s="49">
        <v>786</v>
      </c>
      <c r="E445" s="50" t="s">
        <v>280</v>
      </c>
      <c r="F445" s="48" t="s">
        <v>508</v>
      </c>
      <c r="G445" s="48" t="s">
        <v>401</v>
      </c>
      <c r="H445" s="48">
        <v>786</v>
      </c>
      <c r="I445" s="48">
        <v>1</v>
      </c>
      <c r="J445" s="48" t="s">
        <v>402</v>
      </c>
      <c r="K445" s="48">
        <v>1925</v>
      </c>
      <c r="L445" s="49" t="s">
        <v>727</v>
      </c>
      <c r="M445" s="48" t="s">
        <v>626</v>
      </c>
      <c r="N445" s="51" t="s">
        <v>404</v>
      </c>
      <c r="P445" s="48">
        <v>828</v>
      </c>
      <c r="Q445" s="131" t="str">
        <f>IFERROR(INDEX(JRoomSCS!C:C,MATCH(JRooms!M445,JRoomSCS!$B:$B,0)),"N/A")</f>
        <v>N/A</v>
      </c>
      <c r="R445" s="86" t="s">
        <v>405</v>
      </c>
      <c r="S445" s="87" t="str">
        <f>IFERROR(INDEX(SchoolList!C:C,MATCH(T445,SchoolList!A:A,0)),"N/A")</f>
        <v>N/A</v>
      </c>
      <c r="T445" s="87" t="s">
        <v>405</v>
      </c>
      <c r="U445" s="88"/>
      <c r="V445" s="87"/>
    </row>
    <row r="446" spans="1:22" x14ac:dyDescent="0.2">
      <c r="A446" s="48">
        <v>22</v>
      </c>
      <c r="B446" s="48" t="s">
        <v>685</v>
      </c>
      <c r="C446" s="48" t="s">
        <v>686</v>
      </c>
      <c r="D446" s="49">
        <v>786</v>
      </c>
      <c r="E446" s="50" t="s">
        <v>280</v>
      </c>
      <c r="F446" s="48" t="s">
        <v>508</v>
      </c>
      <c r="G446" s="48" t="s">
        <v>401</v>
      </c>
      <c r="H446" s="48">
        <v>786</v>
      </c>
      <c r="I446" s="48">
        <v>1</v>
      </c>
      <c r="J446" s="48" t="s">
        <v>402</v>
      </c>
      <c r="K446" s="48">
        <v>1926</v>
      </c>
      <c r="L446" s="49" t="s">
        <v>728</v>
      </c>
      <c r="M446" s="48" t="s">
        <v>626</v>
      </c>
      <c r="N446" s="51" t="s">
        <v>404</v>
      </c>
      <c r="P446" s="48">
        <v>828</v>
      </c>
      <c r="Q446" s="131" t="str">
        <f>IFERROR(INDEX(JRoomSCS!C:C,MATCH(JRooms!M446,JRoomSCS!$B:$B,0)),"N/A")</f>
        <v>N/A</v>
      </c>
      <c r="R446" s="86" t="s">
        <v>405</v>
      </c>
      <c r="S446" s="87" t="str">
        <f>IFERROR(INDEX(SchoolList!C:C,MATCH(T446,SchoolList!A:A,0)),"N/A")</f>
        <v>N/A</v>
      </c>
      <c r="T446" s="87" t="s">
        <v>405</v>
      </c>
      <c r="U446" s="88"/>
      <c r="V446" s="87"/>
    </row>
    <row r="447" spans="1:22" x14ac:dyDescent="0.2">
      <c r="A447" s="48">
        <v>22</v>
      </c>
      <c r="B447" s="48" t="s">
        <v>685</v>
      </c>
      <c r="C447" s="48" t="s">
        <v>686</v>
      </c>
      <c r="D447" s="49">
        <v>786</v>
      </c>
      <c r="E447" s="50" t="s">
        <v>280</v>
      </c>
      <c r="F447" s="48" t="s">
        <v>508</v>
      </c>
      <c r="G447" s="48" t="s">
        <v>401</v>
      </c>
      <c r="H447" s="48">
        <v>786</v>
      </c>
      <c r="I447" s="48">
        <v>1</v>
      </c>
      <c r="J447" s="48" t="s">
        <v>402</v>
      </c>
      <c r="K447" s="48">
        <v>1927</v>
      </c>
      <c r="L447" s="49" t="s">
        <v>729</v>
      </c>
      <c r="M447" s="48" t="s">
        <v>626</v>
      </c>
      <c r="N447" s="51" t="s">
        <v>404</v>
      </c>
      <c r="P447" s="48">
        <v>828</v>
      </c>
      <c r="Q447" s="131" t="str">
        <f>IFERROR(INDEX(JRoomSCS!C:C,MATCH(JRooms!M447,JRoomSCS!$B:$B,0)),"N/A")</f>
        <v>N/A</v>
      </c>
      <c r="R447" s="86" t="s">
        <v>405</v>
      </c>
      <c r="S447" s="87" t="str">
        <f>IFERROR(INDEX(SchoolList!C:C,MATCH(T447,SchoolList!A:A,0)),"N/A")</f>
        <v>N/A</v>
      </c>
      <c r="T447" s="87" t="s">
        <v>405</v>
      </c>
      <c r="U447" s="88"/>
      <c r="V447" s="87"/>
    </row>
    <row r="448" spans="1:22" x14ac:dyDescent="0.2">
      <c r="A448" s="48">
        <v>22</v>
      </c>
      <c r="B448" s="48" t="s">
        <v>685</v>
      </c>
      <c r="C448" s="48" t="s">
        <v>686</v>
      </c>
      <c r="D448" s="49">
        <v>1021</v>
      </c>
      <c r="E448" s="50" t="s">
        <v>731</v>
      </c>
      <c r="F448" s="48" t="s">
        <v>732</v>
      </c>
      <c r="G448" s="48" t="s">
        <v>401</v>
      </c>
      <c r="H448" s="48">
        <v>1052</v>
      </c>
      <c r="I448" s="48">
        <v>1</v>
      </c>
      <c r="J448" s="48" t="s">
        <v>402</v>
      </c>
      <c r="K448" s="48">
        <v>1969</v>
      </c>
      <c r="L448" s="49">
        <v>1</v>
      </c>
      <c r="M448" s="48" t="s">
        <v>626</v>
      </c>
      <c r="N448" s="51" t="s">
        <v>404</v>
      </c>
      <c r="P448" s="48">
        <v>1748</v>
      </c>
      <c r="Q448" s="131" t="str">
        <f>IFERROR(INDEX(JRoomSCS!C:C,MATCH(JRooms!M448,JRoomSCS!$B:$B,0)),"N/A")</f>
        <v>N/A</v>
      </c>
      <c r="R448" s="86" t="s">
        <v>730</v>
      </c>
      <c r="S448" s="87" t="str">
        <f>IFERROR(INDEX(SchoolList!C:C,MATCH(T448,SchoolList!A:A,0)),"N/A")</f>
        <v>N/A</v>
      </c>
      <c r="T448" s="87" t="s">
        <v>405</v>
      </c>
      <c r="U448" s="88"/>
      <c r="V448" s="87"/>
    </row>
    <row r="449" spans="1:22" x14ac:dyDescent="0.2">
      <c r="A449" s="48">
        <v>22</v>
      </c>
      <c r="B449" s="48" t="s">
        <v>685</v>
      </c>
      <c r="C449" s="48" t="s">
        <v>686</v>
      </c>
      <c r="D449" s="49">
        <v>1021</v>
      </c>
      <c r="E449" s="50" t="s">
        <v>731</v>
      </c>
      <c r="F449" s="48" t="s">
        <v>732</v>
      </c>
      <c r="G449" s="48" t="s">
        <v>401</v>
      </c>
      <c r="H449" s="48">
        <v>1052</v>
      </c>
      <c r="I449" s="48">
        <v>1</v>
      </c>
      <c r="J449" s="48" t="s">
        <v>402</v>
      </c>
      <c r="K449" s="48">
        <v>1970</v>
      </c>
      <c r="L449" s="49">
        <v>2</v>
      </c>
      <c r="M449" s="48" t="s">
        <v>626</v>
      </c>
      <c r="N449" s="51" t="s">
        <v>404</v>
      </c>
      <c r="P449" s="48">
        <v>1330</v>
      </c>
      <c r="Q449" s="131" t="str">
        <f>IFERROR(INDEX(JRoomSCS!C:C,MATCH(JRooms!M449,JRoomSCS!$B:$B,0)),"N/A")</f>
        <v>N/A</v>
      </c>
      <c r="R449" s="86" t="s">
        <v>730</v>
      </c>
      <c r="S449" s="87" t="str">
        <f>IFERROR(INDEX(SchoolList!C:C,MATCH(T449,SchoolList!A:A,0)),"N/A")</f>
        <v>N/A</v>
      </c>
      <c r="T449" s="87" t="s">
        <v>405</v>
      </c>
      <c r="U449" s="88"/>
      <c r="V449" s="87"/>
    </row>
    <row r="450" spans="1:22" x14ac:dyDescent="0.2">
      <c r="A450" s="48">
        <v>22</v>
      </c>
      <c r="B450" s="48" t="s">
        <v>685</v>
      </c>
      <c r="C450" s="48" t="s">
        <v>686</v>
      </c>
      <c r="D450" s="49">
        <v>1021</v>
      </c>
      <c r="E450" s="50" t="s">
        <v>731</v>
      </c>
      <c r="F450" s="48" t="s">
        <v>732</v>
      </c>
      <c r="G450" s="48" t="s">
        <v>401</v>
      </c>
      <c r="H450" s="48">
        <v>1052</v>
      </c>
      <c r="I450" s="48">
        <v>1</v>
      </c>
      <c r="J450" s="48" t="s">
        <v>402</v>
      </c>
      <c r="K450" s="48">
        <v>1971</v>
      </c>
      <c r="L450" s="49">
        <v>3</v>
      </c>
      <c r="M450" s="48" t="s">
        <v>626</v>
      </c>
      <c r="N450" s="51" t="s">
        <v>404</v>
      </c>
      <c r="P450" s="48">
        <v>1102</v>
      </c>
      <c r="Q450" s="131" t="str">
        <f>IFERROR(INDEX(JRoomSCS!C:C,MATCH(JRooms!M450,JRoomSCS!$B:$B,0)),"N/A")</f>
        <v>N/A</v>
      </c>
      <c r="R450" s="86" t="s">
        <v>730</v>
      </c>
      <c r="S450" s="87" t="str">
        <f>IFERROR(INDEX(SchoolList!C:C,MATCH(T450,SchoolList!A:A,0)),"N/A")</f>
        <v>N/A</v>
      </c>
      <c r="T450" s="87" t="s">
        <v>405</v>
      </c>
      <c r="U450" s="88"/>
      <c r="V450" s="87"/>
    </row>
    <row r="451" spans="1:22" x14ac:dyDescent="0.2">
      <c r="A451" s="48">
        <v>22</v>
      </c>
      <c r="B451" s="48" t="s">
        <v>685</v>
      </c>
      <c r="C451" s="48" t="s">
        <v>686</v>
      </c>
      <c r="D451" s="49">
        <v>789</v>
      </c>
      <c r="E451" s="50" t="s">
        <v>422</v>
      </c>
      <c r="F451" s="48" t="s">
        <v>423</v>
      </c>
      <c r="G451" s="48" t="s">
        <v>424</v>
      </c>
      <c r="H451" s="48">
        <v>789</v>
      </c>
      <c r="I451" s="48">
        <v>1</v>
      </c>
      <c r="J451" s="48" t="s">
        <v>402</v>
      </c>
      <c r="K451" s="48">
        <v>992</v>
      </c>
      <c r="L451" s="49" t="s">
        <v>422</v>
      </c>
      <c r="M451" s="48" t="s">
        <v>626</v>
      </c>
      <c r="N451" s="51" t="s">
        <v>404</v>
      </c>
      <c r="P451" s="48">
        <v>897</v>
      </c>
      <c r="Q451" s="131" t="str">
        <f>IFERROR(INDEX(JRoomSCS!C:C,MATCH(JRooms!M451,JRoomSCS!$B:$B,0)),"N/A")</f>
        <v>N/A</v>
      </c>
      <c r="R451" s="86" t="s">
        <v>396</v>
      </c>
      <c r="S451" s="87" t="str">
        <f>IFERROR(INDEX(SchoolList!C:C,MATCH(T451,SchoolList!A:A,0)),"N/A")</f>
        <v>N/A</v>
      </c>
      <c r="T451" s="87">
        <v>551</v>
      </c>
      <c r="U451" s="88"/>
      <c r="V451" s="87"/>
    </row>
    <row r="452" spans="1:22" x14ac:dyDescent="0.2">
      <c r="A452" s="48">
        <v>22</v>
      </c>
      <c r="B452" s="48" t="s">
        <v>685</v>
      </c>
      <c r="C452" s="48" t="s">
        <v>686</v>
      </c>
      <c r="D452" s="49">
        <v>790</v>
      </c>
      <c r="E452" s="50" t="s">
        <v>425</v>
      </c>
      <c r="F452" s="48" t="s">
        <v>426</v>
      </c>
      <c r="G452" s="48" t="s">
        <v>424</v>
      </c>
      <c r="H452" s="48">
        <v>790</v>
      </c>
      <c r="I452" s="48">
        <v>1</v>
      </c>
      <c r="J452" s="48" t="s">
        <v>402</v>
      </c>
      <c r="K452" s="48">
        <v>993</v>
      </c>
      <c r="L452" s="49" t="s">
        <v>425</v>
      </c>
      <c r="M452" s="48" t="s">
        <v>626</v>
      </c>
      <c r="N452" s="51" t="s">
        <v>404</v>
      </c>
      <c r="P452" s="48">
        <v>897</v>
      </c>
      <c r="Q452" s="131" t="str">
        <f>IFERROR(INDEX(JRoomSCS!C:C,MATCH(JRooms!M452,JRoomSCS!$B:$B,0)),"N/A")</f>
        <v>N/A</v>
      </c>
      <c r="R452" s="86" t="s">
        <v>396</v>
      </c>
      <c r="S452" s="87" t="str">
        <f>IFERROR(INDEX(SchoolList!C:C,MATCH(T452,SchoolList!A:A,0)),"N/A")</f>
        <v>N/A</v>
      </c>
      <c r="T452" s="87">
        <v>551</v>
      </c>
      <c r="U452" s="88"/>
      <c r="V452" s="87"/>
    </row>
    <row r="453" spans="1:22" x14ac:dyDescent="0.2">
      <c r="A453" s="48">
        <v>22</v>
      </c>
      <c r="B453" s="48" t="s">
        <v>685</v>
      </c>
      <c r="C453" s="48" t="s">
        <v>686</v>
      </c>
      <c r="D453" s="49">
        <v>791</v>
      </c>
      <c r="E453" s="50" t="s">
        <v>427</v>
      </c>
      <c r="F453" s="48" t="s">
        <v>428</v>
      </c>
      <c r="G453" s="48" t="s">
        <v>424</v>
      </c>
      <c r="H453" s="48">
        <v>791</v>
      </c>
      <c r="I453" s="48">
        <v>1</v>
      </c>
      <c r="J453" s="48" t="s">
        <v>402</v>
      </c>
      <c r="K453" s="48">
        <v>994</v>
      </c>
      <c r="L453" s="49" t="s">
        <v>427</v>
      </c>
      <c r="M453" s="48" t="s">
        <v>626</v>
      </c>
      <c r="N453" s="51" t="s">
        <v>404</v>
      </c>
      <c r="P453" s="48">
        <v>897</v>
      </c>
      <c r="Q453" s="131" t="str">
        <f>IFERROR(INDEX(JRoomSCS!C:C,MATCH(JRooms!M453,JRoomSCS!$B:$B,0)),"N/A")</f>
        <v>N/A</v>
      </c>
      <c r="R453" s="86" t="s">
        <v>396</v>
      </c>
      <c r="S453" s="87" t="str">
        <f>IFERROR(INDEX(SchoolList!C:C,MATCH(T453,SchoolList!A:A,0)),"N/A")</f>
        <v>N/A</v>
      </c>
      <c r="T453" s="87">
        <v>551</v>
      </c>
      <c r="U453" s="88"/>
      <c r="V453" s="87"/>
    </row>
    <row r="454" spans="1:22" x14ac:dyDescent="0.2">
      <c r="A454" s="48">
        <v>22</v>
      </c>
      <c r="B454" s="48" t="s">
        <v>685</v>
      </c>
      <c r="C454" s="48" t="s">
        <v>686</v>
      </c>
      <c r="D454" s="49">
        <v>792</v>
      </c>
      <c r="E454" s="50" t="s">
        <v>429</v>
      </c>
      <c r="F454" s="48" t="s">
        <v>430</v>
      </c>
      <c r="G454" s="48" t="s">
        <v>424</v>
      </c>
      <c r="H454" s="48">
        <v>792</v>
      </c>
      <c r="I454" s="48">
        <v>1</v>
      </c>
      <c r="J454" s="48" t="s">
        <v>402</v>
      </c>
      <c r="K454" s="48">
        <v>995</v>
      </c>
      <c r="L454" s="49" t="s">
        <v>429</v>
      </c>
      <c r="M454" s="48" t="s">
        <v>626</v>
      </c>
      <c r="N454" s="51" t="s">
        <v>404</v>
      </c>
      <c r="P454" s="48">
        <v>897</v>
      </c>
      <c r="Q454" s="131" t="str">
        <f>IFERROR(INDEX(JRoomSCS!C:C,MATCH(JRooms!M454,JRoomSCS!$B:$B,0)),"N/A")</f>
        <v>N/A</v>
      </c>
      <c r="R454" s="86" t="s">
        <v>396</v>
      </c>
      <c r="S454" s="87" t="str">
        <f>IFERROR(INDEX(SchoolList!C:C,MATCH(T454,SchoolList!A:A,0)),"N/A")</f>
        <v>N/A</v>
      </c>
      <c r="T454" s="87">
        <v>551</v>
      </c>
      <c r="U454" s="88"/>
      <c r="V454" s="87"/>
    </row>
    <row r="455" spans="1:22" x14ac:dyDescent="0.2">
      <c r="A455" s="48">
        <v>8</v>
      </c>
      <c r="B455" s="48" t="s">
        <v>733</v>
      </c>
      <c r="C455" s="48" t="s">
        <v>734</v>
      </c>
      <c r="D455" s="49">
        <v>55</v>
      </c>
      <c r="E455" s="50" t="s">
        <v>399</v>
      </c>
      <c r="F455" s="48" t="s">
        <v>400</v>
      </c>
      <c r="G455" s="48" t="s">
        <v>401</v>
      </c>
      <c r="H455" s="48">
        <v>55</v>
      </c>
      <c r="I455" s="48">
        <v>1</v>
      </c>
      <c r="J455" s="48" t="s">
        <v>402</v>
      </c>
      <c r="K455" s="48">
        <v>1</v>
      </c>
      <c r="L455" s="49" t="s">
        <v>735</v>
      </c>
      <c r="M455" s="48" t="s">
        <v>419</v>
      </c>
      <c r="N455" s="51" t="s">
        <v>404</v>
      </c>
      <c r="P455" s="48">
        <v>630</v>
      </c>
      <c r="Q455" s="131" t="str">
        <f>IFERROR(INDEX(JRoomSCS!C:C,MATCH(JRooms!M455,JRoomSCS!$B:$B,0)),"N/A")</f>
        <v>N/A</v>
      </c>
      <c r="R455" s="86" t="s">
        <v>405</v>
      </c>
      <c r="S455" s="87" t="str">
        <f>IFERROR(INDEX(SchoolList!C:C,MATCH(T455,SchoolList!A:A,0)),"N/A")</f>
        <v>N/A</v>
      </c>
      <c r="T455" s="87" t="s">
        <v>405</v>
      </c>
      <c r="U455" s="88"/>
      <c r="V455" s="87"/>
    </row>
    <row r="456" spans="1:22" x14ac:dyDescent="0.2">
      <c r="A456" s="48">
        <v>8</v>
      </c>
      <c r="B456" s="48" t="s">
        <v>733</v>
      </c>
      <c r="C456" s="48" t="s">
        <v>734</v>
      </c>
      <c r="D456" s="49">
        <v>55</v>
      </c>
      <c r="E456" s="50" t="s">
        <v>399</v>
      </c>
      <c r="F456" s="48" t="s">
        <v>400</v>
      </c>
      <c r="G456" s="48" t="s">
        <v>401</v>
      </c>
      <c r="H456" s="48">
        <v>55</v>
      </c>
      <c r="I456" s="48">
        <v>1</v>
      </c>
      <c r="J456" s="48" t="s">
        <v>402</v>
      </c>
      <c r="K456" s="48">
        <v>2</v>
      </c>
      <c r="L456" s="49" t="s">
        <v>736</v>
      </c>
      <c r="M456" s="48" t="s">
        <v>419</v>
      </c>
      <c r="N456" s="51" t="s">
        <v>404</v>
      </c>
      <c r="P456" s="48">
        <v>630</v>
      </c>
      <c r="Q456" s="131" t="str">
        <f>IFERROR(INDEX(JRoomSCS!C:C,MATCH(JRooms!M456,JRoomSCS!$B:$B,0)),"N/A")</f>
        <v>N/A</v>
      </c>
      <c r="R456" s="86" t="s">
        <v>405</v>
      </c>
      <c r="S456" s="87" t="str">
        <f>IFERROR(INDEX(SchoolList!C:C,MATCH(T456,SchoolList!A:A,0)),"N/A")</f>
        <v>N/A</v>
      </c>
      <c r="T456" s="87" t="s">
        <v>405</v>
      </c>
      <c r="U456" s="88"/>
      <c r="V456" s="87"/>
    </row>
    <row r="457" spans="1:22" x14ac:dyDescent="0.2">
      <c r="A457" s="48">
        <v>8</v>
      </c>
      <c r="B457" s="48" t="s">
        <v>733</v>
      </c>
      <c r="C457" s="48" t="s">
        <v>734</v>
      </c>
      <c r="D457" s="49">
        <v>55</v>
      </c>
      <c r="E457" s="50" t="s">
        <v>399</v>
      </c>
      <c r="F457" s="48" t="s">
        <v>400</v>
      </c>
      <c r="G457" s="48" t="s">
        <v>401</v>
      </c>
      <c r="H457" s="48">
        <v>55</v>
      </c>
      <c r="I457" s="48">
        <v>1</v>
      </c>
      <c r="J457" s="48" t="s">
        <v>402</v>
      </c>
      <c r="K457" s="48">
        <v>3</v>
      </c>
      <c r="L457" s="49" t="s">
        <v>737</v>
      </c>
      <c r="M457" s="48" t="s">
        <v>363</v>
      </c>
      <c r="N457" s="51" t="s">
        <v>404</v>
      </c>
      <c r="P457" s="48">
        <v>825</v>
      </c>
      <c r="Q457" s="131" t="str">
        <f>IFERROR(INDEX(JRoomSCS!C:C,MATCH(JRooms!M457,JRoomSCS!$B:$B,0)),"N/A")</f>
        <v>Science</v>
      </c>
      <c r="R457" s="86" t="s">
        <v>405</v>
      </c>
      <c r="S457" s="87" t="str">
        <f>IFERROR(INDEX(SchoolList!C:C,MATCH(T457,SchoolList!A:A,0)),"N/A")</f>
        <v>N/A</v>
      </c>
      <c r="T457" s="87" t="s">
        <v>405</v>
      </c>
      <c r="U457" s="88"/>
      <c r="V457" s="87"/>
    </row>
    <row r="458" spans="1:22" x14ac:dyDescent="0.2">
      <c r="A458" s="48">
        <v>8</v>
      </c>
      <c r="B458" s="48" t="s">
        <v>733</v>
      </c>
      <c r="C458" s="48" t="s">
        <v>734</v>
      </c>
      <c r="D458" s="49">
        <v>55</v>
      </c>
      <c r="E458" s="50" t="s">
        <v>399</v>
      </c>
      <c r="F458" s="48" t="s">
        <v>400</v>
      </c>
      <c r="G458" s="48" t="s">
        <v>401</v>
      </c>
      <c r="H458" s="48">
        <v>55</v>
      </c>
      <c r="I458" s="48">
        <v>1</v>
      </c>
      <c r="J458" s="48" t="s">
        <v>402</v>
      </c>
      <c r="K458" s="48">
        <v>4</v>
      </c>
      <c r="L458" s="49" t="s">
        <v>738</v>
      </c>
      <c r="M458" s="48" t="s">
        <v>354</v>
      </c>
      <c r="N458" s="51" t="s">
        <v>500</v>
      </c>
      <c r="P458" s="48">
        <v>1682</v>
      </c>
      <c r="Q458" s="131" t="str">
        <f>IFERROR(INDEX(JRoomSCS!C:C,MATCH(JRooms!M458,JRoomSCS!$B:$B,0)),"N/A")</f>
        <v>Arts</v>
      </c>
      <c r="R458" s="86" t="s">
        <v>405</v>
      </c>
      <c r="S458" s="87" t="str">
        <f>IFERROR(INDEX(SchoolList!C:C,MATCH(T458,SchoolList!A:A,0)),"N/A")</f>
        <v>N/A</v>
      </c>
      <c r="T458" s="87" t="s">
        <v>405</v>
      </c>
      <c r="U458" s="88"/>
      <c r="V458" s="87"/>
    </row>
    <row r="459" spans="1:22" x14ac:dyDescent="0.2">
      <c r="A459" s="48">
        <v>8</v>
      </c>
      <c r="B459" s="48" t="s">
        <v>733</v>
      </c>
      <c r="C459" s="48" t="s">
        <v>734</v>
      </c>
      <c r="D459" s="49">
        <v>55</v>
      </c>
      <c r="E459" s="50" t="s">
        <v>399</v>
      </c>
      <c r="F459" s="48" t="s">
        <v>400</v>
      </c>
      <c r="G459" s="48" t="s">
        <v>401</v>
      </c>
      <c r="H459" s="48">
        <v>55</v>
      </c>
      <c r="I459" s="48">
        <v>1</v>
      </c>
      <c r="J459" s="48" t="s">
        <v>402</v>
      </c>
      <c r="K459" s="48">
        <v>5</v>
      </c>
      <c r="L459" s="49" t="s">
        <v>739</v>
      </c>
      <c r="M459" s="48" t="s">
        <v>419</v>
      </c>
      <c r="N459" s="51" t="s">
        <v>404</v>
      </c>
      <c r="P459" s="48">
        <v>735</v>
      </c>
      <c r="Q459" s="131" t="str">
        <f>IFERROR(INDEX(JRoomSCS!C:C,MATCH(JRooms!M459,JRoomSCS!$B:$B,0)),"N/A")</f>
        <v>N/A</v>
      </c>
      <c r="R459" s="86" t="s">
        <v>405</v>
      </c>
      <c r="S459" s="87" t="str">
        <f>IFERROR(INDEX(SchoolList!C:C,MATCH(T459,SchoolList!A:A,0)),"N/A")</f>
        <v>N/A</v>
      </c>
      <c r="T459" s="87" t="s">
        <v>405</v>
      </c>
      <c r="U459" s="88"/>
      <c r="V459" s="87"/>
    </row>
    <row r="460" spans="1:22" x14ac:dyDescent="0.2">
      <c r="A460" s="48">
        <v>8</v>
      </c>
      <c r="B460" s="48" t="s">
        <v>733</v>
      </c>
      <c r="C460" s="48" t="s">
        <v>734</v>
      </c>
      <c r="D460" s="49">
        <v>55</v>
      </c>
      <c r="E460" s="50" t="s">
        <v>399</v>
      </c>
      <c r="F460" s="48" t="s">
        <v>400</v>
      </c>
      <c r="G460" s="48" t="s">
        <v>401</v>
      </c>
      <c r="H460" s="48">
        <v>55</v>
      </c>
      <c r="I460" s="48">
        <v>1</v>
      </c>
      <c r="J460" s="48" t="s">
        <v>402</v>
      </c>
      <c r="K460" s="48">
        <v>6</v>
      </c>
      <c r="L460" s="49" t="s">
        <v>740</v>
      </c>
      <c r="M460" s="48" t="s">
        <v>419</v>
      </c>
      <c r="N460" s="51" t="s">
        <v>404</v>
      </c>
      <c r="P460" s="48">
        <v>735</v>
      </c>
      <c r="Q460" s="131" t="str">
        <f>IFERROR(INDEX(JRoomSCS!C:C,MATCH(JRooms!M460,JRoomSCS!$B:$B,0)),"N/A")</f>
        <v>N/A</v>
      </c>
      <c r="R460" s="86" t="s">
        <v>405</v>
      </c>
      <c r="S460" s="87" t="str">
        <f>IFERROR(INDEX(SchoolList!C:C,MATCH(T460,SchoolList!A:A,0)),"N/A")</f>
        <v>N/A</v>
      </c>
      <c r="T460" s="87" t="s">
        <v>405</v>
      </c>
      <c r="U460" s="88"/>
      <c r="V460" s="87"/>
    </row>
    <row r="461" spans="1:22" x14ac:dyDescent="0.2">
      <c r="A461" s="48">
        <v>8</v>
      </c>
      <c r="B461" s="48" t="s">
        <v>733</v>
      </c>
      <c r="C461" s="48" t="s">
        <v>734</v>
      </c>
      <c r="D461" s="49">
        <v>55</v>
      </c>
      <c r="E461" s="50" t="s">
        <v>399</v>
      </c>
      <c r="F461" s="48" t="s">
        <v>400</v>
      </c>
      <c r="G461" s="48" t="s">
        <v>401</v>
      </c>
      <c r="H461" s="48">
        <v>55</v>
      </c>
      <c r="I461" s="48">
        <v>1</v>
      </c>
      <c r="J461" s="48" t="s">
        <v>402</v>
      </c>
      <c r="K461" s="48">
        <v>1036</v>
      </c>
      <c r="L461" s="49" t="s">
        <v>741</v>
      </c>
      <c r="M461" s="48" t="s">
        <v>408</v>
      </c>
      <c r="N461" s="51" t="s">
        <v>409</v>
      </c>
      <c r="P461" s="48">
        <v>253</v>
      </c>
      <c r="Q461" s="131" t="str">
        <f>IFERROR(INDEX(JRoomSCS!C:C,MATCH(JRooms!M461,JRoomSCS!$B:$B,0)),"N/A")</f>
        <v>N/A</v>
      </c>
      <c r="R461" s="86" t="s">
        <v>405</v>
      </c>
      <c r="S461" s="87" t="str">
        <f>IFERROR(INDEX(SchoolList!C:C,MATCH(T461,SchoolList!A:A,0)),"N/A")</f>
        <v>N/A</v>
      </c>
      <c r="T461" s="87" t="s">
        <v>405</v>
      </c>
      <c r="U461" s="88"/>
      <c r="V461" s="87"/>
    </row>
    <row r="462" spans="1:22" x14ac:dyDescent="0.2">
      <c r="A462" s="48">
        <v>8</v>
      </c>
      <c r="B462" s="48" t="s">
        <v>733</v>
      </c>
      <c r="C462" s="48" t="s">
        <v>734</v>
      </c>
      <c r="D462" s="49">
        <v>55</v>
      </c>
      <c r="E462" s="50" t="s">
        <v>399</v>
      </c>
      <c r="F462" s="48" t="s">
        <v>400</v>
      </c>
      <c r="G462" s="48" t="s">
        <v>401</v>
      </c>
      <c r="H462" s="48">
        <v>1081</v>
      </c>
      <c r="I462" s="48" t="s">
        <v>454</v>
      </c>
      <c r="J462" s="48" t="s">
        <v>742</v>
      </c>
      <c r="K462" s="48">
        <v>1037</v>
      </c>
      <c r="L462" s="49" t="s">
        <v>544</v>
      </c>
      <c r="M462" s="48" t="s">
        <v>358</v>
      </c>
      <c r="N462" s="51" t="s">
        <v>500</v>
      </c>
      <c r="P462" s="48">
        <v>1026</v>
      </c>
      <c r="Q462" s="131" t="str">
        <f>IFERROR(INDEX(JRoomSCS!C:C,MATCH(JRooms!M462,JRoomSCS!$B:$B,0)),"N/A")</f>
        <v>Arts</v>
      </c>
      <c r="R462" s="86" t="s">
        <v>405</v>
      </c>
      <c r="S462" s="87" t="str">
        <f>IFERROR(INDEX(SchoolList!C:C,MATCH(T462,SchoolList!A:A,0)),"N/A")</f>
        <v>N/A</v>
      </c>
      <c r="T462" s="87" t="s">
        <v>405</v>
      </c>
      <c r="U462" s="88"/>
      <c r="V462" s="87"/>
    </row>
    <row r="463" spans="1:22" x14ac:dyDescent="0.2">
      <c r="A463" s="48">
        <v>8</v>
      </c>
      <c r="B463" s="48" t="s">
        <v>733</v>
      </c>
      <c r="C463" s="48" t="s">
        <v>734</v>
      </c>
      <c r="D463" s="49">
        <v>56</v>
      </c>
      <c r="E463" s="50" t="s">
        <v>454</v>
      </c>
      <c r="F463" s="48" t="s">
        <v>455</v>
      </c>
      <c r="G463" s="48" t="s">
        <v>401</v>
      </c>
      <c r="H463" s="48">
        <v>56</v>
      </c>
      <c r="I463" s="48">
        <v>1</v>
      </c>
      <c r="J463" s="48" t="s">
        <v>402</v>
      </c>
      <c r="K463" s="48">
        <v>1039</v>
      </c>
      <c r="L463" s="49" t="s">
        <v>743</v>
      </c>
      <c r="M463" s="48" t="s">
        <v>374</v>
      </c>
      <c r="N463" s="51" t="s">
        <v>500</v>
      </c>
      <c r="P463" s="48">
        <v>864</v>
      </c>
      <c r="Q463" s="131" t="str">
        <f>IFERROR(INDEX(JRoomSCS!C:C,MATCH(JRooms!M463,JRoomSCS!$B:$B,0)),"N/A")</f>
        <v>Tech</v>
      </c>
      <c r="R463" s="86" t="s">
        <v>405</v>
      </c>
      <c r="S463" s="87" t="str">
        <f>IFERROR(INDEX(SchoolList!C:C,MATCH(T463,SchoolList!A:A,0)),"N/A")</f>
        <v>N/A</v>
      </c>
      <c r="T463" s="87" t="s">
        <v>405</v>
      </c>
      <c r="U463" s="88"/>
      <c r="V463" s="87"/>
    </row>
    <row r="464" spans="1:22" x14ac:dyDescent="0.2">
      <c r="A464" s="48">
        <v>8</v>
      </c>
      <c r="B464" s="48" t="s">
        <v>733</v>
      </c>
      <c r="C464" s="48" t="s">
        <v>734</v>
      </c>
      <c r="D464" s="49">
        <v>56</v>
      </c>
      <c r="E464" s="50" t="s">
        <v>454</v>
      </c>
      <c r="F464" s="48" t="s">
        <v>455</v>
      </c>
      <c r="G464" s="48" t="s">
        <v>401</v>
      </c>
      <c r="H464" s="48">
        <v>56</v>
      </c>
      <c r="I464" s="48">
        <v>1</v>
      </c>
      <c r="J464" s="48" t="s">
        <v>402</v>
      </c>
      <c r="K464" s="48">
        <v>7</v>
      </c>
      <c r="L464" s="49" t="s">
        <v>744</v>
      </c>
      <c r="M464" s="48" t="s">
        <v>415</v>
      </c>
      <c r="N464" s="51" t="s">
        <v>416</v>
      </c>
      <c r="P464" s="48">
        <v>2040</v>
      </c>
      <c r="Q464" s="131" t="str">
        <f>IFERROR(INDEX(JRoomSCS!C:C,MATCH(JRooms!M464,JRoomSCS!$B:$B,0)),"N/A")</f>
        <v>N/A</v>
      </c>
      <c r="R464" s="86" t="s">
        <v>405</v>
      </c>
      <c r="S464" s="87" t="str">
        <f>IFERROR(INDEX(SchoolList!C:C,MATCH(T464,SchoolList!A:A,0)),"N/A")</f>
        <v>N/A</v>
      </c>
      <c r="T464" s="87" t="s">
        <v>405</v>
      </c>
      <c r="U464" s="88"/>
      <c r="V464" s="87"/>
    </row>
    <row r="465" spans="1:22" x14ac:dyDescent="0.2">
      <c r="A465" s="48">
        <v>8</v>
      </c>
      <c r="B465" s="48" t="s">
        <v>733</v>
      </c>
      <c r="C465" s="48" t="s">
        <v>734</v>
      </c>
      <c r="D465" s="49">
        <v>57</v>
      </c>
      <c r="E465" s="50" t="s">
        <v>471</v>
      </c>
      <c r="F465" s="48" t="s">
        <v>472</v>
      </c>
      <c r="G465" s="48" t="s">
        <v>401</v>
      </c>
      <c r="H465" s="48">
        <v>57</v>
      </c>
      <c r="I465" s="48">
        <v>1</v>
      </c>
      <c r="J465" s="48" t="s">
        <v>402</v>
      </c>
      <c r="K465" s="48">
        <v>8</v>
      </c>
      <c r="L465" s="49" t="s">
        <v>566</v>
      </c>
      <c r="M465" s="48" t="s">
        <v>412</v>
      </c>
      <c r="N465" s="51" t="s">
        <v>413</v>
      </c>
      <c r="P465" s="48">
        <v>3700</v>
      </c>
      <c r="Q465" s="131" t="str">
        <f>IFERROR(INDEX(JRoomSCS!C:C,MATCH(JRooms!M465,JRoomSCS!$B:$B,0)),"N/A")</f>
        <v>N/A</v>
      </c>
      <c r="R465" s="86" t="s">
        <v>405</v>
      </c>
      <c r="S465" s="87" t="str">
        <f>IFERROR(INDEX(SchoolList!C:C,MATCH(T465,SchoolList!A:A,0)),"N/A")</f>
        <v>N/A</v>
      </c>
      <c r="T465" s="87" t="s">
        <v>405</v>
      </c>
      <c r="U465" s="88"/>
      <c r="V465" s="87"/>
    </row>
    <row r="466" spans="1:22" x14ac:dyDescent="0.2">
      <c r="A466" s="48">
        <v>8</v>
      </c>
      <c r="B466" s="48" t="s">
        <v>733</v>
      </c>
      <c r="C466" s="48" t="s">
        <v>734</v>
      </c>
      <c r="D466" s="49">
        <v>58</v>
      </c>
      <c r="E466" s="50" t="s">
        <v>502</v>
      </c>
      <c r="F466" s="48" t="s">
        <v>565</v>
      </c>
      <c r="G466" s="48" t="s">
        <v>401</v>
      </c>
      <c r="H466" s="48">
        <v>58</v>
      </c>
      <c r="I466" s="48">
        <v>1</v>
      </c>
      <c r="J466" s="48" t="s">
        <v>402</v>
      </c>
      <c r="K466" s="48">
        <v>9</v>
      </c>
      <c r="L466" s="49" t="s">
        <v>526</v>
      </c>
      <c r="M466" s="48" t="s">
        <v>406</v>
      </c>
      <c r="N466" s="51" t="s">
        <v>404</v>
      </c>
      <c r="P466" s="48">
        <v>1240</v>
      </c>
      <c r="Q466" s="131" t="str">
        <f>IFERROR(INDEX(JRoomSCS!C:C,MATCH(JRooms!M466,JRoomSCS!$B:$B,0)),"N/A")</f>
        <v>N/A</v>
      </c>
      <c r="R466" s="86" t="s">
        <v>405</v>
      </c>
      <c r="S466" s="87" t="str">
        <f>IFERROR(INDEX(SchoolList!C:C,MATCH(T466,SchoolList!A:A,0)),"N/A")</f>
        <v>N/A</v>
      </c>
      <c r="T466" s="87" t="s">
        <v>405</v>
      </c>
      <c r="U466" s="88"/>
      <c r="V466" s="87"/>
    </row>
    <row r="467" spans="1:22" x14ac:dyDescent="0.2">
      <c r="A467" s="48">
        <v>8</v>
      </c>
      <c r="B467" s="48" t="s">
        <v>733</v>
      </c>
      <c r="C467" s="48" t="s">
        <v>734</v>
      </c>
      <c r="D467" s="49">
        <v>58</v>
      </c>
      <c r="E467" s="50" t="s">
        <v>502</v>
      </c>
      <c r="F467" s="48" t="s">
        <v>565</v>
      </c>
      <c r="G467" s="48" t="s">
        <v>401</v>
      </c>
      <c r="H467" s="48">
        <v>58</v>
      </c>
      <c r="I467" s="48">
        <v>1</v>
      </c>
      <c r="J467" s="48" t="s">
        <v>402</v>
      </c>
      <c r="K467" s="48">
        <v>10</v>
      </c>
      <c r="L467" s="49" t="s">
        <v>745</v>
      </c>
      <c r="M467" s="48" t="s">
        <v>406</v>
      </c>
      <c r="N467" s="51" t="s">
        <v>404</v>
      </c>
      <c r="P467" s="48">
        <v>1240</v>
      </c>
      <c r="Q467" s="131" t="str">
        <f>IFERROR(INDEX(JRoomSCS!C:C,MATCH(JRooms!M467,JRoomSCS!$B:$B,0)),"N/A")</f>
        <v>N/A</v>
      </c>
      <c r="R467" s="86" t="s">
        <v>405</v>
      </c>
      <c r="S467" s="87" t="str">
        <f>IFERROR(INDEX(SchoolList!C:C,MATCH(T467,SchoolList!A:A,0)),"N/A")</f>
        <v>N/A</v>
      </c>
      <c r="T467" s="87" t="s">
        <v>405</v>
      </c>
      <c r="U467" s="88"/>
      <c r="V467" s="87"/>
    </row>
    <row r="468" spans="1:22" x14ac:dyDescent="0.2">
      <c r="A468" s="48">
        <v>8</v>
      </c>
      <c r="B468" s="48" t="s">
        <v>733</v>
      </c>
      <c r="C468" s="48" t="s">
        <v>734</v>
      </c>
      <c r="D468" s="49">
        <v>58</v>
      </c>
      <c r="E468" s="50" t="s">
        <v>502</v>
      </c>
      <c r="F468" s="48" t="s">
        <v>565</v>
      </c>
      <c r="G468" s="48" t="s">
        <v>401</v>
      </c>
      <c r="H468" s="48">
        <v>58</v>
      </c>
      <c r="I468" s="48">
        <v>1</v>
      </c>
      <c r="J468" s="48" t="s">
        <v>402</v>
      </c>
      <c r="K468" s="48">
        <v>11</v>
      </c>
      <c r="L468" s="49" t="s">
        <v>746</v>
      </c>
      <c r="M468" s="48" t="s">
        <v>406</v>
      </c>
      <c r="N468" s="51" t="s">
        <v>404</v>
      </c>
      <c r="P468" s="48">
        <v>1155</v>
      </c>
      <c r="Q468" s="131" t="str">
        <f>IFERROR(INDEX(JRoomSCS!C:C,MATCH(JRooms!M468,JRoomSCS!$B:$B,0)),"N/A")</f>
        <v>N/A</v>
      </c>
      <c r="R468" s="86" t="s">
        <v>405</v>
      </c>
      <c r="S468" s="87" t="str">
        <f>IFERROR(INDEX(SchoolList!C:C,MATCH(T468,SchoolList!A:A,0)),"N/A")</f>
        <v>N/A</v>
      </c>
      <c r="T468" s="87" t="s">
        <v>405</v>
      </c>
      <c r="U468" s="88"/>
      <c r="V468" s="87"/>
    </row>
    <row r="469" spans="1:22" x14ac:dyDescent="0.2">
      <c r="A469" s="48">
        <v>8</v>
      </c>
      <c r="B469" s="48" t="s">
        <v>733</v>
      </c>
      <c r="C469" s="48" t="s">
        <v>734</v>
      </c>
      <c r="D469" s="49">
        <v>58</v>
      </c>
      <c r="E469" s="50" t="s">
        <v>502</v>
      </c>
      <c r="F469" s="48" t="s">
        <v>565</v>
      </c>
      <c r="G469" s="48" t="s">
        <v>401</v>
      </c>
      <c r="H469" s="48">
        <v>58</v>
      </c>
      <c r="I469" s="48">
        <v>1</v>
      </c>
      <c r="J469" s="48" t="s">
        <v>402</v>
      </c>
      <c r="K469" s="48">
        <v>12</v>
      </c>
      <c r="L469" s="49" t="s">
        <v>747</v>
      </c>
      <c r="M469" s="48" t="s">
        <v>406</v>
      </c>
      <c r="N469" s="51" t="s">
        <v>404</v>
      </c>
      <c r="P469" s="48">
        <v>1155</v>
      </c>
      <c r="Q469" s="131" t="str">
        <f>IFERROR(INDEX(JRoomSCS!C:C,MATCH(JRooms!M469,JRoomSCS!$B:$B,0)),"N/A")</f>
        <v>N/A</v>
      </c>
      <c r="R469" s="86" t="s">
        <v>405</v>
      </c>
      <c r="S469" s="87" t="str">
        <f>IFERROR(INDEX(SchoolList!C:C,MATCH(T469,SchoolList!A:A,0)),"N/A")</f>
        <v>N/A</v>
      </c>
      <c r="T469" s="87" t="s">
        <v>405</v>
      </c>
      <c r="U469" s="88"/>
      <c r="V469" s="87"/>
    </row>
    <row r="470" spans="1:22" x14ac:dyDescent="0.2">
      <c r="A470" s="48">
        <v>8</v>
      </c>
      <c r="B470" s="48" t="s">
        <v>733</v>
      </c>
      <c r="C470" s="48" t="s">
        <v>734</v>
      </c>
      <c r="D470" s="49">
        <v>58</v>
      </c>
      <c r="E470" s="50" t="s">
        <v>502</v>
      </c>
      <c r="F470" s="48" t="s">
        <v>565</v>
      </c>
      <c r="G470" s="48" t="s">
        <v>401</v>
      </c>
      <c r="H470" s="48">
        <v>58</v>
      </c>
      <c r="I470" s="48">
        <v>1</v>
      </c>
      <c r="J470" s="48" t="s">
        <v>402</v>
      </c>
      <c r="K470" s="48">
        <v>13</v>
      </c>
      <c r="L470" s="49" t="s">
        <v>748</v>
      </c>
      <c r="M470" s="48" t="s">
        <v>403</v>
      </c>
      <c r="N470" s="51" t="s">
        <v>404</v>
      </c>
      <c r="P470" s="48">
        <v>837</v>
      </c>
      <c r="Q470" s="131" t="str">
        <f>IFERROR(INDEX(JRoomSCS!C:C,MATCH(JRooms!M470,JRoomSCS!$B:$B,0)),"N/A")</f>
        <v>N/A</v>
      </c>
      <c r="R470" s="86" t="s">
        <v>405</v>
      </c>
      <c r="S470" s="87" t="str">
        <f>IFERROR(INDEX(SchoolList!C:C,MATCH(T470,SchoolList!A:A,0)),"N/A")</f>
        <v>N/A</v>
      </c>
      <c r="T470" s="87" t="s">
        <v>405</v>
      </c>
      <c r="U470" s="88"/>
      <c r="V470" s="87"/>
    </row>
    <row r="471" spans="1:22" x14ac:dyDescent="0.2">
      <c r="A471" s="48">
        <v>8</v>
      </c>
      <c r="B471" s="48" t="s">
        <v>733</v>
      </c>
      <c r="C471" s="48" t="s">
        <v>734</v>
      </c>
      <c r="D471" s="49">
        <v>58</v>
      </c>
      <c r="E471" s="50" t="s">
        <v>502</v>
      </c>
      <c r="F471" s="48" t="s">
        <v>565</v>
      </c>
      <c r="G471" s="48" t="s">
        <v>401</v>
      </c>
      <c r="H471" s="48">
        <v>58</v>
      </c>
      <c r="I471" s="48">
        <v>1</v>
      </c>
      <c r="J471" s="48" t="s">
        <v>402</v>
      </c>
      <c r="K471" s="48">
        <v>14</v>
      </c>
      <c r="L471" s="49" t="s">
        <v>749</v>
      </c>
      <c r="M471" s="48" t="s">
        <v>403</v>
      </c>
      <c r="N471" s="51" t="s">
        <v>404</v>
      </c>
      <c r="P471" s="48">
        <v>837</v>
      </c>
      <c r="Q471" s="131" t="str">
        <f>IFERROR(INDEX(JRoomSCS!C:C,MATCH(JRooms!M471,JRoomSCS!$B:$B,0)),"N/A")</f>
        <v>N/A</v>
      </c>
      <c r="R471" s="86" t="s">
        <v>405</v>
      </c>
      <c r="S471" s="87" t="str">
        <f>IFERROR(INDEX(SchoolList!C:C,MATCH(T471,SchoolList!A:A,0)),"N/A")</f>
        <v>N/A</v>
      </c>
      <c r="T471" s="87" t="s">
        <v>405</v>
      </c>
      <c r="U471" s="88"/>
      <c r="V471" s="87"/>
    </row>
    <row r="472" spans="1:22" x14ac:dyDescent="0.2">
      <c r="A472" s="48">
        <v>8</v>
      </c>
      <c r="B472" s="48" t="s">
        <v>733</v>
      </c>
      <c r="C472" s="48" t="s">
        <v>734</v>
      </c>
      <c r="D472" s="49">
        <v>58</v>
      </c>
      <c r="E472" s="50" t="s">
        <v>502</v>
      </c>
      <c r="F472" s="48" t="s">
        <v>565</v>
      </c>
      <c r="G472" s="48" t="s">
        <v>401</v>
      </c>
      <c r="H472" s="48">
        <v>979</v>
      </c>
      <c r="I472" s="48">
        <v>2</v>
      </c>
      <c r="J472" s="48" t="s">
        <v>463</v>
      </c>
      <c r="K472" s="48">
        <v>16</v>
      </c>
      <c r="L472" s="49" t="s">
        <v>750</v>
      </c>
      <c r="M472" s="48" t="s">
        <v>403</v>
      </c>
      <c r="N472" s="51" t="s">
        <v>404</v>
      </c>
      <c r="P472" s="48">
        <v>837</v>
      </c>
      <c r="Q472" s="131" t="str">
        <f>IFERROR(INDEX(JRoomSCS!C:C,MATCH(JRooms!M472,JRoomSCS!$B:$B,0)),"N/A")</f>
        <v>N/A</v>
      </c>
      <c r="R472" s="86" t="s">
        <v>405</v>
      </c>
      <c r="S472" s="87" t="str">
        <f>IFERROR(INDEX(SchoolList!C:C,MATCH(T472,SchoolList!A:A,0)),"N/A")</f>
        <v>N/A</v>
      </c>
      <c r="T472" s="87" t="s">
        <v>405</v>
      </c>
      <c r="U472" s="88"/>
      <c r="V472" s="87"/>
    </row>
    <row r="473" spans="1:22" x14ac:dyDescent="0.2">
      <c r="A473" s="48">
        <v>8</v>
      </c>
      <c r="B473" s="48" t="s">
        <v>733</v>
      </c>
      <c r="C473" s="48" t="s">
        <v>734</v>
      </c>
      <c r="D473" s="49">
        <v>58</v>
      </c>
      <c r="E473" s="50" t="s">
        <v>502</v>
      </c>
      <c r="F473" s="48" t="s">
        <v>565</v>
      </c>
      <c r="G473" s="48" t="s">
        <v>401</v>
      </c>
      <c r="H473" s="48">
        <v>979</v>
      </c>
      <c r="I473" s="48">
        <v>2</v>
      </c>
      <c r="J473" s="48" t="s">
        <v>463</v>
      </c>
      <c r="K473" s="48">
        <v>17</v>
      </c>
      <c r="L473" s="49" t="s">
        <v>751</v>
      </c>
      <c r="M473" s="48" t="s">
        <v>403</v>
      </c>
      <c r="N473" s="51" t="s">
        <v>404</v>
      </c>
      <c r="P473" s="48">
        <v>837</v>
      </c>
      <c r="Q473" s="131" t="str">
        <f>IFERROR(INDEX(JRoomSCS!C:C,MATCH(JRooms!M473,JRoomSCS!$B:$B,0)),"N/A")</f>
        <v>N/A</v>
      </c>
      <c r="R473" s="86" t="s">
        <v>405</v>
      </c>
      <c r="S473" s="87" t="str">
        <f>IFERROR(INDEX(SchoolList!C:C,MATCH(T473,SchoolList!A:A,0)),"N/A")</f>
        <v>N/A</v>
      </c>
      <c r="T473" s="87" t="s">
        <v>405</v>
      </c>
      <c r="U473" s="88"/>
      <c r="V473" s="87"/>
    </row>
    <row r="474" spans="1:22" x14ac:dyDescent="0.2">
      <c r="A474" s="48">
        <v>8</v>
      </c>
      <c r="B474" s="48" t="s">
        <v>733</v>
      </c>
      <c r="C474" s="48" t="s">
        <v>734</v>
      </c>
      <c r="D474" s="49">
        <v>58</v>
      </c>
      <c r="E474" s="50" t="s">
        <v>502</v>
      </c>
      <c r="F474" s="48" t="s">
        <v>565</v>
      </c>
      <c r="G474" s="48" t="s">
        <v>401</v>
      </c>
      <c r="H474" s="48">
        <v>979</v>
      </c>
      <c r="I474" s="48">
        <v>2</v>
      </c>
      <c r="J474" s="48" t="s">
        <v>463</v>
      </c>
      <c r="K474" s="48">
        <v>18</v>
      </c>
      <c r="L474" s="49" t="s">
        <v>752</v>
      </c>
      <c r="M474" s="48" t="s">
        <v>403</v>
      </c>
      <c r="N474" s="51" t="s">
        <v>404</v>
      </c>
      <c r="P474" s="48">
        <v>837</v>
      </c>
      <c r="Q474" s="131" t="str">
        <f>IFERROR(INDEX(JRoomSCS!C:C,MATCH(JRooms!M474,JRoomSCS!$B:$B,0)),"N/A")</f>
        <v>N/A</v>
      </c>
      <c r="R474" s="86" t="s">
        <v>405</v>
      </c>
      <c r="S474" s="87" t="str">
        <f>IFERROR(INDEX(SchoolList!C:C,MATCH(T474,SchoolList!A:A,0)),"N/A")</f>
        <v>N/A</v>
      </c>
      <c r="T474" s="87" t="s">
        <v>405</v>
      </c>
      <c r="U474" s="88"/>
      <c r="V474" s="87"/>
    </row>
    <row r="475" spans="1:22" x14ac:dyDescent="0.2">
      <c r="A475" s="48">
        <v>8</v>
      </c>
      <c r="B475" s="48" t="s">
        <v>733</v>
      </c>
      <c r="C475" s="48" t="s">
        <v>734</v>
      </c>
      <c r="D475" s="49">
        <v>58</v>
      </c>
      <c r="E475" s="50" t="s">
        <v>502</v>
      </c>
      <c r="F475" s="48" t="s">
        <v>565</v>
      </c>
      <c r="G475" s="48" t="s">
        <v>401</v>
      </c>
      <c r="H475" s="48">
        <v>979</v>
      </c>
      <c r="I475" s="48">
        <v>2</v>
      </c>
      <c r="J475" s="48" t="s">
        <v>463</v>
      </c>
      <c r="K475" s="48">
        <v>19</v>
      </c>
      <c r="L475" s="49" t="s">
        <v>753</v>
      </c>
      <c r="M475" s="48" t="s">
        <v>403</v>
      </c>
      <c r="N475" s="51" t="s">
        <v>404</v>
      </c>
      <c r="P475" s="48">
        <v>837</v>
      </c>
      <c r="Q475" s="131" t="str">
        <f>IFERROR(INDEX(JRoomSCS!C:C,MATCH(JRooms!M475,JRoomSCS!$B:$B,0)),"N/A")</f>
        <v>N/A</v>
      </c>
      <c r="R475" s="86" t="s">
        <v>405</v>
      </c>
      <c r="S475" s="87" t="str">
        <f>IFERROR(INDEX(SchoolList!C:C,MATCH(T475,SchoolList!A:A,0)),"N/A")</f>
        <v>N/A</v>
      </c>
      <c r="T475" s="87" t="s">
        <v>405</v>
      </c>
      <c r="U475" s="88"/>
      <c r="V475" s="87"/>
    </row>
    <row r="476" spans="1:22" x14ac:dyDescent="0.2">
      <c r="A476" s="48">
        <v>8</v>
      </c>
      <c r="B476" s="48" t="s">
        <v>733</v>
      </c>
      <c r="C476" s="48" t="s">
        <v>734</v>
      </c>
      <c r="D476" s="49">
        <v>58</v>
      </c>
      <c r="E476" s="50" t="s">
        <v>502</v>
      </c>
      <c r="F476" s="48" t="s">
        <v>565</v>
      </c>
      <c r="G476" s="48" t="s">
        <v>401</v>
      </c>
      <c r="H476" s="48">
        <v>979</v>
      </c>
      <c r="I476" s="48">
        <v>2</v>
      </c>
      <c r="J476" s="48" t="s">
        <v>463</v>
      </c>
      <c r="K476" s="48">
        <v>15</v>
      </c>
      <c r="L476" s="49" t="s">
        <v>754</v>
      </c>
      <c r="M476" s="48" t="s">
        <v>403</v>
      </c>
      <c r="N476" s="51" t="s">
        <v>404</v>
      </c>
      <c r="P476" s="48">
        <v>837</v>
      </c>
      <c r="Q476" s="131" t="str">
        <f>IFERROR(INDEX(JRoomSCS!C:C,MATCH(JRooms!M476,JRoomSCS!$B:$B,0)),"N/A")</f>
        <v>N/A</v>
      </c>
      <c r="R476" s="86" t="s">
        <v>405</v>
      </c>
      <c r="S476" s="87" t="str">
        <f>IFERROR(INDEX(SchoolList!C:C,MATCH(T476,SchoolList!A:A,0)),"N/A")</f>
        <v>N/A</v>
      </c>
      <c r="T476" s="87" t="s">
        <v>405</v>
      </c>
      <c r="U476" s="88"/>
      <c r="V476" s="87"/>
    </row>
    <row r="477" spans="1:22" x14ac:dyDescent="0.2">
      <c r="A477" s="48">
        <v>8</v>
      </c>
      <c r="B477" s="48" t="s">
        <v>733</v>
      </c>
      <c r="C477" s="48" t="s">
        <v>734</v>
      </c>
      <c r="D477" s="49">
        <v>58</v>
      </c>
      <c r="E477" s="50" t="s">
        <v>502</v>
      </c>
      <c r="F477" s="48" t="s">
        <v>565</v>
      </c>
      <c r="G477" s="48" t="s">
        <v>401</v>
      </c>
      <c r="H477" s="48">
        <v>979</v>
      </c>
      <c r="I477" s="48">
        <v>2</v>
      </c>
      <c r="J477" s="48" t="s">
        <v>463</v>
      </c>
      <c r="K477" s="48">
        <v>20</v>
      </c>
      <c r="L477" s="49" t="s">
        <v>755</v>
      </c>
      <c r="M477" s="48" t="s">
        <v>403</v>
      </c>
      <c r="N477" s="51" t="s">
        <v>404</v>
      </c>
      <c r="P477" s="48">
        <v>837</v>
      </c>
      <c r="Q477" s="131" t="str">
        <f>IFERROR(INDEX(JRoomSCS!C:C,MATCH(JRooms!M477,JRoomSCS!$B:$B,0)),"N/A")</f>
        <v>N/A</v>
      </c>
      <c r="R477" s="86" t="s">
        <v>405</v>
      </c>
      <c r="S477" s="87" t="str">
        <f>IFERROR(INDEX(SchoolList!C:C,MATCH(T477,SchoolList!A:A,0)),"N/A")</f>
        <v>N/A</v>
      </c>
      <c r="T477" s="87" t="s">
        <v>405</v>
      </c>
      <c r="U477" s="88"/>
      <c r="V477" s="87"/>
    </row>
    <row r="478" spans="1:22" x14ac:dyDescent="0.2">
      <c r="A478" s="48">
        <v>8</v>
      </c>
      <c r="B478" s="48" t="s">
        <v>733</v>
      </c>
      <c r="C478" s="48" t="s">
        <v>734</v>
      </c>
      <c r="D478" s="49">
        <v>58</v>
      </c>
      <c r="E478" s="50" t="s">
        <v>502</v>
      </c>
      <c r="F478" s="48" t="s">
        <v>565</v>
      </c>
      <c r="G478" s="48" t="s">
        <v>401</v>
      </c>
      <c r="H478" s="48">
        <v>979</v>
      </c>
      <c r="I478" s="48">
        <v>2</v>
      </c>
      <c r="J478" s="48" t="s">
        <v>463</v>
      </c>
      <c r="K478" s="48">
        <v>1038</v>
      </c>
      <c r="L478" s="49" t="s">
        <v>756</v>
      </c>
      <c r="M478" s="48" t="s">
        <v>408</v>
      </c>
      <c r="N478" s="51" t="s">
        <v>409</v>
      </c>
      <c r="P478" s="48">
        <v>88</v>
      </c>
      <c r="Q478" s="131" t="str">
        <f>IFERROR(INDEX(JRoomSCS!C:C,MATCH(JRooms!M478,JRoomSCS!$B:$B,0)),"N/A")</f>
        <v>N/A</v>
      </c>
      <c r="R478" s="86" t="s">
        <v>405</v>
      </c>
      <c r="S478" s="87" t="str">
        <f>IFERROR(INDEX(SchoolList!C:C,MATCH(T478,SchoolList!A:A,0)),"N/A")</f>
        <v>N/A</v>
      </c>
      <c r="T478" s="87" t="s">
        <v>405</v>
      </c>
      <c r="U478" s="88"/>
      <c r="V478" s="87"/>
    </row>
    <row r="479" spans="1:22" x14ac:dyDescent="0.2">
      <c r="A479" s="48">
        <v>8</v>
      </c>
      <c r="B479" s="48" t="s">
        <v>733</v>
      </c>
      <c r="C479" s="48" t="s">
        <v>734</v>
      </c>
      <c r="D479" s="49">
        <v>59</v>
      </c>
      <c r="E479" s="50" t="s">
        <v>422</v>
      </c>
      <c r="F479" s="48" t="s">
        <v>423</v>
      </c>
      <c r="G479" s="48" t="s">
        <v>424</v>
      </c>
      <c r="H479" s="48">
        <v>59</v>
      </c>
      <c r="I479" s="48">
        <v>1</v>
      </c>
      <c r="J479" s="48" t="s">
        <v>402</v>
      </c>
      <c r="K479" s="48">
        <v>21</v>
      </c>
      <c r="L479" s="49" t="s">
        <v>618</v>
      </c>
      <c r="M479" s="48" t="s">
        <v>419</v>
      </c>
      <c r="N479" s="51" t="s">
        <v>404</v>
      </c>
      <c r="P479" s="48">
        <v>858</v>
      </c>
      <c r="Q479" s="131" t="str">
        <f>IFERROR(INDEX(JRoomSCS!C:C,MATCH(JRooms!M479,JRoomSCS!$B:$B,0)),"N/A")</f>
        <v>N/A</v>
      </c>
      <c r="R479" s="86" t="s">
        <v>405</v>
      </c>
      <c r="S479" s="87" t="str">
        <f>IFERROR(INDEX(SchoolList!C:C,MATCH(T479,SchoolList!A:A,0)),"N/A")</f>
        <v>N/A</v>
      </c>
      <c r="T479" s="87" t="s">
        <v>405</v>
      </c>
      <c r="U479" s="88"/>
      <c r="V479" s="87"/>
    </row>
    <row r="480" spans="1:22" x14ac:dyDescent="0.2">
      <c r="A480" s="48">
        <v>8</v>
      </c>
      <c r="B480" s="48" t="s">
        <v>733</v>
      </c>
      <c r="C480" s="48" t="s">
        <v>734</v>
      </c>
      <c r="D480" s="49">
        <v>60</v>
      </c>
      <c r="E480" s="50" t="s">
        <v>425</v>
      </c>
      <c r="F480" s="48" t="s">
        <v>426</v>
      </c>
      <c r="G480" s="48" t="s">
        <v>424</v>
      </c>
      <c r="H480" s="48">
        <v>60</v>
      </c>
      <c r="I480" s="48">
        <v>1</v>
      </c>
      <c r="J480" s="48" t="s">
        <v>402</v>
      </c>
      <c r="K480" s="48">
        <v>22</v>
      </c>
      <c r="L480" s="49" t="s">
        <v>641</v>
      </c>
      <c r="M480" s="48" t="s">
        <v>419</v>
      </c>
      <c r="N480" s="51" t="s">
        <v>404</v>
      </c>
      <c r="P480" s="48">
        <v>858</v>
      </c>
      <c r="Q480" s="131" t="str">
        <f>IFERROR(INDEX(JRoomSCS!C:C,MATCH(JRooms!M480,JRoomSCS!$B:$B,0)),"N/A")</f>
        <v>N/A</v>
      </c>
      <c r="R480" s="86" t="s">
        <v>405</v>
      </c>
      <c r="S480" s="87" t="str">
        <f>IFERROR(INDEX(SchoolList!C:C,MATCH(T480,SchoolList!A:A,0)),"N/A")</f>
        <v>N/A</v>
      </c>
      <c r="T480" s="87" t="s">
        <v>405</v>
      </c>
      <c r="U480" s="88"/>
      <c r="V480" s="87"/>
    </row>
    <row r="481" spans="1:22" x14ac:dyDescent="0.2">
      <c r="A481" s="48">
        <v>8</v>
      </c>
      <c r="B481" s="48" t="s">
        <v>733</v>
      </c>
      <c r="C481" s="48" t="s">
        <v>734</v>
      </c>
      <c r="D481" s="49">
        <v>61</v>
      </c>
      <c r="E481" s="50" t="s">
        <v>427</v>
      </c>
      <c r="F481" s="48" t="s">
        <v>428</v>
      </c>
      <c r="G481" s="48" t="s">
        <v>424</v>
      </c>
      <c r="H481" s="48">
        <v>61</v>
      </c>
      <c r="I481" s="48">
        <v>1</v>
      </c>
      <c r="J481" s="48" t="s">
        <v>402</v>
      </c>
      <c r="K481" s="48">
        <v>23</v>
      </c>
      <c r="L481" s="49" t="s">
        <v>645</v>
      </c>
      <c r="M481" s="48" t="s">
        <v>419</v>
      </c>
      <c r="N481" s="51" t="s">
        <v>404</v>
      </c>
      <c r="P481" s="48">
        <v>858</v>
      </c>
      <c r="Q481" s="131" t="str">
        <f>IFERROR(INDEX(JRoomSCS!C:C,MATCH(JRooms!M481,JRoomSCS!$B:$B,0)),"N/A")</f>
        <v>N/A</v>
      </c>
      <c r="R481" s="86" t="s">
        <v>405</v>
      </c>
      <c r="S481" s="87" t="str">
        <f>IFERROR(INDEX(SchoolList!C:C,MATCH(T481,SchoolList!A:A,0)),"N/A")</f>
        <v>N/A</v>
      </c>
      <c r="T481" s="87" t="s">
        <v>405</v>
      </c>
      <c r="U481" s="88"/>
      <c r="V481" s="87"/>
    </row>
    <row r="482" spans="1:22" x14ac:dyDescent="0.2">
      <c r="A482" s="48">
        <v>8</v>
      </c>
      <c r="B482" s="48" t="s">
        <v>733</v>
      </c>
      <c r="C482" s="48" t="s">
        <v>734</v>
      </c>
      <c r="D482" s="49">
        <v>62</v>
      </c>
      <c r="E482" s="50" t="s">
        <v>429</v>
      </c>
      <c r="F482" s="48" t="s">
        <v>430</v>
      </c>
      <c r="G482" s="48" t="s">
        <v>424</v>
      </c>
      <c r="H482" s="48">
        <v>62</v>
      </c>
      <c r="I482" s="48">
        <v>1</v>
      </c>
      <c r="J482" s="48" t="s">
        <v>402</v>
      </c>
      <c r="K482" s="48">
        <v>24</v>
      </c>
      <c r="L482" s="49" t="s">
        <v>647</v>
      </c>
      <c r="M482" s="48" t="s">
        <v>419</v>
      </c>
      <c r="N482" s="51" t="s">
        <v>404</v>
      </c>
      <c r="P482" s="48">
        <v>858</v>
      </c>
      <c r="Q482" s="131" t="str">
        <f>IFERROR(INDEX(JRoomSCS!C:C,MATCH(JRooms!M482,JRoomSCS!$B:$B,0)),"N/A")</f>
        <v>N/A</v>
      </c>
      <c r="R482" s="86" t="s">
        <v>405</v>
      </c>
      <c r="S482" s="87" t="str">
        <f>IFERROR(INDEX(SchoolList!C:C,MATCH(T482,SchoolList!A:A,0)),"N/A")</f>
        <v>N/A</v>
      </c>
      <c r="T482" s="87" t="s">
        <v>405</v>
      </c>
      <c r="U482" s="88"/>
      <c r="V482" s="87"/>
    </row>
    <row r="483" spans="1:22" x14ac:dyDescent="0.2">
      <c r="A483" s="48">
        <v>8</v>
      </c>
      <c r="B483" s="48" t="s">
        <v>733</v>
      </c>
      <c r="C483" s="48" t="s">
        <v>734</v>
      </c>
      <c r="D483" s="49">
        <v>63</v>
      </c>
      <c r="E483" s="50" t="s">
        <v>431</v>
      </c>
      <c r="F483" s="48" t="s">
        <v>432</v>
      </c>
      <c r="G483" s="48" t="s">
        <v>424</v>
      </c>
      <c r="H483" s="48">
        <v>63</v>
      </c>
      <c r="I483" s="48">
        <v>1</v>
      </c>
      <c r="J483" s="48" t="s">
        <v>402</v>
      </c>
      <c r="K483" s="48">
        <v>25</v>
      </c>
      <c r="L483" s="49" t="s">
        <v>649</v>
      </c>
      <c r="M483" s="48" t="s">
        <v>419</v>
      </c>
      <c r="N483" s="51" t="s">
        <v>404</v>
      </c>
      <c r="P483" s="48">
        <v>858</v>
      </c>
      <c r="Q483" s="131" t="str">
        <f>IFERROR(INDEX(JRoomSCS!C:C,MATCH(JRooms!M483,JRoomSCS!$B:$B,0)),"N/A")</f>
        <v>N/A</v>
      </c>
      <c r="R483" s="86" t="s">
        <v>405</v>
      </c>
      <c r="S483" s="87" t="str">
        <f>IFERROR(INDEX(SchoolList!C:C,MATCH(T483,SchoolList!A:A,0)),"N/A")</f>
        <v>N/A</v>
      </c>
      <c r="T483" s="87" t="s">
        <v>405</v>
      </c>
      <c r="U483" s="88"/>
      <c r="V483" s="87"/>
    </row>
    <row r="484" spans="1:22" x14ac:dyDescent="0.2">
      <c r="A484" s="48">
        <v>8</v>
      </c>
      <c r="B484" s="48" t="s">
        <v>733</v>
      </c>
      <c r="C484" s="48" t="s">
        <v>734</v>
      </c>
      <c r="D484" s="49">
        <v>64</v>
      </c>
      <c r="E484" s="50" t="s">
        <v>433</v>
      </c>
      <c r="F484" s="48" t="s">
        <v>434</v>
      </c>
      <c r="G484" s="48" t="s">
        <v>424</v>
      </c>
      <c r="H484" s="48">
        <v>64</v>
      </c>
      <c r="I484" s="48">
        <v>1</v>
      </c>
      <c r="J484" s="48" t="s">
        <v>402</v>
      </c>
      <c r="K484" s="48">
        <v>26</v>
      </c>
      <c r="L484" s="49" t="s">
        <v>651</v>
      </c>
      <c r="M484" s="48" t="s">
        <v>419</v>
      </c>
      <c r="N484" s="51" t="s">
        <v>404</v>
      </c>
      <c r="P484" s="48">
        <v>858</v>
      </c>
      <c r="Q484" s="131" t="str">
        <f>IFERROR(INDEX(JRoomSCS!C:C,MATCH(JRooms!M484,JRoomSCS!$B:$B,0)),"N/A")</f>
        <v>N/A</v>
      </c>
      <c r="R484" s="86" t="s">
        <v>405</v>
      </c>
      <c r="S484" s="87" t="str">
        <f>IFERROR(INDEX(SchoolList!C:C,MATCH(T484,SchoolList!A:A,0)),"N/A")</f>
        <v>N/A</v>
      </c>
      <c r="T484" s="87" t="s">
        <v>405</v>
      </c>
      <c r="U484" s="88"/>
      <c r="V484" s="87"/>
    </row>
    <row r="485" spans="1:22" x14ac:dyDescent="0.2">
      <c r="A485" s="48">
        <v>8</v>
      </c>
      <c r="B485" s="48" t="s">
        <v>733</v>
      </c>
      <c r="C485" s="48" t="s">
        <v>734</v>
      </c>
      <c r="D485" s="49">
        <v>65</v>
      </c>
      <c r="E485" s="50" t="s">
        <v>643</v>
      </c>
      <c r="F485" s="48" t="s">
        <v>644</v>
      </c>
      <c r="G485" s="48" t="s">
        <v>424</v>
      </c>
      <c r="H485" s="48">
        <v>65</v>
      </c>
      <c r="I485" s="48">
        <v>1</v>
      </c>
      <c r="J485" s="48" t="s">
        <v>402</v>
      </c>
      <c r="K485" s="48">
        <v>27</v>
      </c>
      <c r="L485" s="49" t="s">
        <v>643</v>
      </c>
      <c r="M485" s="48" t="s">
        <v>490</v>
      </c>
      <c r="N485" s="51" t="s">
        <v>491</v>
      </c>
      <c r="P485" s="48">
        <v>1357</v>
      </c>
      <c r="Q485" s="131" t="str">
        <f>IFERROR(INDEX(JRoomSCS!C:C,MATCH(JRooms!M485,JRoomSCS!$B:$B,0)),"N/A")</f>
        <v>N/A</v>
      </c>
      <c r="R485" s="86" t="s">
        <v>405</v>
      </c>
      <c r="S485" s="87" t="str">
        <f>IFERROR(INDEX(SchoolList!C:C,MATCH(T485,SchoolList!A:A,0)),"N/A")</f>
        <v>N/A</v>
      </c>
      <c r="T485" s="87" t="s">
        <v>405</v>
      </c>
      <c r="U485" s="88"/>
      <c r="V485" s="87"/>
    </row>
    <row r="486" spans="1:22" x14ac:dyDescent="0.2">
      <c r="A486" s="48">
        <v>29</v>
      </c>
      <c r="B486" s="48" t="s">
        <v>757</v>
      </c>
      <c r="C486" s="48" t="s">
        <v>758</v>
      </c>
      <c r="D486" s="49">
        <v>557</v>
      </c>
      <c r="E486" s="50" t="s">
        <v>399</v>
      </c>
      <c r="F486" s="48" t="s">
        <v>400</v>
      </c>
      <c r="G486" s="48" t="s">
        <v>401</v>
      </c>
      <c r="H486" s="48">
        <v>557</v>
      </c>
      <c r="I486" s="48">
        <v>1</v>
      </c>
      <c r="J486" s="48" t="s">
        <v>402</v>
      </c>
      <c r="K486" s="48">
        <v>224</v>
      </c>
      <c r="L486" s="49">
        <v>1</v>
      </c>
      <c r="M486" s="48" t="s">
        <v>365</v>
      </c>
      <c r="N486" s="51" t="s">
        <v>404</v>
      </c>
      <c r="P486" s="48">
        <v>988</v>
      </c>
      <c r="Q486" s="131" t="str">
        <f>IFERROR(INDEX(JRoomSCS!C:C,MATCH(JRooms!M486,JRoomSCS!$B:$B,0)),"N/A")</f>
        <v>Science</v>
      </c>
      <c r="R486" s="86" t="s">
        <v>405</v>
      </c>
      <c r="S486" s="87" t="str">
        <f>IFERROR(INDEX(SchoolList!C:C,MATCH(T486,SchoolList!A:A,0)),"N/A")</f>
        <v>N/A</v>
      </c>
      <c r="T486" s="87" t="s">
        <v>405</v>
      </c>
      <c r="U486" s="88"/>
      <c r="V486" s="87"/>
    </row>
    <row r="487" spans="1:22" x14ac:dyDescent="0.2">
      <c r="A487" s="48">
        <v>29</v>
      </c>
      <c r="B487" s="48" t="s">
        <v>757</v>
      </c>
      <c r="C487" s="48" t="s">
        <v>758</v>
      </c>
      <c r="D487" s="49">
        <v>557</v>
      </c>
      <c r="E487" s="50" t="s">
        <v>399</v>
      </c>
      <c r="F487" s="48" t="s">
        <v>400</v>
      </c>
      <c r="G487" s="48" t="s">
        <v>401</v>
      </c>
      <c r="H487" s="48">
        <v>557</v>
      </c>
      <c r="I487" s="48">
        <v>1</v>
      </c>
      <c r="J487" s="48" t="s">
        <v>402</v>
      </c>
      <c r="K487" s="48">
        <v>225</v>
      </c>
      <c r="L487" s="49">
        <v>2</v>
      </c>
      <c r="M487" s="48" t="s">
        <v>515</v>
      </c>
      <c r="N487" s="51" t="s">
        <v>404</v>
      </c>
      <c r="P487" s="48">
        <v>702</v>
      </c>
      <c r="Q487" s="131" t="str">
        <f>IFERROR(INDEX(JRoomSCS!C:C,MATCH(JRooms!M487,JRoomSCS!$B:$B,0)),"N/A")</f>
        <v>N/A</v>
      </c>
      <c r="R487" s="86" t="s">
        <v>405</v>
      </c>
      <c r="S487" s="87" t="str">
        <f>IFERROR(INDEX(SchoolList!C:C,MATCH(T487,SchoolList!A:A,0)),"N/A")</f>
        <v>N/A</v>
      </c>
      <c r="T487" s="87" t="s">
        <v>405</v>
      </c>
      <c r="U487" s="88"/>
      <c r="V487" s="87"/>
    </row>
    <row r="488" spans="1:22" x14ac:dyDescent="0.2">
      <c r="A488" s="48">
        <v>29</v>
      </c>
      <c r="B488" s="48" t="s">
        <v>757</v>
      </c>
      <c r="C488" s="48" t="s">
        <v>758</v>
      </c>
      <c r="D488" s="49">
        <v>557</v>
      </c>
      <c r="E488" s="50" t="s">
        <v>399</v>
      </c>
      <c r="F488" s="48" t="s">
        <v>400</v>
      </c>
      <c r="G488" s="48" t="s">
        <v>401</v>
      </c>
      <c r="H488" s="48">
        <v>557</v>
      </c>
      <c r="I488" s="48">
        <v>1</v>
      </c>
      <c r="J488" s="48" t="s">
        <v>402</v>
      </c>
      <c r="K488" s="48">
        <v>226</v>
      </c>
      <c r="L488" s="49">
        <v>3</v>
      </c>
      <c r="M488" s="48" t="s">
        <v>515</v>
      </c>
      <c r="N488" s="51" t="s">
        <v>404</v>
      </c>
      <c r="P488" s="48">
        <v>702</v>
      </c>
      <c r="Q488" s="131" t="str">
        <f>IFERROR(INDEX(JRoomSCS!C:C,MATCH(JRooms!M488,JRoomSCS!$B:$B,0)),"N/A")</f>
        <v>N/A</v>
      </c>
      <c r="R488" s="86" t="s">
        <v>405</v>
      </c>
      <c r="S488" s="87" t="str">
        <f>IFERROR(INDEX(SchoolList!C:C,MATCH(T488,SchoolList!A:A,0)),"N/A")</f>
        <v>N/A</v>
      </c>
      <c r="T488" s="87" t="s">
        <v>405</v>
      </c>
      <c r="U488" s="88"/>
      <c r="V488" s="87"/>
    </row>
    <row r="489" spans="1:22" x14ac:dyDescent="0.2">
      <c r="A489" s="48">
        <v>29</v>
      </c>
      <c r="B489" s="48" t="s">
        <v>757</v>
      </c>
      <c r="C489" s="48" t="s">
        <v>758</v>
      </c>
      <c r="D489" s="49">
        <v>557</v>
      </c>
      <c r="E489" s="50" t="s">
        <v>399</v>
      </c>
      <c r="F489" s="48" t="s">
        <v>400</v>
      </c>
      <c r="G489" s="48" t="s">
        <v>401</v>
      </c>
      <c r="H489" s="48">
        <v>557</v>
      </c>
      <c r="I489" s="48">
        <v>1</v>
      </c>
      <c r="J489" s="48" t="s">
        <v>402</v>
      </c>
      <c r="K489" s="48">
        <v>227</v>
      </c>
      <c r="L489" s="49">
        <v>4</v>
      </c>
      <c r="M489" s="48" t="s">
        <v>515</v>
      </c>
      <c r="N489" s="51" t="s">
        <v>404</v>
      </c>
      <c r="P489" s="48">
        <v>648</v>
      </c>
      <c r="Q489" s="131" t="str">
        <f>IFERROR(INDEX(JRoomSCS!C:C,MATCH(JRooms!M489,JRoomSCS!$B:$B,0)),"N/A")</f>
        <v>N/A</v>
      </c>
      <c r="R489" s="86" t="s">
        <v>405</v>
      </c>
      <c r="S489" s="87" t="str">
        <f>IFERROR(INDEX(SchoolList!C:C,MATCH(T489,SchoolList!A:A,0)),"N/A")</f>
        <v>N/A</v>
      </c>
      <c r="T489" s="87" t="s">
        <v>405</v>
      </c>
      <c r="U489" s="88"/>
      <c r="V489" s="87"/>
    </row>
    <row r="490" spans="1:22" x14ac:dyDescent="0.2">
      <c r="A490" s="48">
        <v>29</v>
      </c>
      <c r="B490" s="48" t="s">
        <v>757</v>
      </c>
      <c r="C490" s="48" t="s">
        <v>758</v>
      </c>
      <c r="D490" s="49">
        <v>557</v>
      </c>
      <c r="E490" s="50" t="s">
        <v>399</v>
      </c>
      <c r="F490" s="48" t="s">
        <v>400</v>
      </c>
      <c r="G490" s="48" t="s">
        <v>401</v>
      </c>
      <c r="H490" s="48">
        <v>557</v>
      </c>
      <c r="I490" s="48">
        <v>1</v>
      </c>
      <c r="J490" s="48" t="s">
        <v>402</v>
      </c>
      <c r="K490" s="48">
        <v>228</v>
      </c>
      <c r="L490" s="49">
        <v>5</v>
      </c>
      <c r="M490" s="48" t="s">
        <v>515</v>
      </c>
      <c r="N490" s="51" t="s">
        <v>404</v>
      </c>
      <c r="P490" s="48">
        <v>648</v>
      </c>
      <c r="Q490" s="131" t="str">
        <f>IFERROR(INDEX(JRoomSCS!C:C,MATCH(JRooms!M490,JRoomSCS!$B:$B,0)),"N/A")</f>
        <v>N/A</v>
      </c>
      <c r="R490" s="86" t="s">
        <v>405</v>
      </c>
      <c r="S490" s="87" t="str">
        <f>IFERROR(INDEX(SchoolList!C:C,MATCH(T490,SchoolList!A:A,0)),"N/A")</f>
        <v>N/A</v>
      </c>
      <c r="T490" s="87" t="s">
        <v>405</v>
      </c>
      <c r="U490" s="88"/>
      <c r="V490" s="87"/>
    </row>
    <row r="491" spans="1:22" x14ac:dyDescent="0.2">
      <c r="A491" s="48">
        <v>29</v>
      </c>
      <c r="B491" s="48" t="s">
        <v>757</v>
      </c>
      <c r="C491" s="48" t="s">
        <v>758</v>
      </c>
      <c r="D491" s="49">
        <v>557</v>
      </c>
      <c r="E491" s="50" t="s">
        <v>399</v>
      </c>
      <c r="F491" s="48" t="s">
        <v>400</v>
      </c>
      <c r="G491" s="48" t="s">
        <v>401</v>
      </c>
      <c r="H491" s="48">
        <v>557</v>
      </c>
      <c r="I491" s="48">
        <v>1</v>
      </c>
      <c r="J491" s="48" t="s">
        <v>402</v>
      </c>
      <c r="K491" s="48">
        <v>229</v>
      </c>
      <c r="L491" s="49">
        <v>6</v>
      </c>
      <c r="M491" s="48" t="s">
        <v>515</v>
      </c>
      <c r="N491" s="51" t="s">
        <v>404</v>
      </c>
      <c r="P491" s="48">
        <v>744</v>
      </c>
      <c r="Q491" s="131" t="str">
        <f>IFERROR(INDEX(JRoomSCS!C:C,MATCH(JRooms!M491,JRoomSCS!$B:$B,0)),"N/A")</f>
        <v>N/A</v>
      </c>
      <c r="R491" s="86" t="s">
        <v>405</v>
      </c>
      <c r="S491" s="87" t="str">
        <f>IFERROR(INDEX(SchoolList!C:C,MATCH(T491,SchoolList!A:A,0)),"N/A")</f>
        <v>N/A</v>
      </c>
      <c r="T491" s="87" t="s">
        <v>405</v>
      </c>
      <c r="U491" s="88"/>
      <c r="V491" s="87"/>
    </row>
    <row r="492" spans="1:22" x14ac:dyDescent="0.2">
      <c r="A492" s="48">
        <v>29</v>
      </c>
      <c r="B492" s="48" t="s">
        <v>757</v>
      </c>
      <c r="C492" s="48" t="s">
        <v>758</v>
      </c>
      <c r="D492" s="49">
        <v>557</v>
      </c>
      <c r="E492" s="50" t="s">
        <v>399</v>
      </c>
      <c r="F492" s="48" t="s">
        <v>400</v>
      </c>
      <c r="G492" s="48" t="s">
        <v>401</v>
      </c>
      <c r="H492" s="48">
        <v>557</v>
      </c>
      <c r="I492" s="48">
        <v>1</v>
      </c>
      <c r="J492" s="48" t="s">
        <v>402</v>
      </c>
      <c r="K492" s="48">
        <v>230</v>
      </c>
      <c r="L492" s="49">
        <v>7</v>
      </c>
      <c r="M492" s="48" t="s">
        <v>506</v>
      </c>
      <c r="N492" s="51" t="s">
        <v>404</v>
      </c>
      <c r="P492" s="48">
        <v>744</v>
      </c>
      <c r="Q492" s="131" t="str">
        <f>IFERROR(INDEX(JRoomSCS!C:C,MATCH(JRooms!M492,JRoomSCS!$B:$B,0)),"N/A")</f>
        <v>N/A</v>
      </c>
      <c r="R492" s="86" t="s">
        <v>405</v>
      </c>
      <c r="S492" s="87" t="str">
        <f>IFERROR(INDEX(SchoolList!C:C,MATCH(T492,SchoolList!A:A,0)),"N/A")</f>
        <v>N/A</v>
      </c>
      <c r="T492" s="87" t="s">
        <v>405</v>
      </c>
      <c r="U492" s="88"/>
      <c r="V492" s="87"/>
    </row>
    <row r="493" spans="1:22" x14ac:dyDescent="0.2">
      <c r="A493" s="48">
        <v>29</v>
      </c>
      <c r="B493" s="48" t="s">
        <v>757</v>
      </c>
      <c r="C493" s="48" t="s">
        <v>758</v>
      </c>
      <c r="D493" s="49">
        <v>557</v>
      </c>
      <c r="E493" s="50" t="s">
        <v>399</v>
      </c>
      <c r="F493" s="48" t="s">
        <v>400</v>
      </c>
      <c r="G493" s="48" t="s">
        <v>401</v>
      </c>
      <c r="H493" s="48">
        <v>557</v>
      </c>
      <c r="I493" s="48">
        <v>1</v>
      </c>
      <c r="J493" s="48" t="s">
        <v>402</v>
      </c>
      <c r="K493" s="48">
        <v>232</v>
      </c>
      <c r="L493" s="49">
        <v>9</v>
      </c>
      <c r="M493" s="48" t="s">
        <v>515</v>
      </c>
      <c r="N493" s="51" t="s">
        <v>404</v>
      </c>
      <c r="O493" s="52" t="s">
        <v>491</v>
      </c>
      <c r="P493" s="48">
        <v>744</v>
      </c>
      <c r="Q493" s="131" t="str">
        <f>IFERROR(INDEX(JRoomSCS!C:C,MATCH(JRooms!M493,JRoomSCS!$B:$B,0)),"N/A")</f>
        <v>N/A</v>
      </c>
      <c r="R493" s="86" t="s">
        <v>405</v>
      </c>
      <c r="S493" s="87" t="str">
        <f>IFERROR(INDEX(SchoolList!C:C,MATCH(T493,SchoolList!A:A,0)),"N/A")</f>
        <v>N/A</v>
      </c>
      <c r="T493" s="87" t="s">
        <v>405</v>
      </c>
      <c r="U493" s="88"/>
      <c r="V493" s="87"/>
    </row>
    <row r="494" spans="1:22" x14ac:dyDescent="0.2">
      <c r="A494" s="48">
        <v>29</v>
      </c>
      <c r="B494" s="48" t="s">
        <v>757</v>
      </c>
      <c r="C494" s="48" t="s">
        <v>758</v>
      </c>
      <c r="D494" s="49">
        <v>557</v>
      </c>
      <c r="E494" s="50" t="s">
        <v>399</v>
      </c>
      <c r="F494" s="48" t="s">
        <v>400</v>
      </c>
      <c r="G494" s="48" t="s">
        <v>401</v>
      </c>
      <c r="H494" s="48">
        <v>557</v>
      </c>
      <c r="I494" s="48">
        <v>1</v>
      </c>
      <c r="J494" s="48" t="s">
        <v>402</v>
      </c>
      <c r="K494" s="48">
        <v>233</v>
      </c>
      <c r="L494" s="49">
        <v>10</v>
      </c>
      <c r="M494" s="48" t="s">
        <v>515</v>
      </c>
      <c r="N494" s="51" t="s">
        <v>404</v>
      </c>
      <c r="P494" s="48">
        <v>744</v>
      </c>
      <c r="Q494" s="131" t="str">
        <f>IFERROR(INDEX(JRoomSCS!C:C,MATCH(JRooms!M494,JRoomSCS!$B:$B,0)),"N/A")</f>
        <v>N/A</v>
      </c>
      <c r="R494" s="86" t="s">
        <v>405</v>
      </c>
      <c r="S494" s="87" t="str">
        <f>IFERROR(INDEX(SchoolList!C:C,MATCH(T494,SchoolList!A:A,0)),"N/A")</f>
        <v>N/A</v>
      </c>
      <c r="T494" s="87" t="s">
        <v>405</v>
      </c>
      <c r="U494" s="88"/>
      <c r="V494" s="87"/>
    </row>
    <row r="495" spans="1:22" x14ac:dyDescent="0.2">
      <c r="A495" s="48">
        <v>29</v>
      </c>
      <c r="B495" s="48" t="s">
        <v>757</v>
      </c>
      <c r="C495" s="48" t="s">
        <v>758</v>
      </c>
      <c r="D495" s="49">
        <v>557</v>
      </c>
      <c r="E495" s="50" t="s">
        <v>399</v>
      </c>
      <c r="F495" s="48" t="s">
        <v>400</v>
      </c>
      <c r="G495" s="48" t="s">
        <v>401</v>
      </c>
      <c r="H495" s="48">
        <v>557</v>
      </c>
      <c r="I495" s="48">
        <v>1</v>
      </c>
      <c r="J495" s="48" t="s">
        <v>402</v>
      </c>
      <c r="K495" s="48">
        <v>235</v>
      </c>
      <c r="L495" s="49">
        <v>12</v>
      </c>
      <c r="M495" s="48" t="s">
        <v>543</v>
      </c>
      <c r="N495" s="51" t="s">
        <v>404</v>
      </c>
      <c r="P495" s="48">
        <v>1360</v>
      </c>
      <c r="Q495" s="131" t="str">
        <f>IFERROR(INDEX(JRoomSCS!C:C,MATCH(JRooms!M495,JRoomSCS!$B:$B,0)),"N/A")</f>
        <v>N/A</v>
      </c>
      <c r="R495" s="86" t="s">
        <v>405</v>
      </c>
      <c r="S495" s="87" t="str">
        <f>IFERROR(INDEX(SchoolList!C:C,MATCH(T495,SchoolList!A:A,0)),"N/A")</f>
        <v>N/A</v>
      </c>
      <c r="T495" s="87" t="s">
        <v>405</v>
      </c>
      <c r="U495" s="88"/>
      <c r="V495" s="87"/>
    </row>
    <row r="496" spans="1:22" x14ac:dyDescent="0.2">
      <c r="A496" s="48">
        <v>29</v>
      </c>
      <c r="B496" s="48" t="s">
        <v>757</v>
      </c>
      <c r="C496" s="48" t="s">
        <v>758</v>
      </c>
      <c r="D496" s="49">
        <v>557</v>
      </c>
      <c r="E496" s="50" t="s">
        <v>399</v>
      </c>
      <c r="F496" s="48" t="s">
        <v>400</v>
      </c>
      <c r="G496" s="48" t="s">
        <v>401</v>
      </c>
      <c r="H496" s="48">
        <v>557</v>
      </c>
      <c r="I496" s="48">
        <v>1</v>
      </c>
      <c r="J496" s="48" t="s">
        <v>402</v>
      </c>
      <c r="K496" s="48">
        <v>234</v>
      </c>
      <c r="L496" s="49" t="s">
        <v>414</v>
      </c>
      <c r="M496" s="48" t="s">
        <v>415</v>
      </c>
      <c r="N496" s="51" t="s">
        <v>416</v>
      </c>
      <c r="P496" s="48">
        <v>1292</v>
      </c>
      <c r="Q496" s="131" t="str">
        <f>IFERROR(INDEX(JRoomSCS!C:C,MATCH(JRooms!M496,JRoomSCS!$B:$B,0)),"N/A")</f>
        <v>N/A</v>
      </c>
      <c r="R496" s="86" t="s">
        <v>405</v>
      </c>
      <c r="S496" s="87" t="str">
        <f>IFERROR(INDEX(SchoolList!C:C,MATCH(T496,SchoolList!A:A,0)),"N/A")</f>
        <v>N/A</v>
      </c>
      <c r="T496" s="87" t="s">
        <v>405</v>
      </c>
      <c r="U496" s="88"/>
      <c r="V496" s="87"/>
    </row>
    <row r="497" spans="1:22" x14ac:dyDescent="0.2">
      <c r="A497" s="48">
        <v>29</v>
      </c>
      <c r="B497" s="48" t="s">
        <v>757</v>
      </c>
      <c r="C497" s="48" t="s">
        <v>758</v>
      </c>
      <c r="D497" s="49">
        <v>558</v>
      </c>
      <c r="E497" s="50" t="s">
        <v>454</v>
      </c>
      <c r="F497" s="48" t="s">
        <v>455</v>
      </c>
      <c r="G497" s="48" t="s">
        <v>401</v>
      </c>
      <c r="H497" s="48">
        <v>558</v>
      </c>
      <c r="I497" s="48">
        <v>1</v>
      </c>
      <c r="J497" s="48" t="s">
        <v>402</v>
      </c>
      <c r="K497" s="48">
        <v>237</v>
      </c>
      <c r="L497" s="49">
        <v>14</v>
      </c>
      <c r="M497" s="48" t="s">
        <v>515</v>
      </c>
      <c r="N497" s="51" t="s">
        <v>404</v>
      </c>
      <c r="P497" s="48">
        <v>736</v>
      </c>
      <c r="Q497" s="131" t="str">
        <f>IFERROR(INDEX(JRoomSCS!C:C,MATCH(JRooms!M497,JRoomSCS!$B:$B,0)),"N/A")</f>
        <v>N/A</v>
      </c>
      <c r="R497" s="86" t="s">
        <v>405</v>
      </c>
      <c r="S497" s="87" t="str">
        <f>IFERROR(INDEX(SchoolList!C:C,MATCH(T497,SchoolList!A:A,0)),"N/A")</f>
        <v>N/A</v>
      </c>
      <c r="T497" s="87" t="s">
        <v>405</v>
      </c>
      <c r="U497" s="88"/>
      <c r="V497" s="87"/>
    </row>
    <row r="498" spans="1:22" x14ac:dyDescent="0.2">
      <c r="A498" s="48">
        <v>29</v>
      </c>
      <c r="B498" s="48" t="s">
        <v>757</v>
      </c>
      <c r="C498" s="48" t="s">
        <v>758</v>
      </c>
      <c r="D498" s="49">
        <v>558</v>
      </c>
      <c r="E498" s="50" t="s">
        <v>454</v>
      </c>
      <c r="F498" s="48" t="s">
        <v>455</v>
      </c>
      <c r="G498" s="48" t="s">
        <v>401</v>
      </c>
      <c r="H498" s="48">
        <v>558</v>
      </c>
      <c r="I498" s="48">
        <v>1</v>
      </c>
      <c r="J498" s="48" t="s">
        <v>402</v>
      </c>
      <c r="K498" s="48">
        <v>238</v>
      </c>
      <c r="L498" s="49">
        <v>15</v>
      </c>
      <c r="M498" s="48" t="s">
        <v>515</v>
      </c>
      <c r="N498" s="51" t="s">
        <v>404</v>
      </c>
      <c r="P498" s="48">
        <v>736</v>
      </c>
      <c r="Q498" s="131" t="str">
        <f>IFERROR(INDEX(JRoomSCS!C:C,MATCH(JRooms!M498,JRoomSCS!$B:$B,0)),"N/A")</f>
        <v>N/A</v>
      </c>
      <c r="R498" s="86" t="s">
        <v>405</v>
      </c>
      <c r="S498" s="87" t="str">
        <f>IFERROR(INDEX(SchoolList!C:C,MATCH(T498,SchoolList!A:A,0)),"N/A")</f>
        <v>N/A</v>
      </c>
      <c r="T498" s="87" t="s">
        <v>405</v>
      </c>
      <c r="U498" s="88"/>
      <c r="V498" s="87"/>
    </row>
    <row r="499" spans="1:22" x14ac:dyDescent="0.2">
      <c r="A499" s="48">
        <v>29</v>
      </c>
      <c r="B499" s="48" t="s">
        <v>757</v>
      </c>
      <c r="C499" s="48" t="s">
        <v>758</v>
      </c>
      <c r="D499" s="49">
        <v>558</v>
      </c>
      <c r="E499" s="50" t="s">
        <v>454</v>
      </c>
      <c r="F499" s="48" t="s">
        <v>455</v>
      </c>
      <c r="G499" s="48" t="s">
        <v>401</v>
      </c>
      <c r="H499" s="48">
        <v>558</v>
      </c>
      <c r="I499" s="48">
        <v>1</v>
      </c>
      <c r="J499" s="48" t="s">
        <v>402</v>
      </c>
      <c r="K499" s="48">
        <v>241</v>
      </c>
      <c r="L499" s="49">
        <v>17</v>
      </c>
      <c r="M499" s="48" t="s">
        <v>515</v>
      </c>
      <c r="N499" s="51" t="s">
        <v>404</v>
      </c>
      <c r="P499" s="48">
        <v>936</v>
      </c>
      <c r="Q499" s="131" t="str">
        <f>IFERROR(INDEX(JRoomSCS!C:C,MATCH(JRooms!M499,JRoomSCS!$B:$B,0)),"N/A")</f>
        <v>N/A</v>
      </c>
      <c r="R499" s="86" t="s">
        <v>405</v>
      </c>
      <c r="S499" s="87" t="str">
        <f>IFERROR(INDEX(SchoolList!C:C,MATCH(T499,SchoolList!A:A,0)),"N/A")</f>
        <v>N/A</v>
      </c>
      <c r="T499" s="87" t="s">
        <v>405</v>
      </c>
      <c r="U499" s="88"/>
      <c r="V499" s="87"/>
    </row>
    <row r="500" spans="1:22" x14ac:dyDescent="0.2">
      <c r="A500" s="48">
        <v>29</v>
      </c>
      <c r="B500" s="48" t="s">
        <v>757</v>
      </c>
      <c r="C500" s="48" t="s">
        <v>758</v>
      </c>
      <c r="D500" s="49">
        <v>558</v>
      </c>
      <c r="E500" s="50" t="s">
        <v>454</v>
      </c>
      <c r="F500" s="48" t="s">
        <v>455</v>
      </c>
      <c r="G500" s="48" t="s">
        <v>401</v>
      </c>
      <c r="H500" s="48">
        <v>558</v>
      </c>
      <c r="I500" s="48">
        <v>1</v>
      </c>
      <c r="J500" s="48" t="s">
        <v>402</v>
      </c>
      <c r="K500" s="48">
        <v>242</v>
      </c>
      <c r="L500" s="49">
        <v>18</v>
      </c>
      <c r="M500" s="48" t="s">
        <v>369</v>
      </c>
      <c r="N500" s="51" t="s">
        <v>500</v>
      </c>
      <c r="P500" s="48">
        <v>968</v>
      </c>
      <c r="Q500" s="131" t="str">
        <f>IFERROR(INDEX(JRoomSCS!C:C,MATCH(JRooms!M500,JRoomSCS!$B:$B,0)),"N/A")</f>
        <v>Tech</v>
      </c>
      <c r="R500" s="86" t="s">
        <v>405</v>
      </c>
      <c r="S500" s="87" t="str">
        <f>IFERROR(INDEX(SchoolList!C:C,MATCH(T500,SchoolList!A:A,0)),"N/A")</f>
        <v>N/A</v>
      </c>
      <c r="T500" s="87" t="s">
        <v>405</v>
      </c>
      <c r="U500" s="88"/>
      <c r="V500" s="87"/>
    </row>
    <row r="501" spans="1:22" x14ac:dyDescent="0.2">
      <c r="A501" s="48">
        <v>29</v>
      </c>
      <c r="B501" s="48" t="s">
        <v>757</v>
      </c>
      <c r="C501" s="48" t="s">
        <v>758</v>
      </c>
      <c r="D501" s="49">
        <v>558</v>
      </c>
      <c r="E501" s="50" t="s">
        <v>454</v>
      </c>
      <c r="F501" s="48" t="s">
        <v>455</v>
      </c>
      <c r="G501" s="48" t="s">
        <v>401</v>
      </c>
      <c r="H501" s="48">
        <v>558</v>
      </c>
      <c r="I501" s="48">
        <v>1</v>
      </c>
      <c r="J501" s="48" t="s">
        <v>402</v>
      </c>
      <c r="K501" s="48">
        <v>243</v>
      </c>
      <c r="L501" s="49">
        <v>19</v>
      </c>
      <c r="M501" s="48" t="s">
        <v>515</v>
      </c>
      <c r="N501" s="51" t="s">
        <v>404</v>
      </c>
      <c r="P501" s="48">
        <v>736</v>
      </c>
      <c r="Q501" s="131" t="str">
        <f>IFERROR(INDEX(JRoomSCS!C:C,MATCH(JRooms!M501,JRoomSCS!$B:$B,0)),"N/A")</f>
        <v>N/A</v>
      </c>
      <c r="R501" s="86" t="s">
        <v>405</v>
      </c>
      <c r="S501" s="87" t="str">
        <f>IFERROR(INDEX(SchoolList!C:C,MATCH(T501,SchoolList!A:A,0)),"N/A")</f>
        <v>N/A</v>
      </c>
      <c r="T501" s="87" t="s">
        <v>405</v>
      </c>
      <c r="U501" s="88"/>
      <c r="V501" s="87"/>
    </row>
    <row r="502" spans="1:22" x14ac:dyDescent="0.2">
      <c r="A502" s="48">
        <v>29</v>
      </c>
      <c r="B502" s="48" t="s">
        <v>757</v>
      </c>
      <c r="C502" s="48" t="s">
        <v>758</v>
      </c>
      <c r="D502" s="49">
        <v>558</v>
      </c>
      <c r="E502" s="50" t="s">
        <v>454</v>
      </c>
      <c r="F502" s="48" t="s">
        <v>455</v>
      </c>
      <c r="G502" s="48" t="s">
        <v>401</v>
      </c>
      <c r="H502" s="48">
        <v>558</v>
      </c>
      <c r="I502" s="48">
        <v>1</v>
      </c>
      <c r="J502" s="48" t="s">
        <v>402</v>
      </c>
      <c r="K502" s="48">
        <v>239</v>
      </c>
      <c r="L502" s="49" t="s">
        <v>760</v>
      </c>
      <c r="M502" s="48" t="s">
        <v>515</v>
      </c>
      <c r="N502" s="51" t="s">
        <v>404</v>
      </c>
      <c r="P502" s="48">
        <v>864</v>
      </c>
      <c r="Q502" s="131" t="str">
        <f>IFERROR(INDEX(JRoomSCS!C:C,MATCH(JRooms!M502,JRoomSCS!$B:$B,0)),"N/A")</f>
        <v>N/A</v>
      </c>
      <c r="R502" s="86" t="s">
        <v>405</v>
      </c>
      <c r="S502" s="87" t="str">
        <f>IFERROR(INDEX(SchoolList!C:C,MATCH(T502,SchoolList!A:A,0)),"N/A")</f>
        <v>N/A</v>
      </c>
      <c r="T502" s="87" t="s">
        <v>405</v>
      </c>
      <c r="U502" s="88"/>
      <c r="V502" s="87"/>
    </row>
    <row r="503" spans="1:22" x14ac:dyDescent="0.2">
      <c r="A503" s="48">
        <v>29</v>
      </c>
      <c r="B503" s="48" t="s">
        <v>757</v>
      </c>
      <c r="C503" s="48" t="s">
        <v>758</v>
      </c>
      <c r="D503" s="49">
        <v>558</v>
      </c>
      <c r="E503" s="50" t="s">
        <v>454</v>
      </c>
      <c r="F503" s="48" t="s">
        <v>455</v>
      </c>
      <c r="G503" s="48" t="s">
        <v>401</v>
      </c>
      <c r="H503" s="48">
        <v>558</v>
      </c>
      <c r="I503" s="48">
        <v>1</v>
      </c>
      <c r="J503" s="48" t="s">
        <v>402</v>
      </c>
      <c r="K503" s="48">
        <v>240</v>
      </c>
      <c r="L503" s="49" t="s">
        <v>761</v>
      </c>
      <c r="M503" s="48" t="s">
        <v>515</v>
      </c>
      <c r="N503" s="51" t="s">
        <v>404</v>
      </c>
      <c r="O503" s="63" t="s">
        <v>490</v>
      </c>
      <c r="P503" s="48">
        <v>598</v>
      </c>
      <c r="Q503" s="131" t="str">
        <f>IFERROR(INDEX(JRoomSCS!C:C,MATCH(JRooms!M503,JRoomSCS!$B:$B,0)),"N/A")</f>
        <v>N/A</v>
      </c>
      <c r="R503" s="86" t="s">
        <v>405</v>
      </c>
      <c r="S503" s="87" t="str">
        <f>IFERROR(INDEX(SchoolList!C:C,MATCH(T503,SchoolList!A:A,0)),"N/A")</f>
        <v>N/A</v>
      </c>
      <c r="T503" s="87" t="s">
        <v>405</v>
      </c>
      <c r="U503" s="88"/>
      <c r="V503" s="87"/>
    </row>
    <row r="504" spans="1:22" x14ac:dyDescent="0.2">
      <c r="A504" s="48">
        <v>29</v>
      </c>
      <c r="B504" s="48" t="s">
        <v>757</v>
      </c>
      <c r="C504" s="48" t="s">
        <v>758</v>
      </c>
      <c r="D504" s="49">
        <v>558</v>
      </c>
      <c r="E504" s="50" t="s">
        <v>454</v>
      </c>
      <c r="F504" s="48" t="s">
        <v>455</v>
      </c>
      <c r="G504" s="48" t="s">
        <v>401</v>
      </c>
      <c r="H504" s="48">
        <v>1089</v>
      </c>
      <c r="I504" s="48">
        <v>2</v>
      </c>
      <c r="J504" s="48" t="s">
        <v>509</v>
      </c>
      <c r="K504" s="48">
        <v>1122</v>
      </c>
      <c r="L504" s="49">
        <v>20</v>
      </c>
      <c r="M504" s="48" t="s">
        <v>515</v>
      </c>
      <c r="N504" s="51" t="s">
        <v>404</v>
      </c>
      <c r="P504" s="48">
        <v>936</v>
      </c>
      <c r="Q504" s="131" t="str">
        <f>IFERROR(INDEX(JRoomSCS!C:C,MATCH(JRooms!M504,JRoomSCS!$B:$B,0)),"N/A")</f>
        <v>N/A</v>
      </c>
      <c r="R504" s="86" t="s">
        <v>405</v>
      </c>
      <c r="S504" s="87" t="str">
        <f>IFERROR(INDEX(SchoolList!C:C,MATCH(T504,SchoolList!A:A,0)),"N/A")</f>
        <v>N/A</v>
      </c>
      <c r="T504" s="87" t="s">
        <v>405</v>
      </c>
      <c r="U504" s="88"/>
      <c r="V504" s="87"/>
    </row>
    <row r="505" spans="1:22" x14ac:dyDescent="0.2">
      <c r="A505" s="48">
        <v>29</v>
      </c>
      <c r="B505" s="48" t="s">
        <v>757</v>
      </c>
      <c r="C505" s="48" t="s">
        <v>758</v>
      </c>
      <c r="D505" s="49">
        <v>558</v>
      </c>
      <c r="E505" s="50" t="s">
        <v>454</v>
      </c>
      <c r="F505" s="48" t="s">
        <v>455</v>
      </c>
      <c r="G505" s="48" t="s">
        <v>401</v>
      </c>
      <c r="H505" s="48">
        <v>1089</v>
      </c>
      <c r="I505" s="48">
        <v>2</v>
      </c>
      <c r="J505" s="48" t="s">
        <v>509</v>
      </c>
      <c r="K505" s="48">
        <v>1123</v>
      </c>
      <c r="L505" s="49">
        <v>26</v>
      </c>
      <c r="M505" s="48" t="s">
        <v>515</v>
      </c>
      <c r="N505" s="51" t="s">
        <v>404</v>
      </c>
      <c r="P505" s="48">
        <v>1120</v>
      </c>
      <c r="Q505" s="131" t="str">
        <f>IFERROR(INDEX(JRoomSCS!C:C,MATCH(JRooms!M505,JRoomSCS!$B:$B,0)),"N/A")</f>
        <v>N/A</v>
      </c>
      <c r="R505" s="86" t="s">
        <v>405</v>
      </c>
      <c r="S505" s="87" t="str">
        <f>IFERROR(INDEX(SchoolList!C:C,MATCH(T505,SchoolList!A:A,0)),"N/A")</f>
        <v>N/A</v>
      </c>
      <c r="T505" s="87" t="s">
        <v>405</v>
      </c>
      <c r="U505" s="88"/>
      <c r="V505" s="87"/>
    </row>
    <row r="506" spans="1:22" x14ac:dyDescent="0.2">
      <c r="A506" s="48">
        <v>29</v>
      </c>
      <c r="B506" s="48" t="s">
        <v>757</v>
      </c>
      <c r="C506" s="48" t="s">
        <v>758</v>
      </c>
      <c r="D506" s="49">
        <v>559</v>
      </c>
      <c r="E506" s="50" t="s">
        <v>471</v>
      </c>
      <c r="F506" s="48" t="s">
        <v>472</v>
      </c>
      <c r="G506" s="48" t="s">
        <v>401</v>
      </c>
      <c r="H506" s="48">
        <v>559</v>
      </c>
      <c r="I506" s="48">
        <v>1</v>
      </c>
      <c r="J506" s="48" t="s">
        <v>402</v>
      </c>
      <c r="K506" s="48">
        <v>248</v>
      </c>
      <c r="L506" s="49">
        <v>42</v>
      </c>
      <c r="M506" s="48" t="s">
        <v>360</v>
      </c>
      <c r="N506" s="51" t="s">
        <v>404</v>
      </c>
      <c r="P506" s="48">
        <v>1440</v>
      </c>
      <c r="Q506" s="131" t="str">
        <f>IFERROR(INDEX(JRoomSCS!C:C,MATCH(JRooms!M506,JRoomSCS!$B:$B,0)),"N/A")</f>
        <v>Arts</v>
      </c>
      <c r="R506" s="86" t="s">
        <v>405</v>
      </c>
      <c r="S506" s="87" t="str">
        <f>IFERROR(INDEX(SchoolList!C:C,MATCH(T506,SchoolList!A:A,0)),"N/A")</f>
        <v>N/A</v>
      </c>
      <c r="T506" s="87" t="s">
        <v>405</v>
      </c>
      <c r="U506" s="88"/>
      <c r="V506" s="87"/>
    </row>
    <row r="507" spans="1:22" x14ac:dyDescent="0.2">
      <c r="A507" s="48">
        <v>29</v>
      </c>
      <c r="B507" s="48" t="s">
        <v>757</v>
      </c>
      <c r="C507" s="48" t="s">
        <v>758</v>
      </c>
      <c r="D507" s="49">
        <v>559</v>
      </c>
      <c r="E507" s="50" t="s">
        <v>471</v>
      </c>
      <c r="F507" s="48" t="s">
        <v>472</v>
      </c>
      <c r="G507" s="48" t="s">
        <v>401</v>
      </c>
      <c r="H507" s="48">
        <v>559</v>
      </c>
      <c r="I507" s="48">
        <v>1</v>
      </c>
      <c r="J507" s="48" t="s">
        <v>402</v>
      </c>
      <c r="K507" s="48">
        <v>244</v>
      </c>
      <c r="L507" s="49" t="s">
        <v>762</v>
      </c>
      <c r="M507" s="48" t="s">
        <v>724</v>
      </c>
      <c r="N507" s="51" t="s">
        <v>404</v>
      </c>
      <c r="P507" s="48">
        <v>928</v>
      </c>
      <c r="Q507" s="131" t="str">
        <f>IFERROR(INDEX(JRoomSCS!C:C,MATCH(JRooms!M507,JRoomSCS!$B:$B,0)),"N/A")</f>
        <v>N/A</v>
      </c>
      <c r="R507" s="86" t="s">
        <v>405</v>
      </c>
      <c r="S507" s="87" t="str">
        <f>IFERROR(INDEX(SchoolList!C:C,MATCH(T507,SchoolList!A:A,0)),"N/A")</f>
        <v>N/A</v>
      </c>
      <c r="T507" s="87" t="s">
        <v>405</v>
      </c>
      <c r="U507" s="88"/>
      <c r="V507" s="87"/>
    </row>
    <row r="508" spans="1:22" x14ac:dyDescent="0.2">
      <c r="A508" s="48">
        <v>29</v>
      </c>
      <c r="B508" s="48" t="s">
        <v>757</v>
      </c>
      <c r="C508" s="48" t="s">
        <v>758</v>
      </c>
      <c r="D508" s="49">
        <v>559</v>
      </c>
      <c r="E508" s="50" t="s">
        <v>471</v>
      </c>
      <c r="F508" s="48" t="s">
        <v>472</v>
      </c>
      <c r="G508" s="48" t="s">
        <v>401</v>
      </c>
      <c r="H508" s="48">
        <v>559</v>
      </c>
      <c r="I508" s="48">
        <v>1</v>
      </c>
      <c r="J508" s="48" t="s">
        <v>402</v>
      </c>
      <c r="K508" s="48">
        <v>245</v>
      </c>
      <c r="L508" s="49" t="s">
        <v>763</v>
      </c>
      <c r="M508" s="48" t="s">
        <v>506</v>
      </c>
      <c r="N508" s="51" t="s">
        <v>404</v>
      </c>
      <c r="P508" s="48">
        <v>928</v>
      </c>
      <c r="Q508" s="131" t="str">
        <f>IFERROR(INDEX(JRoomSCS!C:C,MATCH(JRooms!M508,JRoomSCS!$B:$B,0)),"N/A")</f>
        <v>N/A</v>
      </c>
      <c r="R508" s="86" t="s">
        <v>405</v>
      </c>
      <c r="S508" s="87" t="str">
        <f>IFERROR(INDEX(SchoolList!C:C,MATCH(T508,SchoolList!A:A,0)),"N/A")</f>
        <v>N/A</v>
      </c>
      <c r="T508" s="87" t="s">
        <v>405</v>
      </c>
      <c r="U508" s="88"/>
      <c r="V508" s="87"/>
    </row>
    <row r="509" spans="1:22" x14ac:dyDescent="0.2">
      <c r="A509" s="48">
        <v>29</v>
      </c>
      <c r="B509" s="48" t="s">
        <v>757</v>
      </c>
      <c r="C509" s="48" t="s">
        <v>758</v>
      </c>
      <c r="D509" s="49">
        <v>559</v>
      </c>
      <c r="E509" s="50" t="s">
        <v>471</v>
      </c>
      <c r="F509" s="48" t="s">
        <v>472</v>
      </c>
      <c r="G509" s="48" t="s">
        <v>401</v>
      </c>
      <c r="H509" s="48">
        <v>559</v>
      </c>
      <c r="I509" s="48">
        <v>1</v>
      </c>
      <c r="J509" s="48" t="s">
        <v>402</v>
      </c>
      <c r="K509" s="48">
        <v>246</v>
      </c>
      <c r="L509" s="49" t="s">
        <v>764</v>
      </c>
      <c r="M509" s="48" t="s">
        <v>356</v>
      </c>
      <c r="N509" s="51" t="s">
        <v>500</v>
      </c>
      <c r="P509" s="48">
        <v>928</v>
      </c>
      <c r="Q509" s="131" t="str">
        <f>IFERROR(INDEX(JRoomSCS!C:C,MATCH(JRooms!M509,JRoomSCS!$B:$B,0)),"N/A")</f>
        <v>Arts</v>
      </c>
      <c r="R509" s="86" t="s">
        <v>405</v>
      </c>
      <c r="S509" s="87" t="str">
        <f>IFERROR(INDEX(SchoolList!C:C,MATCH(T509,SchoolList!A:A,0)),"N/A")</f>
        <v>N/A</v>
      </c>
      <c r="T509" s="87" t="s">
        <v>405</v>
      </c>
      <c r="U509" s="88"/>
      <c r="V509" s="87"/>
    </row>
    <row r="510" spans="1:22" x14ac:dyDescent="0.2">
      <c r="A510" s="48">
        <v>29</v>
      </c>
      <c r="B510" s="48" t="s">
        <v>757</v>
      </c>
      <c r="C510" s="48" t="s">
        <v>758</v>
      </c>
      <c r="D510" s="49">
        <v>560</v>
      </c>
      <c r="E510" s="50" t="s">
        <v>502</v>
      </c>
      <c r="F510" s="48" t="s">
        <v>565</v>
      </c>
      <c r="G510" s="48" t="s">
        <v>401</v>
      </c>
      <c r="H510" s="48">
        <v>560</v>
      </c>
      <c r="I510" s="48">
        <v>1</v>
      </c>
      <c r="J510" s="48" t="s">
        <v>402</v>
      </c>
      <c r="K510" s="48">
        <v>249</v>
      </c>
      <c r="L510" s="49" t="s">
        <v>507</v>
      </c>
      <c r="M510" s="48" t="s">
        <v>412</v>
      </c>
      <c r="N510" s="51" t="s">
        <v>413</v>
      </c>
      <c r="P510" s="48">
        <v>4500</v>
      </c>
      <c r="Q510" s="131" t="str">
        <f>IFERROR(INDEX(JRoomSCS!C:C,MATCH(JRooms!M510,JRoomSCS!$B:$B,0)),"N/A")</f>
        <v>N/A</v>
      </c>
      <c r="R510" s="86" t="s">
        <v>405</v>
      </c>
      <c r="S510" s="87" t="str">
        <f>IFERROR(INDEX(SchoolList!C:C,MATCH(T510,SchoolList!A:A,0)),"N/A")</f>
        <v>N/A</v>
      </c>
      <c r="T510" s="87" t="s">
        <v>405</v>
      </c>
      <c r="U510" s="88"/>
      <c r="V510" s="87"/>
    </row>
    <row r="511" spans="1:22" x14ac:dyDescent="0.2">
      <c r="A511" s="48">
        <v>29</v>
      </c>
      <c r="B511" s="48" t="s">
        <v>757</v>
      </c>
      <c r="C511" s="48" t="s">
        <v>758</v>
      </c>
      <c r="D511" s="49">
        <v>561</v>
      </c>
      <c r="E511" s="50" t="s">
        <v>487</v>
      </c>
      <c r="F511" s="48" t="s">
        <v>488</v>
      </c>
      <c r="G511" s="48" t="s">
        <v>401</v>
      </c>
      <c r="H511" s="48">
        <v>561</v>
      </c>
      <c r="I511" s="48">
        <v>1</v>
      </c>
      <c r="J511" s="48" t="s">
        <v>402</v>
      </c>
      <c r="K511" s="48">
        <v>251</v>
      </c>
      <c r="L511" s="49" t="s">
        <v>566</v>
      </c>
      <c r="M511" s="48" t="s">
        <v>567</v>
      </c>
      <c r="N511" s="51" t="s">
        <v>568</v>
      </c>
      <c r="P511" s="48">
        <v>3672</v>
      </c>
      <c r="Q511" s="131" t="str">
        <f>IFERROR(INDEX(JRoomSCS!C:C,MATCH(JRooms!M511,JRoomSCS!$B:$B,0)),"N/A")</f>
        <v>N/A</v>
      </c>
      <c r="R511" s="86" t="s">
        <v>405</v>
      </c>
      <c r="S511" s="87" t="str">
        <f>IFERROR(INDEX(SchoolList!C:C,MATCH(T511,SchoolList!A:A,0)),"N/A")</f>
        <v>N/A</v>
      </c>
      <c r="T511" s="87" t="s">
        <v>405</v>
      </c>
      <c r="U511" s="88"/>
      <c r="V511" s="87"/>
    </row>
    <row r="512" spans="1:22" x14ac:dyDescent="0.2">
      <c r="A512" s="48">
        <v>29</v>
      </c>
      <c r="B512" s="48" t="s">
        <v>757</v>
      </c>
      <c r="C512" s="48" t="s">
        <v>758</v>
      </c>
      <c r="D512" s="49">
        <v>562</v>
      </c>
      <c r="E512" s="50" t="s">
        <v>422</v>
      </c>
      <c r="F512" s="48" t="s">
        <v>423</v>
      </c>
      <c r="G512" s="48" t="s">
        <v>424</v>
      </c>
      <c r="H512" s="48">
        <v>562</v>
      </c>
      <c r="I512" s="48">
        <v>1</v>
      </c>
      <c r="J512" s="48" t="s">
        <v>402</v>
      </c>
      <c r="K512" s="48">
        <v>2070</v>
      </c>
      <c r="L512" s="49" t="s">
        <v>618</v>
      </c>
      <c r="M512" s="48" t="s">
        <v>412</v>
      </c>
      <c r="N512" s="51" t="s">
        <v>413</v>
      </c>
      <c r="P512" s="48">
        <v>2730</v>
      </c>
      <c r="Q512" s="131" t="str">
        <f>IFERROR(INDEX(JRoomSCS!C:C,MATCH(JRooms!M512,JRoomSCS!$B:$B,0)),"N/A")</f>
        <v>N/A</v>
      </c>
      <c r="R512" s="86" t="s">
        <v>405</v>
      </c>
      <c r="S512" s="87" t="str">
        <f>IFERROR(INDEX(SchoolList!C:C,MATCH(T512,SchoolList!A:A,0)),"N/A")</f>
        <v>N/A</v>
      </c>
      <c r="T512" s="87" t="s">
        <v>405</v>
      </c>
      <c r="U512" s="88"/>
      <c r="V512" s="87"/>
    </row>
    <row r="513" spans="1:22" x14ac:dyDescent="0.2">
      <c r="A513" s="48">
        <v>29</v>
      </c>
      <c r="B513" s="48" t="s">
        <v>757</v>
      </c>
      <c r="C513" s="48" t="s">
        <v>758</v>
      </c>
      <c r="D513" s="49">
        <v>563</v>
      </c>
      <c r="E513" s="50" t="s">
        <v>427</v>
      </c>
      <c r="F513" s="48" t="s">
        <v>428</v>
      </c>
      <c r="G513" s="48" t="s">
        <v>424</v>
      </c>
      <c r="H513" s="48">
        <v>563</v>
      </c>
      <c r="I513" s="48">
        <v>1</v>
      </c>
      <c r="J513" s="48" t="s">
        <v>402</v>
      </c>
      <c r="K513" s="48">
        <v>252</v>
      </c>
      <c r="L513" s="49" t="s">
        <v>645</v>
      </c>
      <c r="M513" s="48" t="s">
        <v>506</v>
      </c>
      <c r="N513" s="51" t="s">
        <v>404</v>
      </c>
      <c r="P513" s="48">
        <v>1196</v>
      </c>
      <c r="Q513" s="131" t="str">
        <f>IFERROR(INDEX(JRoomSCS!C:C,MATCH(JRooms!M513,JRoomSCS!$B:$B,0)),"N/A")</f>
        <v>N/A</v>
      </c>
      <c r="R513" s="86" t="s">
        <v>405</v>
      </c>
      <c r="S513" s="87" t="str">
        <f>IFERROR(INDEX(SchoolList!C:C,MATCH(T513,SchoolList!A:A,0)),"N/A")</f>
        <v>N/A</v>
      </c>
      <c r="T513" s="87" t="s">
        <v>405</v>
      </c>
      <c r="U513" s="88"/>
      <c r="V513" s="87"/>
    </row>
    <row r="514" spans="1:22" x14ac:dyDescent="0.2">
      <c r="A514" s="48">
        <v>29</v>
      </c>
      <c r="B514" s="48" t="s">
        <v>757</v>
      </c>
      <c r="C514" s="48" t="s">
        <v>758</v>
      </c>
      <c r="D514" s="49">
        <v>564</v>
      </c>
      <c r="E514" s="50" t="s">
        <v>429</v>
      </c>
      <c r="F514" s="48" t="s">
        <v>430</v>
      </c>
      <c r="G514" s="48" t="s">
        <v>424</v>
      </c>
      <c r="H514" s="48">
        <v>564</v>
      </c>
      <c r="I514" s="48">
        <v>1</v>
      </c>
      <c r="J514" s="48" t="s">
        <v>402</v>
      </c>
      <c r="K514" s="48">
        <v>2071</v>
      </c>
      <c r="L514" s="49" t="s">
        <v>647</v>
      </c>
      <c r="M514" s="48" t="s">
        <v>490</v>
      </c>
      <c r="N514" s="51" t="s">
        <v>491</v>
      </c>
      <c r="P514" s="48">
        <v>1140</v>
      </c>
      <c r="Q514" s="131" t="str">
        <f>IFERROR(INDEX(JRoomSCS!C:C,MATCH(JRooms!M514,JRoomSCS!$B:$B,0)),"N/A")</f>
        <v>N/A</v>
      </c>
      <c r="R514" s="86" t="s">
        <v>405</v>
      </c>
      <c r="S514" s="87" t="str">
        <f>IFERROR(INDEX(SchoolList!C:C,MATCH(T514,SchoolList!A:A,0)),"N/A")</f>
        <v>N/A</v>
      </c>
      <c r="T514" s="87" t="s">
        <v>405</v>
      </c>
      <c r="U514" s="88"/>
      <c r="V514" s="87"/>
    </row>
    <row r="515" spans="1:22" x14ac:dyDescent="0.2">
      <c r="A515" s="48">
        <v>29</v>
      </c>
      <c r="B515" s="48" t="s">
        <v>757</v>
      </c>
      <c r="C515" s="48" t="s">
        <v>758</v>
      </c>
      <c r="D515" s="49">
        <v>565</v>
      </c>
      <c r="E515" s="50" t="s">
        <v>431</v>
      </c>
      <c r="F515" s="48" t="s">
        <v>432</v>
      </c>
      <c r="G515" s="48" t="s">
        <v>424</v>
      </c>
      <c r="H515" s="48">
        <v>565</v>
      </c>
      <c r="I515" s="48">
        <v>1</v>
      </c>
      <c r="J515" s="48" t="s">
        <v>402</v>
      </c>
      <c r="K515" s="48">
        <v>2072</v>
      </c>
      <c r="L515" s="49" t="s">
        <v>649</v>
      </c>
      <c r="M515" s="48" t="s">
        <v>515</v>
      </c>
      <c r="N515" s="51" t="s">
        <v>404</v>
      </c>
      <c r="P515" s="48">
        <v>897</v>
      </c>
      <c r="Q515" s="131" t="str">
        <f>IFERROR(INDEX(JRoomSCS!C:C,MATCH(JRooms!M515,JRoomSCS!$B:$B,0)),"N/A")</f>
        <v>N/A</v>
      </c>
      <c r="R515" s="86" t="s">
        <v>405</v>
      </c>
      <c r="S515" s="87" t="str">
        <f>IFERROR(INDEX(SchoolList!C:C,MATCH(T515,SchoolList!A:A,0)),"N/A")</f>
        <v>N/A</v>
      </c>
      <c r="T515" s="87" t="s">
        <v>405</v>
      </c>
      <c r="U515" s="88"/>
      <c r="V515" s="87"/>
    </row>
    <row r="516" spans="1:22" x14ac:dyDescent="0.2">
      <c r="A516" s="48">
        <v>30</v>
      </c>
      <c r="B516" s="48" t="s">
        <v>765</v>
      </c>
      <c r="C516" s="48" t="s">
        <v>766</v>
      </c>
      <c r="D516" s="49">
        <v>66</v>
      </c>
      <c r="E516" s="50" t="s">
        <v>399</v>
      </c>
      <c r="F516" s="48" t="s">
        <v>400</v>
      </c>
      <c r="G516" s="48" t="s">
        <v>401</v>
      </c>
      <c r="H516" s="48">
        <v>66</v>
      </c>
      <c r="I516" s="48">
        <v>1</v>
      </c>
      <c r="J516" s="48" t="s">
        <v>402</v>
      </c>
      <c r="K516" s="48">
        <v>1546</v>
      </c>
      <c r="L516" s="49">
        <v>5</v>
      </c>
      <c r="M516" s="48" t="s">
        <v>403</v>
      </c>
      <c r="N516" s="51" t="s">
        <v>404</v>
      </c>
      <c r="P516" s="48">
        <v>990</v>
      </c>
      <c r="Q516" s="131" t="str">
        <f>IFERROR(INDEX(JRoomSCS!C:C,MATCH(JRooms!M516,JRoomSCS!$B:$B,0)),"N/A")</f>
        <v>N/A</v>
      </c>
      <c r="R516" s="86" t="s">
        <v>405</v>
      </c>
      <c r="S516" s="87" t="str">
        <f>IFERROR(INDEX(SchoolList!C:C,MATCH(T516,SchoolList!A:A,0)),"N/A")</f>
        <v>N/A</v>
      </c>
      <c r="T516" s="87" t="s">
        <v>405</v>
      </c>
      <c r="U516" s="88"/>
      <c r="V516" s="87"/>
    </row>
    <row r="517" spans="1:22" x14ac:dyDescent="0.2">
      <c r="A517" s="48">
        <v>30</v>
      </c>
      <c r="B517" s="48" t="s">
        <v>765</v>
      </c>
      <c r="C517" s="48" t="s">
        <v>766</v>
      </c>
      <c r="D517" s="49">
        <v>66</v>
      </c>
      <c r="E517" s="50" t="s">
        <v>399</v>
      </c>
      <c r="F517" s="48" t="s">
        <v>400</v>
      </c>
      <c r="G517" s="48" t="s">
        <v>401</v>
      </c>
      <c r="H517" s="48">
        <v>66</v>
      </c>
      <c r="I517" s="48">
        <v>1</v>
      </c>
      <c r="J517" s="48" t="s">
        <v>402</v>
      </c>
      <c r="K517" s="48">
        <v>1547</v>
      </c>
      <c r="L517" s="49">
        <v>6</v>
      </c>
      <c r="M517" s="48" t="s">
        <v>403</v>
      </c>
      <c r="N517" s="51" t="s">
        <v>404</v>
      </c>
      <c r="P517" s="48">
        <v>810</v>
      </c>
      <c r="Q517" s="131" t="str">
        <f>IFERROR(INDEX(JRoomSCS!C:C,MATCH(JRooms!M517,JRoomSCS!$B:$B,0)),"N/A")</f>
        <v>N/A</v>
      </c>
      <c r="R517" s="86" t="s">
        <v>405</v>
      </c>
      <c r="S517" s="87" t="str">
        <f>IFERROR(INDEX(SchoolList!C:C,MATCH(T517,SchoolList!A:A,0)),"N/A")</f>
        <v>N/A</v>
      </c>
      <c r="T517" s="87" t="s">
        <v>405</v>
      </c>
      <c r="U517" s="88"/>
      <c r="V517" s="87"/>
    </row>
    <row r="518" spans="1:22" x14ac:dyDescent="0.2">
      <c r="A518" s="48">
        <v>30</v>
      </c>
      <c r="B518" s="48" t="s">
        <v>765</v>
      </c>
      <c r="C518" s="48" t="s">
        <v>766</v>
      </c>
      <c r="D518" s="49">
        <v>66</v>
      </c>
      <c r="E518" s="50" t="s">
        <v>399</v>
      </c>
      <c r="F518" s="48" t="s">
        <v>400</v>
      </c>
      <c r="G518" s="48" t="s">
        <v>401</v>
      </c>
      <c r="H518" s="48">
        <v>66</v>
      </c>
      <c r="I518" s="48">
        <v>1</v>
      </c>
      <c r="J518" s="48" t="s">
        <v>402</v>
      </c>
      <c r="K518" s="48">
        <v>1548</v>
      </c>
      <c r="L518" s="49">
        <v>7</v>
      </c>
      <c r="M518" s="48" t="s">
        <v>419</v>
      </c>
      <c r="N518" s="51" t="s">
        <v>404</v>
      </c>
      <c r="P518" s="48">
        <v>810</v>
      </c>
      <c r="Q518" s="131" t="str">
        <f>IFERROR(INDEX(JRoomSCS!C:C,MATCH(JRooms!M518,JRoomSCS!$B:$B,0)),"N/A")</f>
        <v>N/A</v>
      </c>
      <c r="R518" s="86" t="s">
        <v>405</v>
      </c>
      <c r="S518" s="87" t="str">
        <f>IFERROR(INDEX(SchoolList!C:C,MATCH(T518,SchoolList!A:A,0)),"N/A")</f>
        <v>N/A</v>
      </c>
      <c r="T518" s="87" t="s">
        <v>405</v>
      </c>
      <c r="U518" s="88"/>
      <c r="V518" s="87"/>
    </row>
    <row r="519" spans="1:22" x14ac:dyDescent="0.2">
      <c r="A519" s="48">
        <v>30</v>
      </c>
      <c r="B519" s="48" t="s">
        <v>765</v>
      </c>
      <c r="C519" s="48" t="s">
        <v>766</v>
      </c>
      <c r="D519" s="49">
        <v>66</v>
      </c>
      <c r="E519" s="50" t="s">
        <v>399</v>
      </c>
      <c r="F519" s="48" t="s">
        <v>400</v>
      </c>
      <c r="G519" s="48" t="s">
        <v>401</v>
      </c>
      <c r="H519" s="48">
        <v>66</v>
      </c>
      <c r="I519" s="48">
        <v>1</v>
      </c>
      <c r="J519" s="48" t="s">
        <v>402</v>
      </c>
      <c r="K519" s="48">
        <v>1549</v>
      </c>
      <c r="L519" s="49">
        <v>8</v>
      </c>
      <c r="M519" s="48" t="s">
        <v>419</v>
      </c>
      <c r="N519" s="51" t="s">
        <v>404</v>
      </c>
      <c r="P519" s="48">
        <v>990</v>
      </c>
      <c r="Q519" s="131" t="str">
        <f>IFERROR(INDEX(JRoomSCS!C:C,MATCH(JRooms!M519,JRoomSCS!$B:$B,0)),"N/A")</f>
        <v>N/A</v>
      </c>
      <c r="R519" s="86" t="s">
        <v>405</v>
      </c>
      <c r="S519" s="87" t="str">
        <f>IFERROR(INDEX(SchoolList!C:C,MATCH(T519,SchoolList!A:A,0)),"N/A")</f>
        <v>N/A</v>
      </c>
      <c r="T519" s="87" t="s">
        <v>405</v>
      </c>
      <c r="U519" s="88"/>
      <c r="V519" s="87"/>
    </row>
    <row r="520" spans="1:22" x14ac:dyDescent="0.2">
      <c r="A520" s="48">
        <v>30</v>
      </c>
      <c r="B520" s="48" t="s">
        <v>765</v>
      </c>
      <c r="C520" s="48" t="s">
        <v>766</v>
      </c>
      <c r="D520" s="49">
        <v>66</v>
      </c>
      <c r="E520" s="50" t="s">
        <v>399</v>
      </c>
      <c r="F520" s="48" t="s">
        <v>400</v>
      </c>
      <c r="G520" s="48" t="s">
        <v>401</v>
      </c>
      <c r="H520" s="48">
        <v>66</v>
      </c>
      <c r="I520" s="48">
        <v>1</v>
      </c>
      <c r="J520" s="48" t="s">
        <v>402</v>
      </c>
      <c r="K520" s="48">
        <v>1544</v>
      </c>
      <c r="L520" s="49" t="s">
        <v>542</v>
      </c>
      <c r="M520" s="48" t="s">
        <v>412</v>
      </c>
      <c r="N520" s="51" t="s">
        <v>413</v>
      </c>
      <c r="P520" s="48">
        <v>1653</v>
      </c>
      <c r="Q520" s="131" t="str">
        <f>IFERROR(INDEX(JRoomSCS!C:C,MATCH(JRooms!M520,JRoomSCS!$B:$B,0)),"N/A")</f>
        <v>N/A</v>
      </c>
      <c r="R520" s="86" t="s">
        <v>405</v>
      </c>
      <c r="S520" s="87" t="str">
        <f>IFERROR(INDEX(SchoolList!C:C,MATCH(T520,SchoolList!A:A,0)),"N/A")</f>
        <v>N/A</v>
      </c>
      <c r="T520" s="87" t="s">
        <v>405</v>
      </c>
      <c r="U520" s="88"/>
      <c r="V520" s="87"/>
    </row>
    <row r="521" spans="1:22" x14ac:dyDescent="0.2">
      <c r="A521" s="48">
        <v>30</v>
      </c>
      <c r="B521" s="48" t="s">
        <v>765</v>
      </c>
      <c r="C521" s="48" t="s">
        <v>766</v>
      </c>
      <c r="D521" s="49">
        <v>66</v>
      </c>
      <c r="E521" s="50" t="s">
        <v>399</v>
      </c>
      <c r="F521" s="48" t="s">
        <v>400</v>
      </c>
      <c r="G521" s="48" t="s">
        <v>401</v>
      </c>
      <c r="H521" s="48">
        <v>66</v>
      </c>
      <c r="I521" s="48">
        <v>1</v>
      </c>
      <c r="J521" s="48" t="s">
        <v>402</v>
      </c>
      <c r="K521" s="48">
        <v>1545</v>
      </c>
      <c r="L521" s="49" t="s">
        <v>546</v>
      </c>
      <c r="M521" s="48" t="s">
        <v>408</v>
      </c>
      <c r="N521" s="51" t="s">
        <v>409</v>
      </c>
      <c r="P521" s="48">
        <v>80</v>
      </c>
      <c r="Q521" s="131" t="str">
        <f>IFERROR(INDEX(JRoomSCS!C:C,MATCH(JRooms!M521,JRoomSCS!$B:$B,0)),"N/A")</f>
        <v>N/A</v>
      </c>
      <c r="R521" s="86" t="s">
        <v>405</v>
      </c>
      <c r="S521" s="87" t="str">
        <f>IFERROR(INDEX(SchoolList!C:C,MATCH(T521,SchoolList!A:A,0)),"N/A")</f>
        <v>N/A</v>
      </c>
      <c r="T521" s="87" t="s">
        <v>405</v>
      </c>
      <c r="U521" s="88"/>
      <c r="V521" s="87"/>
    </row>
    <row r="522" spans="1:22" x14ac:dyDescent="0.2">
      <c r="A522" s="48">
        <v>30</v>
      </c>
      <c r="B522" s="48" t="s">
        <v>765</v>
      </c>
      <c r="C522" s="48" t="s">
        <v>766</v>
      </c>
      <c r="D522" s="49">
        <v>66</v>
      </c>
      <c r="E522" s="50" t="s">
        <v>399</v>
      </c>
      <c r="F522" s="48" t="s">
        <v>400</v>
      </c>
      <c r="G522" s="48" t="s">
        <v>401</v>
      </c>
      <c r="H522" s="48">
        <v>1105</v>
      </c>
      <c r="I522" s="48">
        <v>2</v>
      </c>
      <c r="J522" s="48" t="s">
        <v>541</v>
      </c>
      <c r="K522" s="48">
        <v>1550</v>
      </c>
      <c r="L522" s="49">
        <v>9</v>
      </c>
      <c r="M522" s="48" t="s">
        <v>419</v>
      </c>
      <c r="N522" s="51" t="s">
        <v>404</v>
      </c>
      <c r="P522" s="48">
        <v>990</v>
      </c>
      <c r="Q522" s="131" t="str">
        <f>IFERROR(INDEX(JRoomSCS!C:C,MATCH(JRooms!M522,JRoomSCS!$B:$B,0)),"N/A")</f>
        <v>N/A</v>
      </c>
      <c r="R522" s="86" t="s">
        <v>405</v>
      </c>
      <c r="S522" s="87" t="str">
        <f>IFERROR(INDEX(SchoolList!C:C,MATCH(T522,SchoolList!A:A,0)),"N/A")</f>
        <v>N/A</v>
      </c>
      <c r="T522" s="87" t="s">
        <v>405</v>
      </c>
      <c r="U522" s="88"/>
      <c r="V522" s="87"/>
    </row>
    <row r="523" spans="1:22" x14ac:dyDescent="0.2">
      <c r="A523" s="48">
        <v>30</v>
      </c>
      <c r="B523" s="48" t="s">
        <v>765</v>
      </c>
      <c r="C523" s="48" t="s">
        <v>766</v>
      </c>
      <c r="D523" s="49">
        <v>66</v>
      </c>
      <c r="E523" s="50" t="s">
        <v>399</v>
      </c>
      <c r="F523" s="48" t="s">
        <v>400</v>
      </c>
      <c r="G523" s="48" t="s">
        <v>401</v>
      </c>
      <c r="H523" s="48">
        <v>1105</v>
      </c>
      <c r="I523" s="48">
        <v>2</v>
      </c>
      <c r="J523" s="48" t="s">
        <v>541</v>
      </c>
      <c r="K523" s="48">
        <v>1551</v>
      </c>
      <c r="L523" s="49">
        <v>10</v>
      </c>
      <c r="M523" s="48" t="s">
        <v>419</v>
      </c>
      <c r="N523" s="51" t="s">
        <v>404</v>
      </c>
      <c r="P523" s="48">
        <v>810</v>
      </c>
      <c r="Q523" s="131" t="str">
        <f>IFERROR(INDEX(JRoomSCS!C:C,MATCH(JRooms!M523,JRoomSCS!$B:$B,0)),"N/A")</f>
        <v>N/A</v>
      </c>
      <c r="R523" s="86" t="s">
        <v>405</v>
      </c>
      <c r="S523" s="87" t="str">
        <f>IFERROR(INDEX(SchoolList!C:C,MATCH(T523,SchoolList!A:A,0)),"N/A")</f>
        <v>N/A</v>
      </c>
      <c r="T523" s="87" t="s">
        <v>405</v>
      </c>
      <c r="U523" s="88"/>
      <c r="V523" s="87"/>
    </row>
    <row r="524" spans="1:22" x14ac:dyDescent="0.2">
      <c r="A524" s="48">
        <v>30</v>
      </c>
      <c r="B524" s="48" t="s">
        <v>765</v>
      </c>
      <c r="C524" s="48" t="s">
        <v>766</v>
      </c>
      <c r="D524" s="49">
        <v>66</v>
      </c>
      <c r="E524" s="50" t="s">
        <v>399</v>
      </c>
      <c r="F524" s="48" t="s">
        <v>400</v>
      </c>
      <c r="G524" s="48" t="s">
        <v>401</v>
      </c>
      <c r="H524" s="48">
        <v>1105</v>
      </c>
      <c r="I524" s="48">
        <v>2</v>
      </c>
      <c r="J524" s="48" t="s">
        <v>541</v>
      </c>
      <c r="K524" s="48">
        <v>1552</v>
      </c>
      <c r="L524" s="49">
        <v>11</v>
      </c>
      <c r="M524" s="48" t="s">
        <v>419</v>
      </c>
      <c r="N524" s="51" t="s">
        <v>404</v>
      </c>
      <c r="P524" s="48">
        <v>810</v>
      </c>
      <c r="Q524" s="131" t="str">
        <f>IFERROR(INDEX(JRoomSCS!C:C,MATCH(JRooms!M524,JRoomSCS!$B:$B,0)),"N/A")</f>
        <v>N/A</v>
      </c>
      <c r="R524" s="86" t="s">
        <v>405</v>
      </c>
      <c r="S524" s="87" t="str">
        <f>IFERROR(INDEX(SchoolList!C:C,MATCH(T524,SchoolList!A:A,0)),"N/A")</f>
        <v>N/A</v>
      </c>
      <c r="T524" s="87" t="s">
        <v>405</v>
      </c>
      <c r="U524" s="88"/>
      <c r="V524" s="87"/>
    </row>
    <row r="525" spans="1:22" x14ac:dyDescent="0.2">
      <c r="A525" s="48">
        <v>30</v>
      </c>
      <c r="B525" s="48" t="s">
        <v>765</v>
      </c>
      <c r="C525" s="48" t="s">
        <v>766</v>
      </c>
      <c r="D525" s="49">
        <v>66</v>
      </c>
      <c r="E525" s="50" t="s">
        <v>399</v>
      </c>
      <c r="F525" s="48" t="s">
        <v>400</v>
      </c>
      <c r="G525" s="48" t="s">
        <v>401</v>
      </c>
      <c r="H525" s="48">
        <v>1105</v>
      </c>
      <c r="I525" s="48">
        <v>2</v>
      </c>
      <c r="J525" s="48" t="s">
        <v>541</v>
      </c>
      <c r="K525" s="48">
        <v>1553</v>
      </c>
      <c r="L525" s="49">
        <v>12</v>
      </c>
      <c r="M525" s="48" t="s">
        <v>419</v>
      </c>
      <c r="N525" s="51" t="s">
        <v>404</v>
      </c>
      <c r="P525" s="48">
        <v>990</v>
      </c>
      <c r="Q525" s="131" t="str">
        <f>IFERROR(INDEX(JRoomSCS!C:C,MATCH(JRooms!M525,JRoomSCS!$B:$B,0)),"N/A")</f>
        <v>N/A</v>
      </c>
      <c r="R525" s="86" t="s">
        <v>405</v>
      </c>
      <c r="S525" s="87" t="str">
        <f>IFERROR(INDEX(SchoolList!C:C,MATCH(T525,SchoolList!A:A,0)),"N/A")</f>
        <v>N/A</v>
      </c>
      <c r="T525" s="87" t="s">
        <v>405</v>
      </c>
      <c r="U525" s="88"/>
      <c r="V525" s="87"/>
    </row>
    <row r="526" spans="1:22" x14ac:dyDescent="0.2">
      <c r="A526" s="48">
        <v>30</v>
      </c>
      <c r="B526" s="48" t="s">
        <v>765</v>
      </c>
      <c r="C526" s="48" t="s">
        <v>766</v>
      </c>
      <c r="D526" s="49">
        <v>66</v>
      </c>
      <c r="E526" s="50" t="s">
        <v>399</v>
      </c>
      <c r="F526" s="48" t="s">
        <v>400</v>
      </c>
      <c r="G526" s="48" t="s">
        <v>401</v>
      </c>
      <c r="H526" s="48">
        <v>1105</v>
      </c>
      <c r="I526" s="48">
        <v>2</v>
      </c>
      <c r="J526" s="48" t="s">
        <v>541</v>
      </c>
      <c r="K526" s="48">
        <v>1554</v>
      </c>
      <c r="L526" s="49">
        <v>13</v>
      </c>
      <c r="M526" s="48" t="s">
        <v>415</v>
      </c>
      <c r="N526" s="51" t="s">
        <v>416</v>
      </c>
      <c r="P526" s="48">
        <v>660</v>
      </c>
      <c r="Q526" s="131" t="str">
        <f>IFERROR(INDEX(JRoomSCS!C:C,MATCH(JRooms!M526,JRoomSCS!$B:$B,0)),"N/A")</f>
        <v>N/A</v>
      </c>
      <c r="R526" s="86" t="s">
        <v>405</v>
      </c>
      <c r="S526" s="87" t="str">
        <f>IFERROR(INDEX(SchoolList!C:C,MATCH(T526,SchoolList!A:A,0)),"N/A")</f>
        <v>N/A</v>
      </c>
      <c r="T526" s="87" t="s">
        <v>405</v>
      </c>
      <c r="U526" s="88"/>
      <c r="V526" s="87"/>
    </row>
    <row r="527" spans="1:22" x14ac:dyDescent="0.2">
      <c r="A527" s="48">
        <v>30</v>
      </c>
      <c r="B527" s="48" t="s">
        <v>765</v>
      </c>
      <c r="C527" s="48" t="s">
        <v>766</v>
      </c>
      <c r="D527" s="49">
        <v>66</v>
      </c>
      <c r="E527" s="50" t="s">
        <v>399</v>
      </c>
      <c r="F527" s="48" t="s">
        <v>400</v>
      </c>
      <c r="G527" s="48" t="s">
        <v>401</v>
      </c>
      <c r="H527" s="48">
        <v>1105</v>
      </c>
      <c r="I527" s="48">
        <v>2</v>
      </c>
      <c r="J527" s="48" t="s">
        <v>541</v>
      </c>
      <c r="K527" s="48">
        <v>1555</v>
      </c>
      <c r="L527" s="49">
        <v>14</v>
      </c>
      <c r="M527" s="48" t="s">
        <v>408</v>
      </c>
      <c r="N527" s="51" t="s">
        <v>409</v>
      </c>
      <c r="P527" s="48">
        <v>525</v>
      </c>
      <c r="Q527" s="131" t="str">
        <f>IFERROR(INDEX(JRoomSCS!C:C,MATCH(JRooms!M527,JRoomSCS!$B:$B,0)),"N/A")</f>
        <v>N/A</v>
      </c>
      <c r="R527" s="86" t="s">
        <v>405</v>
      </c>
      <c r="S527" s="87" t="str">
        <f>IFERROR(INDEX(SchoolList!C:C,MATCH(T527,SchoolList!A:A,0)),"N/A")</f>
        <v>N/A</v>
      </c>
      <c r="T527" s="87" t="s">
        <v>405</v>
      </c>
      <c r="U527" s="88"/>
      <c r="V527" s="87"/>
    </row>
    <row r="528" spans="1:22" x14ac:dyDescent="0.2">
      <c r="A528" s="48">
        <v>30</v>
      </c>
      <c r="B528" s="48" t="s">
        <v>765</v>
      </c>
      <c r="C528" s="48" t="s">
        <v>766</v>
      </c>
      <c r="D528" s="49">
        <v>67</v>
      </c>
      <c r="E528" s="50" t="s">
        <v>454</v>
      </c>
      <c r="F528" s="48" t="s">
        <v>455</v>
      </c>
      <c r="G528" s="48" t="s">
        <v>401</v>
      </c>
      <c r="H528" s="48">
        <v>67</v>
      </c>
      <c r="I528" s="48">
        <v>1</v>
      </c>
      <c r="J528" s="48" t="s">
        <v>402</v>
      </c>
      <c r="K528" s="48">
        <v>1556</v>
      </c>
      <c r="L528" s="49">
        <v>1</v>
      </c>
      <c r="M528" s="48" t="s">
        <v>403</v>
      </c>
      <c r="N528" s="51" t="s">
        <v>404</v>
      </c>
      <c r="P528" s="48">
        <v>990</v>
      </c>
      <c r="Q528" s="131" t="str">
        <f>IFERROR(INDEX(JRoomSCS!C:C,MATCH(JRooms!M528,JRoomSCS!$B:$B,0)),"N/A")</f>
        <v>N/A</v>
      </c>
      <c r="R528" s="86" t="s">
        <v>405</v>
      </c>
      <c r="S528" s="87" t="str">
        <f>IFERROR(INDEX(SchoolList!C:C,MATCH(T528,SchoolList!A:A,0)),"N/A")</f>
        <v>N/A</v>
      </c>
      <c r="T528" s="87" t="s">
        <v>405</v>
      </c>
      <c r="U528" s="88"/>
      <c r="V528" s="87"/>
    </row>
    <row r="529" spans="1:22" x14ac:dyDescent="0.2">
      <c r="A529" s="48">
        <v>30</v>
      </c>
      <c r="B529" s="48" t="s">
        <v>765</v>
      </c>
      <c r="C529" s="48" t="s">
        <v>766</v>
      </c>
      <c r="D529" s="49">
        <v>67</v>
      </c>
      <c r="E529" s="50" t="s">
        <v>454</v>
      </c>
      <c r="F529" s="48" t="s">
        <v>455</v>
      </c>
      <c r="G529" s="48" t="s">
        <v>401</v>
      </c>
      <c r="H529" s="48">
        <v>67</v>
      </c>
      <c r="I529" s="48">
        <v>1</v>
      </c>
      <c r="J529" s="48" t="s">
        <v>402</v>
      </c>
      <c r="K529" s="48">
        <v>1557</v>
      </c>
      <c r="L529" s="49">
        <v>2</v>
      </c>
      <c r="M529" s="48" t="s">
        <v>406</v>
      </c>
      <c r="N529" s="51" t="s">
        <v>404</v>
      </c>
      <c r="P529" s="48">
        <v>810</v>
      </c>
      <c r="Q529" s="131" t="str">
        <f>IFERROR(INDEX(JRoomSCS!C:C,MATCH(JRooms!M529,JRoomSCS!$B:$B,0)),"N/A")</f>
        <v>N/A</v>
      </c>
      <c r="R529" s="86" t="s">
        <v>405</v>
      </c>
      <c r="S529" s="87" t="str">
        <f>IFERROR(INDEX(SchoolList!C:C,MATCH(T529,SchoolList!A:A,0)),"N/A")</f>
        <v>N/A</v>
      </c>
      <c r="T529" s="87" t="s">
        <v>405</v>
      </c>
      <c r="U529" s="88"/>
      <c r="V529" s="87"/>
    </row>
    <row r="530" spans="1:22" x14ac:dyDescent="0.2">
      <c r="A530" s="48">
        <v>30</v>
      </c>
      <c r="B530" s="48" t="s">
        <v>765</v>
      </c>
      <c r="C530" s="48" t="s">
        <v>766</v>
      </c>
      <c r="D530" s="49">
        <v>67</v>
      </c>
      <c r="E530" s="50" t="s">
        <v>454</v>
      </c>
      <c r="F530" s="48" t="s">
        <v>455</v>
      </c>
      <c r="G530" s="48" t="s">
        <v>401</v>
      </c>
      <c r="H530" s="48">
        <v>67</v>
      </c>
      <c r="I530" s="48">
        <v>1</v>
      </c>
      <c r="J530" s="48" t="s">
        <v>402</v>
      </c>
      <c r="K530" s="48">
        <v>1558</v>
      </c>
      <c r="L530" s="49">
        <v>3</v>
      </c>
      <c r="M530" s="48" t="s">
        <v>406</v>
      </c>
      <c r="N530" s="51" t="s">
        <v>404</v>
      </c>
      <c r="P530" s="48">
        <v>810</v>
      </c>
      <c r="Q530" s="131" t="str">
        <f>IFERROR(INDEX(JRoomSCS!C:C,MATCH(JRooms!M530,JRoomSCS!$B:$B,0)),"N/A")</f>
        <v>N/A</v>
      </c>
      <c r="R530" s="86" t="s">
        <v>405</v>
      </c>
      <c r="S530" s="87" t="str">
        <f>IFERROR(INDEX(SchoolList!C:C,MATCH(T530,SchoolList!A:A,0)),"N/A")</f>
        <v>N/A</v>
      </c>
      <c r="T530" s="87" t="s">
        <v>405</v>
      </c>
      <c r="U530" s="88"/>
      <c r="V530" s="87"/>
    </row>
    <row r="531" spans="1:22" x14ac:dyDescent="0.2">
      <c r="A531" s="48">
        <v>30</v>
      </c>
      <c r="B531" s="48" t="s">
        <v>765</v>
      </c>
      <c r="C531" s="48" t="s">
        <v>766</v>
      </c>
      <c r="D531" s="49">
        <v>67</v>
      </c>
      <c r="E531" s="50" t="s">
        <v>454</v>
      </c>
      <c r="F531" s="48" t="s">
        <v>455</v>
      </c>
      <c r="G531" s="48" t="s">
        <v>401</v>
      </c>
      <c r="H531" s="48">
        <v>67</v>
      </c>
      <c r="I531" s="48">
        <v>1</v>
      </c>
      <c r="J531" s="48" t="s">
        <v>402</v>
      </c>
      <c r="K531" s="48">
        <v>1559</v>
      </c>
      <c r="L531" s="49">
        <v>4</v>
      </c>
      <c r="M531" s="48" t="s">
        <v>403</v>
      </c>
      <c r="N531" s="51" t="s">
        <v>404</v>
      </c>
      <c r="P531" s="48">
        <v>990</v>
      </c>
      <c r="Q531" s="131" t="str">
        <f>IFERROR(INDEX(JRoomSCS!C:C,MATCH(JRooms!M531,JRoomSCS!$B:$B,0)),"N/A")</f>
        <v>N/A</v>
      </c>
      <c r="R531" s="86" t="s">
        <v>405</v>
      </c>
      <c r="S531" s="87" t="str">
        <f>IFERROR(INDEX(SchoolList!C:C,MATCH(T531,SchoolList!A:A,0)),"N/A")</f>
        <v>N/A</v>
      </c>
      <c r="T531" s="87" t="s">
        <v>405</v>
      </c>
      <c r="U531" s="88"/>
      <c r="V531" s="87"/>
    </row>
    <row r="532" spans="1:22" x14ac:dyDescent="0.2">
      <c r="A532" s="48">
        <v>30</v>
      </c>
      <c r="B532" s="48" t="s">
        <v>765</v>
      </c>
      <c r="C532" s="48" t="s">
        <v>766</v>
      </c>
      <c r="D532" s="49">
        <v>67</v>
      </c>
      <c r="E532" s="50" t="s">
        <v>454</v>
      </c>
      <c r="F532" s="48" t="s">
        <v>455</v>
      </c>
      <c r="G532" s="48" t="s">
        <v>401</v>
      </c>
      <c r="H532" s="48">
        <v>67</v>
      </c>
      <c r="I532" s="48">
        <v>1</v>
      </c>
      <c r="J532" s="48" t="s">
        <v>402</v>
      </c>
      <c r="K532" s="48">
        <v>1561</v>
      </c>
      <c r="L532" s="49" t="s">
        <v>280</v>
      </c>
      <c r="M532" s="48" t="s">
        <v>406</v>
      </c>
      <c r="N532" s="51" t="s">
        <v>404</v>
      </c>
      <c r="P532" s="48">
        <v>1058</v>
      </c>
      <c r="Q532" s="131" t="str">
        <f>IFERROR(INDEX(JRoomSCS!C:C,MATCH(JRooms!M532,JRoomSCS!$B:$B,0)),"N/A")</f>
        <v>N/A</v>
      </c>
      <c r="R532" s="86" t="s">
        <v>405</v>
      </c>
      <c r="S532" s="87" t="str">
        <f>IFERROR(INDEX(SchoolList!C:C,MATCH(T532,SchoolList!A:A,0)),"N/A")</f>
        <v>N/A</v>
      </c>
      <c r="T532" s="87" t="s">
        <v>405</v>
      </c>
      <c r="U532" s="88"/>
      <c r="V532" s="87"/>
    </row>
    <row r="533" spans="1:22" x14ac:dyDescent="0.2">
      <c r="A533" s="48">
        <v>30</v>
      </c>
      <c r="B533" s="48" t="s">
        <v>765</v>
      </c>
      <c r="C533" s="48" t="s">
        <v>766</v>
      </c>
      <c r="D533" s="49">
        <v>67</v>
      </c>
      <c r="E533" s="50" t="s">
        <v>454</v>
      </c>
      <c r="F533" s="48" t="s">
        <v>455</v>
      </c>
      <c r="G533" s="48" t="s">
        <v>401</v>
      </c>
      <c r="H533" s="48">
        <v>67</v>
      </c>
      <c r="I533" s="48">
        <v>1</v>
      </c>
      <c r="J533" s="48" t="s">
        <v>402</v>
      </c>
      <c r="K533" s="48">
        <v>1560</v>
      </c>
      <c r="L533" s="49" t="s">
        <v>767</v>
      </c>
      <c r="M533" s="48" t="s">
        <v>415</v>
      </c>
      <c r="N533" s="51" t="s">
        <v>416</v>
      </c>
      <c r="P533" s="48">
        <v>630</v>
      </c>
      <c r="Q533" s="131" t="str">
        <f>IFERROR(INDEX(JRoomSCS!C:C,MATCH(JRooms!M533,JRoomSCS!$B:$B,0)),"N/A")</f>
        <v>N/A</v>
      </c>
      <c r="R533" s="86" t="s">
        <v>405</v>
      </c>
      <c r="S533" s="87" t="str">
        <f>IFERROR(INDEX(SchoolList!C:C,MATCH(T533,SchoolList!A:A,0)),"N/A")</f>
        <v>N/A</v>
      </c>
      <c r="T533" s="87" t="s">
        <v>405</v>
      </c>
      <c r="U533" s="88"/>
      <c r="V533" s="87"/>
    </row>
    <row r="534" spans="1:22" x14ac:dyDescent="0.2">
      <c r="A534" s="48">
        <v>30</v>
      </c>
      <c r="B534" s="48" t="s">
        <v>765</v>
      </c>
      <c r="C534" s="48" t="s">
        <v>766</v>
      </c>
      <c r="D534" s="49">
        <v>69</v>
      </c>
      <c r="E534" s="50" t="s">
        <v>422</v>
      </c>
      <c r="F534" s="48" t="s">
        <v>423</v>
      </c>
      <c r="G534" s="48" t="s">
        <v>424</v>
      </c>
      <c r="H534" s="48">
        <v>69</v>
      </c>
      <c r="I534" s="48">
        <v>1</v>
      </c>
      <c r="J534" s="48" t="s">
        <v>402</v>
      </c>
      <c r="K534" s="48">
        <v>28</v>
      </c>
      <c r="L534" s="49" t="s">
        <v>618</v>
      </c>
      <c r="M534" s="48" t="s">
        <v>403</v>
      </c>
      <c r="N534" s="51" t="s">
        <v>404</v>
      </c>
      <c r="P534" s="48">
        <v>920</v>
      </c>
      <c r="Q534" s="131" t="str">
        <f>IFERROR(INDEX(JRoomSCS!C:C,MATCH(JRooms!M534,JRoomSCS!$B:$B,0)),"N/A")</f>
        <v>N/A</v>
      </c>
      <c r="R534" s="86" t="s">
        <v>405</v>
      </c>
      <c r="S534" s="87" t="str">
        <f>IFERROR(INDEX(SchoolList!C:C,MATCH(T534,SchoolList!A:A,0)),"N/A")</f>
        <v>N/A</v>
      </c>
      <c r="T534" s="87" t="s">
        <v>405</v>
      </c>
      <c r="U534" s="88"/>
      <c r="V534" s="87"/>
    </row>
    <row r="535" spans="1:22" x14ac:dyDescent="0.2">
      <c r="A535" s="48">
        <v>30</v>
      </c>
      <c r="B535" s="48" t="s">
        <v>765</v>
      </c>
      <c r="C535" s="48" t="s">
        <v>766</v>
      </c>
      <c r="D535" s="49">
        <v>70</v>
      </c>
      <c r="E535" s="50" t="s">
        <v>425</v>
      </c>
      <c r="F535" s="48" t="s">
        <v>426</v>
      </c>
      <c r="G535" s="48" t="s">
        <v>424</v>
      </c>
      <c r="H535" s="48">
        <v>70</v>
      </c>
      <c r="I535" s="48">
        <v>1</v>
      </c>
      <c r="J535" s="48" t="s">
        <v>402</v>
      </c>
      <c r="K535" s="48">
        <v>29</v>
      </c>
      <c r="L535" s="49" t="s">
        <v>641</v>
      </c>
      <c r="M535" s="48" t="s">
        <v>403</v>
      </c>
      <c r="N535" s="51" t="s">
        <v>404</v>
      </c>
      <c r="P535" s="48">
        <v>897</v>
      </c>
      <c r="Q535" s="131" t="str">
        <f>IFERROR(INDEX(JRoomSCS!C:C,MATCH(JRooms!M535,JRoomSCS!$B:$B,0)),"N/A")</f>
        <v>N/A</v>
      </c>
      <c r="R535" s="86" t="s">
        <v>405</v>
      </c>
      <c r="S535" s="87" t="str">
        <f>IFERROR(INDEX(SchoolList!C:C,MATCH(T535,SchoolList!A:A,0)),"N/A")</f>
        <v>N/A</v>
      </c>
      <c r="T535" s="87" t="s">
        <v>405</v>
      </c>
      <c r="U535" s="88"/>
      <c r="V535" s="87"/>
    </row>
    <row r="536" spans="1:22" x14ac:dyDescent="0.2">
      <c r="A536" s="48">
        <v>30</v>
      </c>
      <c r="B536" s="48" t="s">
        <v>765</v>
      </c>
      <c r="C536" s="48" t="s">
        <v>766</v>
      </c>
      <c r="D536" s="49">
        <v>68</v>
      </c>
      <c r="E536" s="50" t="s">
        <v>525</v>
      </c>
      <c r="F536" s="48" t="s">
        <v>503</v>
      </c>
      <c r="G536" s="48" t="s">
        <v>424</v>
      </c>
      <c r="H536" s="48">
        <v>68</v>
      </c>
      <c r="I536" s="48">
        <v>1</v>
      </c>
      <c r="J536" s="48" t="s">
        <v>402</v>
      </c>
      <c r="K536" s="48">
        <v>30</v>
      </c>
      <c r="L536" s="49" t="s">
        <v>645</v>
      </c>
      <c r="M536" s="48" t="s">
        <v>419</v>
      </c>
      <c r="N536" s="51" t="s">
        <v>404</v>
      </c>
      <c r="P536" s="48">
        <v>897</v>
      </c>
      <c r="Q536" s="131" t="str">
        <f>IFERROR(INDEX(JRoomSCS!C:C,MATCH(JRooms!M536,JRoomSCS!$B:$B,0)),"N/A")</f>
        <v>N/A</v>
      </c>
      <c r="R536" s="86" t="s">
        <v>405</v>
      </c>
      <c r="S536" s="87" t="str">
        <f>IFERROR(INDEX(SchoolList!C:C,MATCH(T536,SchoolList!A:A,0)),"N/A")</f>
        <v>N/A</v>
      </c>
      <c r="T536" s="87" t="s">
        <v>405</v>
      </c>
      <c r="U536" s="88"/>
      <c r="V536" s="87"/>
    </row>
    <row r="537" spans="1:22" x14ac:dyDescent="0.2">
      <c r="A537" s="48">
        <v>59</v>
      </c>
      <c r="B537" s="48" t="s">
        <v>768</v>
      </c>
      <c r="C537" s="48" t="s">
        <v>769</v>
      </c>
      <c r="D537" s="49">
        <v>620</v>
      </c>
      <c r="E537" s="50" t="s">
        <v>399</v>
      </c>
      <c r="F537" s="48" t="s">
        <v>400</v>
      </c>
      <c r="G537" s="48" t="s">
        <v>401</v>
      </c>
      <c r="H537" s="48">
        <v>620</v>
      </c>
      <c r="I537" s="48">
        <v>1</v>
      </c>
      <c r="J537" s="48" t="s">
        <v>402</v>
      </c>
      <c r="K537" s="48">
        <v>914</v>
      </c>
      <c r="L537" s="49" t="s">
        <v>735</v>
      </c>
      <c r="M537" s="48" t="s">
        <v>368</v>
      </c>
      <c r="N537" s="51" t="s">
        <v>500</v>
      </c>
      <c r="P537" s="48">
        <v>1242</v>
      </c>
      <c r="Q537" s="131" t="str">
        <f>IFERROR(INDEX(JRoomSCS!C:C,MATCH(JRooms!M537,JRoomSCS!$B:$B,0)),"N/A")</f>
        <v>Science</v>
      </c>
      <c r="R537" s="86" t="s">
        <v>405</v>
      </c>
      <c r="S537" s="87" t="str">
        <f>IFERROR(INDEX(SchoolList!C:C,MATCH(T537,SchoolList!A:A,0)),"N/A")</f>
        <v>N/A</v>
      </c>
      <c r="T537" s="87" t="s">
        <v>405</v>
      </c>
      <c r="U537" s="88"/>
      <c r="V537" s="87"/>
    </row>
    <row r="538" spans="1:22" x14ac:dyDescent="0.2">
      <c r="A538" s="48">
        <v>59</v>
      </c>
      <c r="B538" s="48" t="s">
        <v>768</v>
      </c>
      <c r="C538" s="48" t="s">
        <v>769</v>
      </c>
      <c r="D538" s="49">
        <v>620</v>
      </c>
      <c r="E538" s="50" t="s">
        <v>399</v>
      </c>
      <c r="F538" s="48" t="s">
        <v>400</v>
      </c>
      <c r="G538" s="48" t="s">
        <v>401</v>
      </c>
      <c r="H538" s="48">
        <v>620</v>
      </c>
      <c r="I538" s="48">
        <v>1</v>
      </c>
      <c r="J538" s="48" t="s">
        <v>402</v>
      </c>
      <c r="K538" s="48">
        <v>915</v>
      </c>
      <c r="L538" s="49" t="s">
        <v>770</v>
      </c>
      <c r="M538" s="48" t="s">
        <v>368</v>
      </c>
      <c r="N538" s="51" t="s">
        <v>500</v>
      </c>
      <c r="P538" s="48">
        <v>1242</v>
      </c>
      <c r="Q538" s="131" t="str">
        <f>IFERROR(INDEX(JRoomSCS!C:C,MATCH(JRooms!M538,JRoomSCS!$B:$B,0)),"N/A")</f>
        <v>Science</v>
      </c>
      <c r="R538" s="86" t="s">
        <v>405</v>
      </c>
      <c r="S538" s="87" t="str">
        <f>IFERROR(INDEX(SchoolList!C:C,MATCH(T538,SchoolList!A:A,0)),"N/A")</f>
        <v>N/A</v>
      </c>
      <c r="T538" s="87" t="s">
        <v>405</v>
      </c>
      <c r="U538" s="88"/>
      <c r="V538" s="87"/>
    </row>
    <row r="539" spans="1:22" x14ac:dyDescent="0.2">
      <c r="A539" s="48">
        <v>59</v>
      </c>
      <c r="B539" s="48" t="s">
        <v>768</v>
      </c>
      <c r="C539" s="48" t="s">
        <v>769</v>
      </c>
      <c r="D539" s="49">
        <v>620</v>
      </c>
      <c r="E539" s="50" t="s">
        <v>399</v>
      </c>
      <c r="F539" s="48" t="s">
        <v>400</v>
      </c>
      <c r="G539" s="48" t="s">
        <v>401</v>
      </c>
      <c r="H539" s="48">
        <v>620</v>
      </c>
      <c r="I539" s="48">
        <v>1</v>
      </c>
      <c r="J539" s="48" t="s">
        <v>402</v>
      </c>
      <c r="K539" s="48">
        <v>916</v>
      </c>
      <c r="L539" s="49" t="s">
        <v>771</v>
      </c>
      <c r="M539" s="48" t="s">
        <v>376</v>
      </c>
      <c r="N539" s="51" t="s">
        <v>500</v>
      </c>
      <c r="P539" s="48">
        <v>840</v>
      </c>
      <c r="Q539" s="131" t="str">
        <f>IFERROR(INDEX(JRoomSCS!C:C,MATCH(JRooms!M539,JRoomSCS!$B:$B,0)),"N/A")</f>
        <v>Tech</v>
      </c>
      <c r="R539" s="86" t="s">
        <v>405</v>
      </c>
      <c r="S539" s="87" t="str">
        <f>IFERROR(INDEX(SchoolList!C:C,MATCH(T539,SchoolList!A:A,0)),"N/A")</f>
        <v>N/A</v>
      </c>
      <c r="T539" s="87" t="s">
        <v>405</v>
      </c>
      <c r="U539" s="88"/>
      <c r="V539" s="87"/>
    </row>
    <row r="540" spans="1:22" x14ac:dyDescent="0.2">
      <c r="A540" s="48">
        <v>59</v>
      </c>
      <c r="B540" s="48" t="s">
        <v>768</v>
      </c>
      <c r="C540" s="48" t="s">
        <v>769</v>
      </c>
      <c r="D540" s="49">
        <v>620</v>
      </c>
      <c r="E540" s="50" t="s">
        <v>399</v>
      </c>
      <c r="F540" s="48" t="s">
        <v>400</v>
      </c>
      <c r="G540" s="48" t="s">
        <v>401</v>
      </c>
      <c r="H540" s="48">
        <v>620</v>
      </c>
      <c r="I540" s="48">
        <v>1</v>
      </c>
      <c r="J540" s="48" t="s">
        <v>402</v>
      </c>
      <c r="K540" s="48">
        <v>917</v>
      </c>
      <c r="L540" s="49" t="s">
        <v>772</v>
      </c>
      <c r="M540" s="48" t="s">
        <v>515</v>
      </c>
      <c r="N540" s="51" t="s">
        <v>404</v>
      </c>
      <c r="P540" s="48">
        <v>840</v>
      </c>
      <c r="Q540" s="131" t="str">
        <f>IFERROR(INDEX(JRoomSCS!C:C,MATCH(JRooms!M540,JRoomSCS!$B:$B,0)),"N/A")</f>
        <v>N/A</v>
      </c>
      <c r="R540" s="86" t="s">
        <v>405</v>
      </c>
      <c r="S540" s="87" t="str">
        <f>IFERROR(INDEX(SchoolList!C:C,MATCH(T540,SchoolList!A:A,0)),"N/A")</f>
        <v>N/A</v>
      </c>
      <c r="T540" s="87" t="s">
        <v>405</v>
      </c>
      <c r="U540" s="88"/>
      <c r="V540" s="87"/>
    </row>
    <row r="541" spans="1:22" x14ac:dyDescent="0.2">
      <c r="A541" s="48">
        <v>59</v>
      </c>
      <c r="B541" s="48" t="s">
        <v>768</v>
      </c>
      <c r="C541" s="48" t="s">
        <v>769</v>
      </c>
      <c r="D541" s="49">
        <v>620</v>
      </c>
      <c r="E541" s="50" t="s">
        <v>399</v>
      </c>
      <c r="F541" s="48" t="s">
        <v>400</v>
      </c>
      <c r="G541" s="48" t="s">
        <v>401</v>
      </c>
      <c r="H541" s="48">
        <v>620</v>
      </c>
      <c r="I541" s="48">
        <v>1</v>
      </c>
      <c r="J541" s="48" t="s">
        <v>402</v>
      </c>
      <c r="K541" s="48">
        <v>912</v>
      </c>
      <c r="L541" s="49" t="s">
        <v>773</v>
      </c>
      <c r="M541" s="48" t="s">
        <v>368</v>
      </c>
      <c r="N541" s="51" t="s">
        <v>500</v>
      </c>
      <c r="P541" s="48">
        <v>1435</v>
      </c>
      <c r="Q541" s="131" t="str">
        <f>IFERROR(INDEX(JRoomSCS!C:C,MATCH(JRooms!M541,JRoomSCS!$B:$B,0)),"N/A")</f>
        <v>Science</v>
      </c>
      <c r="R541" s="86" t="s">
        <v>405</v>
      </c>
      <c r="S541" s="87" t="str">
        <f>IFERROR(INDEX(SchoolList!C:C,MATCH(T541,SchoolList!A:A,0)),"N/A")</f>
        <v>N/A</v>
      </c>
      <c r="T541" s="87" t="s">
        <v>405</v>
      </c>
      <c r="U541" s="88"/>
      <c r="V541" s="87"/>
    </row>
    <row r="542" spans="1:22" x14ac:dyDescent="0.2">
      <c r="A542" s="48">
        <v>59</v>
      </c>
      <c r="B542" s="48" t="s">
        <v>768</v>
      </c>
      <c r="C542" s="48" t="s">
        <v>769</v>
      </c>
      <c r="D542" s="49">
        <v>620</v>
      </c>
      <c r="E542" s="50" t="s">
        <v>399</v>
      </c>
      <c r="F542" s="48" t="s">
        <v>400</v>
      </c>
      <c r="G542" s="48" t="s">
        <v>401</v>
      </c>
      <c r="H542" s="48">
        <v>620</v>
      </c>
      <c r="I542" s="48">
        <v>1</v>
      </c>
      <c r="J542" s="48" t="s">
        <v>402</v>
      </c>
      <c r="K542" s="48">
        <v>913</v>
      </c>
      <c r="L542" s="49" t="s">
        <v>774</v>
      </c>
      <c r="M542" s="48" t="s">
        <v>368</v>
      </c>
      <c r="N542" s="51" t="s">
        <v>500</v>
      </c>
      <c r="P542" s="48">
        <v>1435</v>
      </c>
      <c r="Q542" s="131" t="str">
        <f>IFERROR(INDEX(JRoomSCS!C:C,MATCH(JRooms!M542,JRoomSCS!$B:$B,0)),"N/A")</f>
        <v>Science</v>
      </c>
      <c r="R542" s="86" t="s">
        <v>405</v>
      </c>
      <c r="S542" s="87" t="str">
        <f>IFERROR(INDEX(SchoolList!C:C,MATCH(T542,SchoolList!A:A,0)),"N/A")</f>
        <v>N/A</v>
      </c>
      <c r="T542" s="87" t="s">
        <v>405</v>
      </c>
      <c r="U542" s="88"/>
      <c r="V542" s="87"/>
    </row>
    <row r="543" spans="1:22" x14ac:dyDescent="0.2">
      <c r="A543" s="48">
        <v>59</v>
      </c>
      <c r="B543" s="48" t="s">
        <v>768</v>
      </c>
      <c r="C543" s="48" t="s">
        <v>769</v>
      </c>
      <c r="D543" s="49">
        <v>621</v>
      </c>
      <c r="E543" s="50" t="s">
        <v>454</v>
      </c>
      <c r="F543" s="48" t="s">
        <v>455</v>
      </c>
      <c r="G543" s="48" t="s">
        <v>401</v>
      </c>
      <c r="H543" s="48">
        <v>621</v>
      </c>
      <c r="I543" s="48">
        <v>1</v>
      </c>
      <c r="J543" s="48" t="s">
        <v>402</v>
      </c>
      <c r="K543" s="48">
        <v>918</v>
      </c>
      <c r="L543" s="49" t="s">
        <v>775</v>
      </c>
      <c r="M543" s="48" t="s">
        <v>515</v>
      </c>
      <c r="N543" s="51" t="s">
        <v>404</v>
      </c>
      <c r="P543" s="48">
        <v>1000</v>
      </c>
      <c r="Q543" s="131" t="str">
        <f>IFERROR(INDEX(JRoomSCS!C:C,MATCH(JRooms!M543,JRoomSCS!$B:$B,0)),"N/A")</f>
        <v>N/A</v>
      </c>
      <c r="R543" s="86" t="s">
        <v>405</v>
      </c>
      <c r="S543" s="87" t="str">
        <f>IFERROR(INDEX(SchoolList!C:C,MATCH(T543,SchoolList!A:A,0)),"N/A")</f>
        <v>N/A</v>
      </c>
      <c r="T543" s="87" t="s">
        <v>405</v>
      </c>
      <c r="U543" s="88"/>
      <c r="V543" s="87"/>
    </row>
    <row r="544" spans="1:22" x14ac:dyDescent="0.2">
      <c r="A544" s="48">
        <v>59</v>
      </c>
      <c r="B544" s="48" t="s">
        <v>768</v>
      </c>
      <c r="C544" s="48" t="s">
        <v>769</v>
      </c>
      <c r="D544" s="49">
        <v>622</v>
      </c>
      <c r="E544" s="50" t="s">
        <v>471</v>
      </c>
      <c r="F544" s="48" t="s">
        <v>472</v>
      </c>
      <c r="G544" s="48" t="s">
        <v>401</v>
      </c>
      <c r="H544" s="48">
        <v>622</v>
      </c>
      <c r="I544" s="48">
        <v>1</v>
      </c>
      <c r="J544" s="48" t="s">
        <v>402</v>
      </c>
      <c r="K544" s="48">
        <v>921</v>
      </c>
      <c r="L544" s="49" t="s">
        <v>776</v>
      </c>
      <c r="M544" s="48" t="s">
        <v>515</v>
      </c>
      <c r="N544" s="51" t="s">
        <v>404</v>
      </c>
      <c r="P544" s="48">
        <v>1152</v>
      </c>
      <c r="Q544" s="131" t="str">
        <f>IFERROR(INDEX(JRoomSCS!C:C,MATCH(JRooms!M544,JRoomSCS!$B:$B,0)),"N/A")</f>
        <v>N/A</v>
      </c>
      <c r="R544" s="86" t="s">
        <v>405</v>
      </c>
      <c r="S544" s="87" t="str">
        <f>IFERROR(INDEX(SchoolList!C:C,MATCH(T544,SchoolList!A:A,0)),"N/A")</f>
        <v>N/A</v>
      </c>
      <c r="T544" s="87" t="s">
        <v>405</v>
      </c>
      <c r="U544" s="88"/>
      <c r="V544" s="87"/>
    </row>
    <row r="545" spans="1:22" x14ac:dyDescent="0.2">
      <c r="A545" s="48">
        <v>59</v>
      </c>
      <c r="B545" s="48" t="s">
        <v>768</v>
      </c>
      <c r="C545" s="48" t="s">
        <v>769</v>
      </c>
      <c r="D545" s="49">
        <v>622</v>
      </c>
      <c r="E545" s="50" t="s">
        <v>471</v>
      </c>
      <c r="F545" s="48" t="s">
        <v>472</v>
      </c>
      <c r="G545" s="48" t="s">
        <v>401</v>
      </c>
      <c r="H545" s="48">
        <v>622</v>
      </c>
      <c r="I545" s="48">
        <v>1</v>
      </c>
      <c r="J545" s="48" t="s">
        <v>402</v>
      </c>
      <c r="K545" s="48">
        <v>3230</v>
      </c>
      <c r="L545" s="49" t="s">
        <v>777</v>
      </c>
      <c r="M545" s="48" t="s">
        <v>515</v>
      </c>
      <c r="N545" s="51" t="s">
        <v>404</v>
      </c>
      <c r="P545" s="48">
        <v>1024</v>
      </c>
      <c r="Q545" s="131" t="str">
        <f>IFERROR(INDEX(JRoomSCS!C:C,MATCH(JRooms!M545,JRoomSCS!$B:$B,0)),"N/A")</f>
        <v>N/A</v>
      </c>
      <c r="R545" s="86" t="s">
        <v>405</v>
      </c>
      <c r="S545" s="87" t="str">
        <f>IFERROR(INDEX(SchoolList!C:C,MATCH(T545,SchoolList!A:A,0)),"N/A")</f>
        <v>N/A</v>
      </c>
      <c r="T545" s="87" t="s">
        <v>405</v>
      </c>
      <c r="U545" s="88"/>
      <c r="V545" s="87"/>
    </row>
    <row r="546" spans="1:22" x14ac:dyDescent="0.2">
      <c r="A546" s="48">
        <v>59</v>
      </c>
      <c r="B546" s="48" t="s">
        <v>768</v>
      </c>
      <c r="C546" s="48" t="s">
        <v>769</v>
      </c>
      <c r="D546" s="49">
        <v>623</v>
      </c>
      <c r="E546" s="50" t="s">
        <v>502</v>
      </c>
      <c r="F546" s="48" t="s">
        <v>565</v>
      </c>
      <c r="G546" s="48" t="s">
        <v>401</v>
      </c>
      <c r="H546" s="48">
        <v>623</v>
      </c>
      <c r="I546" s="48">
        <v>1</v>
      </c>
      <c r="J546" s="48" t="s">
        <v>402</v>
      </c>
      <c r="K546" s="48">
        <v>922</v>
      </c>
      <c r="L546" s="49" t="s">
        <v>594</v>
      </c>
      <c r="M546" s="48" t="s">
        <v>412</v>
      </c>
      <c r="N546" s="51" t="s">
        <v>413</v>
      </c>
      <c r="P546" s="48">
        <v>3696</v>
      </c>
      <c r="Q546" s="131" t="str">
        <f>IFERROR(INDEX(JRoomSCS!C:C,MATCH(JRooms!M546,JRoomSCS!$B:$B,0)),"N/A")</f>
        <v>N/A</v>
      </c>
      <c r="R546" s="86" t="s">
        <v>405</v>
      </c>
      <c r="S546" s="87" t="str">
        <f>IFERROR(INDEX(SchoolList!C:C,MATCH(T546,SchoolList!A:A,0)),"N/A")</f>
        <v>N/A</v>
      </c>
      <c r="T546" s="87" t="s">
        <v>405</v>
      </c>
      <c r="U546" s="88"/>
      <c r="V546" s="87"/>
    </row>
    <row r="547" spans="1:22" x14ac:dyDescent="0.2">
      <c r="A547" s="48">
        <v>59</v>
      </c>
      <c r="B547" s="48" t="s">
        <v>768</v>
      </c>
      <c r="C547" s="48" t="s">
        <v>769</v>
      </c>
      <c r="D547" s="49">
        <v>623</v>
      </c>
      <c r="E547" s="50" t="s">
        <v>502</v>
      </c>
      <c r="F547" s="48" t="s">
        <v>565</v>
      </c>
      <c r="G547" s="48" t="s">
        <v>401</v>
      </c>
      <c r="H547" s="48">
        <v>623</v>
      </c>
      <c r="I547" s="48">
        <v>1</v>
      </c>
      <c r="J547" s="48" t="s">
        <v>402</v>
      </c>
      <c r="K547" s="48">
        <v>3232</v>
      </c>
      <c r="L547" s="49" t="s">
        <v>750</v>
      </c>
      <c r="M547" s="48" t="s">
        <v>515</v>
      </c>
      <c r="N547" s="51" t="s">
        <v>404</v>
      </c>
      <c r="P547" s="48">
        <v>768</v>
      </c>
      <c r="Q547" s="131" t="str">
        <f>IFERROR(INDEX(JRoomSCS!C:C,MATCH(JRooms!M547,JRoomSCS!$B:$B,0)),"N/A")</f>
        <v>N/A</v>
      </c>
      <c r="R547" s="86" t="s">
        <v>405</v>
      </c>
      <c r="S547" s="87" t="str">
        <f>IFERROR(INDEX(SchoolList!C:C,MATCH(T547,SchoolList!A:A,0)),"N/A")</f>
        <v>N/A</v>
      </c>
      <c r="T547" s="87" t="s">
        <v>405</v>
      </c>
      <c r="U547" s="88"/>
      <c r="V547" s="87"/>
    </row>
    <row r="548" spans="1:22" x14ac:dyDescent="0.2">
      <c r="A548" s="48">
        <v>59</v>
      </c>
      <c r="B548" s="48" t="s">
        <v>768</v>
      </c>
      <c r="C548" s="48" t="s">
        <v>769</v>
      </c>
      <c r="D548" s="49">
        <v>623</v>
      </c>
      <c r="E548" s="50" t="s">
        <v>502</v>
      </c>
      <c r="F548" s="48" t="s">
        <v>565</v>
      </c>
      <c r="G548" s="48" t="s">
        <v>401</v>
      </c>
      <c r="H548" s="48">
        <v>1267</v>
      </c>
      <c r="I548" s="48">
        <v>2</v>
      </c>
      <c r="J548" s="48" t="s">
        <v>421</v>
      </c>
      <c r="K548" s="48">
        <v>3233</v>
      </c>
      <c r="L548" s="49" t="s">
        <v>778</v>
      </c>
      <c r="M548" s="48" t="s">
        <v>515</v>
      </c>
      <c r="N548" s="51" t="s">
        <v>404</v>
      </c>
      <c r="P548" s="48">
        <v>896</v>
      </c>
      <c r="Q548" s="131" t="str">
        <f>IFERROR(INDEX(JRoomSCS!C:C,MATCH(JRooms!M548,JRoomSCS!$B:$B,0)),"N/A")</f>
        <v>N/A</v>
      </c>
      <c r="R548" s="86" t="s">
        <v>405</v>
      </c>
      <c r="S548" s="87" t="str">
        <f>IFERROR(INDEX(SchoolList!C:C,MATCH(T548,SchoolList!A:A,0)),"N/A")</f>
        <v>N/A</v>
      </c>
      <c r="T548" s="87" t="s">
        <v>405</v>
      </c>
      <c r="U548" s="88"/>
      <c r="V548" s="87"/>
    </row>
    <row r="549" spans="1:22" x14ac:dyDescent="0.2">
      <c r="A549" s="48">
        <v>59</v>
      </c>
      <c r="B549" s="48" t="s">
        <v>768</v>
      </c>
      <c r="C549" s="48" t="s">
        <v>769</v>
      </c>
      <c r="D549" s="49">
        <v>623</v>
      </c>
      <c r="E549" s="50" t="s">
        <v>502</v>
      </c>
      <c r="F549" s="48" t="s">
        <v>565</v>
      </c>
      <c r="G549" s="48" t="s">
        <v>401</v>
      </c>
      <c r="H549" s="48">
        <v>1267</v>
      </c>
      <c r="I549" s="48">
        <v>2</v>
      </c>
      <c r="J549" s="48" t="s">
        <v>421</v>
      </c>
      <c r="K549" s="48">
        <v>3236</v>
      </c>
      <c r="L549" s="49" t="s">
        <v>779</v>
      </c>
      <c r="M549" s="48" t="s">
        <v>515</v>
      </c>
      <c r="N549" s="51" t="s">
        <v>404</v>
      </c>
      <c r="P549" s="48">
        <v>896</v>
      </c>
      <c r="Q549" s="131" t="str">
        <f>IFERROR(INDEX(JRoomSCS!C:C,MATCH(JRooms!M549,JRoomSCS!$B:$B,0)),"N/A")</f>
        <v>N/A</v>
      </c>
      <c r="R549" s="86" t="s">
        <v>405</v>
      </c>
      <c r="S549" s="87" t="str">
        <f>IFERROR(INDEX(SchoolList!C:C,MATCH(T549,SchoolList!A:A,0)),"N/A")</f>
        <v>N/A</v>
      </c>
      <c r="T549" s="87" t="s">
        <v>405</v>
      </c>
      <c r="U549" s="88"/>
      <c r="V549" s="87"/>
    </row>
    <row r="550" spans="1:22" x14ac:dyDescent="0.2">
      <c r="A550" s="48">
        <v>59</v>
      </c>
      <c r="B550" s="48" t="s">
        <v>768</v>
      </c>
      <c r="C550" s="48" t="s">
        <v>769</v>
      </c>
      <c r="D550" s="49">
        <v>623</v>
      </c>
      <c r="E550" s="50" t="s">
        <v>502</v>
      </c>
      <c r="F550" s="48" t="s">
        <v>565</v>
      </c>
      <c r="G550" s="48" t="s">
        <v>401</v>
      </c>
      <c r="H550" s="48">
        <v>1267</v>
      </c>
      <c r="I550" s="48">
        <v>2</v>
      </c>
      <c r="J550" s="48" t="s">
        <v>421</v>
      </c>
      <c r="K550" s="48">
        <v>3238</v>
      </c>
      <c r="L550" s="49" t="s">
        <v>780</v>
      </c>
      <c r="M550" s="48" t="s">
        <v>515</v>
      </c>
      <c r="N550" s="51" t="s">
        <v>404</v>
      </c>
      <c r="P550" s="48">
        <v>896</v>
      </c>
      <c r="Q550" s="131" t="str">
        <f>IFERROR(INDEX(JRoomSCS!C:C,MATCH(JRooms!M550,JRoomSCS!$B:$B,0)),"N/A")</f>
        <v>N/A</v>
      </c>
      <c r="R550" s="86" t="s">
        <v>405</v>
      </c>
      <c r="S550" s="87" t="str">
        <f>IFERROR(INDEX(SchoolList!C:C,MATCH(T550,SchoolList!A:A,0)),"N/A")</f>
        <v>N/A</v>
      </c>
      <c r="T550" s="87" t="s">
        <v>405</v>
      </c>
      <c r="U550" s="88"/>
      <c r="V550" s="87"/>
    </row>
    <row r="551" spans="1:22" x14ac:dyDescent="0.2">
      <c r="A551" s="48">
        <v>59</v>
      </c>
      <c r="B551" s="48" t="s">
        <v>768</v>
      </c>
      <c r="C551" s="48" t="s">
        <v>769</v>
      </c>
      <c r="D551" s="49">
        <v>623</v>
      </c>
      <c r="E551" s="50" t="s">
        <v>502</v>
      </c>
      <c r="F551" s="48" t="s">
        <v>565</v>
      </c>
      <c r="G551" s="48" t="s">
        <v>401</v>
      </c>
      <c r="H551" s="48">
        <v>1267</v>
      </c>
      <c r="I551" s="48">
        <v>2</v>
      </c>
      <c r="J551" s="48" t="s">
        <v>421</v>
      </c>
      <c r="K551" s="48">
        <v>3237</v>
      </c>
      <c r="L551" s="49" t="s">
        <v>781</v>
      </c>
      <c r="M551" s="48" t="s">
        <v>515</v>
      </c>
      <c r="N551" s="51" t="s">
        <v>404</v>
      </c>
      <c r="P551" s="48">
        <v>896</v>
      </c>
      <c r="Q551" s="131" t="str">
        <f>IFERROR(INDEX(JRoomSCS!C:C,MATCH(JRooms!M551,JRoomSCS!$B:$B,0)),"N/A")</f>
        <v>N/A</v>
      </c>
      <c r="R551" s="86" t="s">
        <v>405</v>
      </c>
      <c r="S551" s="87" t="str">
        <f>IFERROR(INDEX(SchoolList!C:C,MATCH(T551,SchoolList!A:A,0)),"N/A")</f>
        <v>N/A</v>
      </c>
      <c r="T551" s="87" t="s">
        <v>405</v>
      </c>
      <c r="U551" s="88"/>
      <c r="V551" s="87"/>
    </row>
    <row r="552" spans="1:22" x14ac:dyDescent="0.2">
      <c r="A552" s="48">
        <v>59</v>
      </c>
      <c r="B552" s="48" t="s">
        <v>768</v>
      </c>
      <c r="C552" s="48" t="s">
        <v>769</v>
      </c>
      <c r="D552" s="49">
        <v>623</v>
      </c>
      <c r="E552" s="50" t="s">
        <v>502</v>
      </c>
      <c r="F552" s="48" t="s">
        <v>565</v>
      </c>
      <c r="G552" s="48" t="s">
        <v>401</v>
      </c>
      <c r="H552" s="48">
        <v>1267</v>
      </c>
      <c r="I552" s="48">
        <v>2</v>
      </c>
      <c r="J552" s="48" t="s">
        <v>421</v>
      </c>
      <c r="K552" s="48">
        <v>3235</v>
      </c>
      <c r="L552" s="49" t="s">
        <v>782</v>
      </c>
      <c r="M552" s="48" t="s">
        <v>515</v>
      </c>
      <c r="N552" s="51" t="s">
        <v>404</v>
      </c>
      <c r="P552" s="48">
        <v>896</v>
      </c>
      <c r="Q552" s="131" t="str">
        <f>IFERROR(INDEX(JRoomSCS!C:C,MATCH(JRooms!M552,JRoomSCS!$B:$B,0)),"N/A")</f>
        <v>N/A</v>
      </c>
      <c r="R552" s="86" t="s">
        <v>405</v>
      </c>
      <c r="S552" s="87" t="str">
        <f>IFERROR(INDEX(SchoolList!C:C,MATCH(T552,SchoolList!A:A,0)),"N/A")</f>
        <v>N/A</v>
      </c>
      <c r="T552" s="87" t="s">
        <v>405</v>
      </c>
      <c r="U552" s="88"/>
      <c r="V552" s="87"/>
    </row>
    <row r="553" spans="1:22" x14ac:dyDescent="0.2">
      <c r="A553" s="48">
        <v>59</v>
      </c>
      <c r="B553" s="48" t="s">
        <v>768</v>
      </c>
      <c r="C553" s="48" t="s">
        <v>769</v>
      </c>
      <c r="D553" s="49">
        <v>623</v>
      </c>
      <c r="E553" s="50" t="s">
        <v>502</v>
      </c>
      <c r="F553" s="48" t="s">
        <v>565</v>
      </c>
      <c r="G553" s="48" t="s">
        <v>401</v>
      </c>
      <c r="H553" s="48">
        <v>1267</v>
      </c>
      <c r="I553" s="48">
        <v>2</v>
      </c>
      <c r="J553" s="48" t="s">
        <v>421</v>
      </c>
      <c r="K553" s="48">
        <v>3234</v>
      </c>
      <c r="L553" s="49" t="s">
        <v>783</v>
      </c>
      <c r="M553" s="48" t="s">
        <v>376</v>
      </c>
      <c r="N553" s="51" t="s">
        <v>500</v>
      </c>
      <c r="P553" s="48">
        <v>896</v>
      </c>
      <c r="Q553" s="131" t="str">
        <f>IFERROR(INDEX(JRoomSCS!C:C,MATCH(JRooms!M553,JRoomSCS!$B:$B,0)),"N/A")</f>
        <v>Tech</v>
      </c>
      <c r="R553" s="86" t="s">
        <v>405</v>
      </c>
      <c r="S553" s="87" t="str">
        <f>IFERROR(INDEX(SchoolList!C:C,MATCH(T553,SchoolList!A:A,0)),"N/A")</f>
        <v>N/A</v>
      </c>
      <c r="T553" s="87" t="s">
        <v>405</v>
      </c>
      <c r="U553" s="88"/>
      <c r="V553" s="87"/>
    </row>
    <row r="554" spans="1:22" x14ac:dyDescent="0.2">
      <c r="A554" s="48">
        <v>59</v>
      </c>
      <c r="B554" s="48" t="s">
        <v>768</v>
      </c>
      <c r="C554" s="48" t="s">
        <v>769</v>
      </c>
      <c r="D554" s="49">
        <v>624</v>
      </c>
      <c r="E554" s="50" t="s">
        <v>709</v>
      </c>
      <c r="F554" s="48" t="s">
        <v>710</v>
      </c>
      <c r="G554" s="48" t="s">
        <v>401</v>
      </c>
      <c r="H554" s="48">
        <v>624</v>
      </c>
      <c r="I554" s="48">
        <v>1</v>
      </c>
      <c r="J554" s="48" t="s">
        <v>402</v>
      </c>
      <c r="K554" s="48">
        <v>923</v>
      </c>
      <c r="L554" s="49" t="s">
        <v>566</v>
      </c>
      <c r="M554" s="48" t="s">
        <v>567</v>
      </c>
      <c r="N554" s="51" t="s">
        <v>568</v>
      </c>
      <c r="P554" s="48">
        <v>5670</v>
      </c>
      <c r="Q554" s="131" t="str">
        <f>IFERROR(INDEX(JRoomSCS!C:C,MATCH(JRooms!M554,JRoomSCS!$B:$B,0)),"N/A")</f>
        <v>N/A</v>
      </c>
      <c r="R554" s="86" t="s">
        <v>405</v>
      </c>
      <c r="S554" s="87" t="str">
        <f>IFERROR(INDEX(SchoolList!C:C,MATCH(T554,SchoolList!A:A,0)),"N/A")</f>
        <v>N/A</v>
      </c>
      <c r="T554" s="87" t="s">
        <v>405</v>
      </c>
      <c r="U554" s="88"/>
      <c r="V554" s="87"/>
    </row>
    <row r="555" spans="1:22" x14ac:dyDescent="0.2">
      <c r="A555" s="48">
        <v>59</v>
      </c>
      <c r="B555" s="48" t="s">
        <v>768</v>
      </c>
      <c r="C555" s="48" t="s">
        <v>769</v>
      </c>
      <c r="D555" s="49">
        <v>625</v>
      </c>
      <c r="E555" s="50" t="s">
        <v>496</v>
      </c>
      <c r="F555" s="48" t="s">
        <v>497</v>
      </c>
      <c r="G555" s="48" t="s">
        <v>401</v>
      </c>
      <c r="H555" s="48">
        <v>625</v>
      </c>
      <c r="I555" s="48">
        <v>1</v>
      </c>
      <c r="J555" s="48" t="s">
        <v>402</v>
      </c>
      <c r="K555" s="48">
        <v>3229</v>
      </c>
      <c r="L555" s="49" t="s">
        <v>702</v>
      </c>
      <c r="M555" s="48" t="s">
        <v>563</v>
      </c>
      <c r="N555" s="51" t="s">
        <v>564</v>
      </c>
      <c r="P555" s="48">
        <v>3927</v>
      </c>
      <c r="Q555" s="131" t="str">
        <f>IFERROR(INDEX(JRoomSCS!C:C,MATCH(JRooms!M555,JRoomSCS!$B:$B,0)),"N/A")</f>
        <v>N/A</v>
      </c>
      <c r="R555" s="86" t="s">
        <v>405</v>
      </c>
      <c r="S555" s="87" t="str">
        <f>IFERROR(INDEX(SchoolList!C:C,MATCH(T555,SchoolList!A:A,0)),"N/A")</f>
        <v>N/A</v>
      </c>
      <c r="T555" s="87" t="s">
        <v>405</v>
      </c>
      <c r="U555" s="88"/>
      <c r="V555" s="87"/>
    </row>
    <row r="556" spans="1:22" x14ac:dyDescent="0.2">
      <c r="A556" s="48">
        <v>59</v>
      </c>
      <c r="B556" s="48" t="s">
        <v>768</v>
      </c>
      <c r="C556" s="48" t="s">
        <v>769</v>
      </c>
      <c r="D556" s="49">
        <v>625</v>
      </c>
      <c r="E556" s="50" t="s">
        <v>496</v>
      </c>
      <c r="F556" s="48" t="s">
        <v>497</v>
      </c>
      <c r="G556" s="48" t="s">
        <v>401</v>
      </c>
      <c r="H556" s="48">
        <v>625</v>
      </c>
      <c r="I556" s="48">
        <v>1</v>
      </c>
      <c r="J556" s="48" t="s">
        <v>402</v>
      </c>
      <c r="K556" s="48">
        <v>926</v>
      </c>
      <c r="L556" s="49" t="s">
        <v>414</v>
      </c>
      <c r="M556" s="48" t="s">
        <v>415</v>
      </c>
      <c r="N556" s="51" t="s">
        <v>416</v>
      </c>
      <c r="P556" s="48">
        <v>1403</v>
      </c>
      <c r="Q556" s="131" t="str">
        <f>IFERROR(INDEX(JRoomSCS!C:C,MATCH(JRooms!M556,JRoomSCS!$B:$B,0)),"N/A")</f>
        <v>N/A</v>
      </c>
      <c r="R556" s="86" t="s">
        <v>405</v>
      </c>
      <c r="S556" s="87" t="str">
        <f>IFERROR(INDEX(SchoolList!C:C,MATCH(T556,SchoolList!A:A,0)),"N/A")</f>
        <v>N/A</v>
      </c>
      <c r="T556" s="87" t="s">
        <v>405</v>
      </c>
      <c r="U556" s="88"/>
      <c r="V556" s="87"/>
    </row>
    <row r="557" spans="1:22" x14ac:dyDescent="0.2">
      <c r="A557" s="48">
        <v>59</v>
      </c>
      <c r="B557" s="48" t="s">
        <v>768</v>
      </c>
      <c r="C557" s="48" t="s">
        <v>769</v>
      </c>
      <c r="D557" s="49">
        <v>625</v>
      </c>
      <c r="E557" s="50" t="s">
        <v>496</v>
      </c>
      <c r="F557" s="48" t="s">
        <v>497</v>
      </c>
      <c r="G557" s="48" t="s">
        <v>401</v>
      </c>
      <c r="H557" s="48">
        <v>625</v>
      </c>
      <c r="I557" s="48">
        <v>1</v>
      </c>
      <c r="J557" s="48" t="s">
        <v>402</v>
      </c>
      <c r="K557" s="48">
        <v>3231</v>
      </c>
      <c r="L557" s="49" t="s">
        <v>784</v>
      </c>
      <c r="M557" s="48" t="s">
        <v>712</v>
      </c>
      <c r="N557" s="51" t="s">
        <v>416</v>
      </c>
      <c r="P557" s="48">
        <v>690</v>
      </c>
      <c r="Q557" s="131" t="str">
        <f>IFERROR(INDEX(JRoomSCS!C:C,MATCH(JRooms!M557,JRoomSCS!$B:$B,0)),"N/A")</f>
        <v>N/A</v>
      </c>
      <c r="R557" s="86" t="s">
        <v>405</v>
      </c>
      <c r="S557" s="87" t="str">
        <f>IFERROR(INDEX(SchoolList!C:C,MATCH(T557,SchoolList!A:A,0)),"N/A")</f>
        <v>N/A</v>
      </c>
      <c r="T557" s="87" t="s">
        <v>405</v>
      </c>
      <c r="U557" s="88"/>
      <c r="V557" s="87"/>
    </row>
    <row r="558" spans="1:22" x14ac:dyDescent="0.2">
      <c r="A558" s="48">
        <v>59</v>
      </c>
      <c r="B558" s="48" t="s">
        <v>768</v>
      </c>
      <c r="C558" s="48" t="s">
        <v>769</v>
      </c>
      <c r="D558" s="49">
        <v>625</v>
      </c>
      <c r="E558" s="50" t="s">
        <v>496</v>
      </c>
      <c r="F558" s="48" t="s">
        <v>497</v>
      </c>
      <c r="G558" s="48" t="s">
        <v>401</v>
      </c>
      <c r="H558" s="48">
        <v>625</v>
      </c>
      <c r="I558" s="48">
        <v>1</v>
      </c>
      <c r="J558" s="48" t="s">
        <v>402</v>
      </c>
      <c r="K558" s="48">
        <v>932</v>
      </c>
      <c r="L558" s="49" t="s">
        <v>785</v>
      </c>
      <c r="M558" s="48" t="s">
        <v>506</v>
      </c>
      <c r="N558" s="51" t="s">
        <v>404</v>
      </c>
      <c r="P558" s="48">
        <v>851</v>
      </c>
      <c r="Q558" s="131" t="str">
        <f>IFERROR(INDEX(JRoomSCS!C:C,MATCH(JRooms!M558,JRoomSCS!$B:$B,0)),"N/A")</f>
        <v>N/A</v>
      </c>
      <c r="R558" s="86" t="s">
        <v>405</v>
      </c>
      <c r="S558" s="87" t="str">
        <f>IFERROR(INDEX(SchoolList!C:C,MATCH(T558,SchoolList!A:A,0)),"N/A")</f>
        <v>N/A</v>
      </c>
      <c r="T558" s="87" t="s">
        <v>405</v>
      </c>
      <c r="U558" s="88"/>
      <c r="V558" s="87"/>
    </row>
    <row r="559" spans="1:22" x14ac:dyDescent="0.2">
      <c r="A559" s="48">
        <v>59</v>
      </c>
      <c r="B559" s="48" t="s">
        <v>768</v>
      </c>
      <c r="C559" s="48" t="s">
        <v>769</v>
      </c>
      <c r="D559" s="49">
        <v>625</v>
      </c>
      <c r="E559" s="50" t="s">
        <v>496</v>
      </c>
      <c r="F559" s="48" t="s">
        <v>497</v>
      </c>
      <c r="G559" s="48" t="s">
        <v>401</v>
      </c>
      <c r="H559" s="48">
        <v>625</v>
      </c>
      <c r="I559" s="48">
        <v>1</v>
      </c>
      <c r="J559" s="48" t="s">
        <v>402</v>
      </c>
      <c r="K559" s="48">
        <v>931</v>
      </c>
      <c r="L559" s="49" t="s">
        <v>786</v>
      </c>
      <c r="M559" s="48" t="s">
        <v>515</v>
      </c>
      <c r="N559" s="51" t="s">
        <v>404</v>
      </c>
      <c r="P559" s="48">
        <v>552</v>
      </c>
      <c r="Q559" s="131" t="str">
        <f>IFERROR(INDEX(JRoomSCS!C:C,MATCH(JRooms!M559,JRoomSCS!$B:$B,0)),"N/A")</f>
        <v>N/A</v>
      </c>
      <c r="R559" s="86" t="s">
        <v>405</v>
      </c>
      <c r="S559" s="87" t="str">
        <f>IFERROR(INDEX(SchoolList!C:C,MATCH(T559,SchoolList!A:A,0)),"N/A")</f>
        <v>N/A</v>
      </c>
      <c r="T559" s="87" t="s">
        <v>405</v>
      </c>
      <c r="U559" s="88"/>
      <c r="V559" s="87"/>
    </row>
    <row r="560" spans="1:22" x14ac:dyDescent="0.2">
      <c r="A560" s="48">
        <v>59</v>
      </c>
      <c r="B560" s="48" t="s">
        <v>768</v>
      </c>
      <c r="C560" s="48" t="s">
        <v>769</v>
      </c>
      <c r="D560" s="49">
        <v>625</v>
      </c>
      <c r="E560" s="50" t="s">
        <v>496</v>
      </c>
      <c r="F560" s="48" t="s">
        <v>497</v>
      </c>
      <c r="G560" s="48" t="s">
        <v>401</v>
      </c>
      <c r="H560" s="48">
        <v>625</v>
      </c>
      <c r="I560" s="48">
        <v>1</v>
      </c>
      <c r="J560" s="48" t="s">
        <v>402</v>
      </c>
      <c r="K560" s="48">
        <v>930</v>
      </c>
      <c r="L560" s="49" t="s">
        <v>787</v>
      </c>
      <c r="M560" s="48" t="s">
        <v>515</v>
      </c>
      <c r="N560" s="51" t="s">
        <v>404</v>
      </c>
      <c r="P560" s="48">
        <v>759</v>
      </c>
      <c r="Q560" s="131" t="str">
        <f>IFERROR(INDEX(JRoomSCS!C:C,MATCH(JRooms!M560,JRoomSCS!$B:$B,0)),"N/A")</f>
        <v>N/A</v>
      </c>
      <c r="R560" s="86" t="s">
        <v>405</v>
      </c>
      <c r="S560" s="87" t="str">
        <f>IFERROR(INDEX(SchoolList!C:C,MATCH(T560,SchoolList!A:A,0)),"N/A")</f>
        <v>N/A</v>
      </c>
      <c r="T560" s="87" t="s">
        <v>405</v>
      </c>
      <c r="U560" s="88"/>
      <c r="V560" s="87"/>
    </row>
    <row r="561" spans="1:22" x14ac:dyDescent="0.2">
      <c r="A561" s="48">
        <v>59</v>
      </c>
      <c r="B561" s="48" t="s">
        <v>768</v>
      </c>
      <c r="C561" s="48" t="s">
        <v>769</v>
      </c>
      <c r="D561" s="49">
        <v>625</v>
      </c>
      <c r="E561" s="50" t="s">
        <v>496</v>
      </c>
      <c r="F561" s="48" t="s">
        <v>497</v>
      </c>
      <c r="G561" s="48" t="s">
        <v>401</v>
      </c>
      <c r="H561" s="48">
        <v>625</v>
      </c>
      <c r="I561" s="48">
        <v>1</v>
      </c>
      <c r="J561" s="48" t="s">
        <v>402</v>
      </c>
      <c r="K561" s="48">
        <v>929</v>
      </c>
      <c r="L561" s="49" t="s">
        <v>788</v>
      </c>
      <c r="M561" s="48" t="s">
        <v>515</v>
      </c>
      <c r="N561" s="51" t="s">
        <v>404</v>
      </c>
      <c r="P561" s="48">
        <v>759</v>
      </c>
      <c r="Q561" s="131" t="str">
        <f>IFERROR(INDEX(JRoomSCS!C:C,MATCH(JRooms!M561,JRoomSCS!$B:$B,0)),"N/A")</f>
        <v>N/A</v>
      </c>
      <c r="R561" s="86" t="s">
        <v>405</v>
      </c>
      <c r="S561" s="87" t="str">
        <f>IFERROR(INDEX(SchoolList!C:C,MATCH(T561,SchoolList!A:A,0)),"N/A")</f>
        <v>N/A</v>
      </c>
      <c r="T561" s="87" t="s">
        <v>405</v>
      </c>
      <c r="U561" s="88"/>
      <c r="V561" s="87"/>
    </row>
    <row r="562" spans="1:22" x14ac:dyDescent="0.2">
      <c r="A562" s="48">
        <v>59</v>
      </c>
      <c r="B562" s="48" t="s">
        <v>768</v>
      </c>
      <c r="C562" s="48" t="s">
        <v>769</v>
      </c>
      <c r="D562" s="49">
        <v>625</v>
      </c>
      <c r="E562" s="50" t="s">
        <v>496</v>
      </c>
      <c r="F562" s="48" t="s">
        <v>497</v>
      </c>
      <c r="G562" s="48" t="s">
        <v>401</v>
      </c>
      <c r="H562" s="48">
        <v>625</v>
      </c>
      <c r="I562" s="48">
        <v>1</v>
      </c>
      <c r="J562" s="48" t="s">
        <v>402</v>
      </c>
      <c r="K562" s="48">
        <v>927</v>
      </c>
      <c r="L562" s="49" t="s">
        <v>789</v>
      </c>
      <c r="M562" s="48" t="s">
        <v>368</v>
      </c>
      <c r="N562" s="51" t="s">
        <v>500</v>
      </c>
      <c r="P562" s="48">
        <v>1035</v>
      </c>
      <c r="Q562" s="131" t="str">
        <f>IFERROR(INDEX(JRoomSCS!C:C,MATCH(JRooms!M562,JRoomSCS!$B:$B,0)),"N/A")</f>
        <v>Science</v>
      </c>
      <c r="R562" s="86" t="s">
        <v>405</v>
      </c>
      <c r="S562" s="87" t="str">
        <f>IFERROR(INDEX(SchoolList!C:C,MATCH(T562,SchoolList!A:A,0)),"N/A")</f>
        <v>N/A</v>
      </c>
      <c r="T562" s="87" t="s">
        <v>405</v>
      </c>
      <c r="U562" s="88"/>
      <c r="V562" s="87"/>
    </row>
    <row r="563" spans="1:22" x14ac:dyDescent="0.2">
      <c r="A563" s="48">
        <v>59</v>
      </c>
      <c r="B563" s="48" t="s">
        <v>768</v>
      </c>
      <c r="C563" s="48" t="s">
        <v>769</v>
      </c>
      <c r="D563" s="49">
        <v>625</v>
      </c>
      <c r="E563" s="50" t="s">
        <v>496</v>
      </c>
      <c r="F563" s="48" t="s">
        <v>497</v>
      </c>
      <c r="G563" s="48" t="s">
        <v>401</v>
      </c>
      <c r="H563" s="48">
        <v>625</v>
      </c>
      <c r="I563" s="48">
        <v>1</v>
      </c>
      <c r="J563" s="48" t="s">
        <v>402</v>
      </c>
      <c r="K563" s="48">
        <v>928</v>
      </c>
      <c r="L563" s="49" t="s">
        <v>790</v>
      </c>
      <c r="M563" s="48" t="s">
        <v>368</v>
      </c>
      <c r="N563" s="51" t="s">
        <v>500</v>
      </c>
      <c r="P563" s="48">
        <v>1219</v>
      </c>
      <c r="Q563" s="131" t="str">
        <f>IFERROR(INDEX(JRoomSCS!C:C,MATCH(JRooms!M563,JRoomSCS!$B:$B,0)),"N/A")</f>
        <v>Science</v>
      </c>
      <c r="R563" s="86" t="s">
        <v>405</v>
      </c>
      <c r="S563" s="87" t="str">
        <f>IFERROR(INDEX(SchoolList!C:C,MATCH(T563,SchoolList!A:A,0)),"N/A")</f>
        <v>N/A</v>
      </c>
      <c r="T563" s="87" t="s">
        <v>405</v>
      </c>
      <c r="U563" s="88"/>
      <c r="V563" s="87"/>
    </row>
    <row r="564" spans="1:22" x14ac:dyDescent="0.2">
      <c r="A564" s="48">
        <v>59</v>
      </c>
      <c r="B564" s="48" t="s">
        <v>768</v>
      </c>
      <c r="C564" s="48" t="s">
        <v>769</v>
      </c>
      <c r="D564" s="49">
        <v>625</v>
      </c>
      <c r="E564" s="50" t="s">
        <v>496</v>
      </c>
      <c r="F564" s="48" t="s">
        <v>497</v>
      </c>
      <c r="G564" s="48" t="s">
        <v>401</v>
      </c>
      <c r="H564" s="48">
        <v>1021</v>
      </c>
      <c r="I564" s="48">
        <v>2</v>
      </c>
      <c r="J564" s="48" t="s">
        <v>691</v>
      </c>
      <c r="K564" s="48">
        <v>938</v>
      </c>
      <c r="L564" s="49" t="s">
        <v>791</v>
      </c>
      <c r="M564" s="48" t="s">
        <v>515</v>
      </c>
      <c r="N564" s="51" t="s">
        <v>404</v>
      </c>
      <c r="P564" s="48">
        <v>759</v>
      </c>
      <c r="Q564" s="131" t="str">
        <f>IFERROR(INDEX(JRoomSCS!C:C,MATCH(JRooms!M564,JRoomSCS!$B:$B,0)),"N/A")</f>
        <v>N/A</v>
      </c>
      <c r="R564" s="86" t="s">
        <v>405</v>
      </c>
      <c r="S564" s="87" t="str">
        <f>IFERROR(INDEX(SchoolList!C:C,MATCH(T564,SchoolList!A:A,0)),"N/A")</f>
        <v>N/A</v>
      </c>
      <c r="T564" s="87" t="s">
        <v>405</v>
      </c>
      <c r="U564" s="88"/>
      <c r="V564" s="87"/>
    </row>
    <row r="565" spans="1:22" x14ac:dyDescent="0.2">
      <c r="A565" s="48">
        <v>59</v>
      </c>
      <c r="B565" s="48" t="s">
        <v>768</v>
      </c>
      <c r="C565" s="48" t="s">
        <v>769</v>
      </c>
      <c r="D565" s="49">
        <v>625</v>
      </c>
      <c r="E565" s="50" t="s">
        <v>496</v>
      </c>
      <c r="F565" s="48" t="s">
        <v>497</v>
      </c>
      <c r="G565" s="48" t="s">
        <v>401</v>
      </c>
      <c r="H565" s="48">
        <v>1021</v>
      </c>
      <c r="I565" s="48">
        <v>2</v>
      </c>
      <c r="J565" s="48" t="s">
        <v>691</v>
      </c>
      <c r="K565" s="48">
        <v>939</v>
      </c>
      <c r="L565" s="49" t="s">
        <v>792</v>
      </c>
      <c r="M565" s="48" t="s">
        <v>515</v>
      </c>
      <c r="N565" s="51" t="s">
        <v>404</v>
      </c>
      <c r="P565" s="48">
        <v>759</v>
      </c>
      <c r="Q565" s="131" t="str">
        <f>IFERROR(INDEX(JRoomSCS!C:C,MATCH(JRooms!M565,JRoomSCS!$B:$B,0)),"N/A")</f>
        <v>N/A</v>
      </c>
      <c r="R565" s="86" t="s">
        <v>405</v>
      </c>
      <c r="S565" s="87" t="str">
        <f>IFERROR(INDEX(SchoolList!C:C,MATCH(T565,SchoolList!A:A,0)),"N/A")</f>
        <v>N/A</v>
      </c>
      <c r="T565" s="87" t="s">
        <v>405</v>
      </c>
      <c r="U565" s="88"/>
      <c r="V565" s="87"/>
    </row>
    <row r="566" spans="1:22" x14ac:dyDescent="0.2">
      <c r="A566" s="48">
        <v>59</v>
      </c>
      <c r="B566" s="48" t="s">
        <v>768</v>
      </c>
      <c r="C566" s="48" t="s">
        <v>769</v>
      </c>
      <c r="D566" s="49">
        <v>625</v>
      </c>
      <c r="E566" s="50" t="s">
        <v>496</v>
      </c>
      <c r="F566" s="48" t="s">
        <v>497</v>
      </c>
      <c r="G566" s="48" t="s">
        <v>401</v>
      </c>
      <c r="H566" s="48">
        <v>1021</v>
      </c>
      <c r="I566" s="48">
        <v>2</v>
      </c>
      <c r="J566" s="48" t="s">
        <v>691</v>
      </c>
      <c r="K566" s="48">
        <v>940</v>
      </c>
      <c r="L566" s="49" t="s">
        <v>793</v>
      </c>
      <c r="M566" s="48" t="s">
        <v>515</v>
      </c>
      <c r="N566" s="51" t="s">
        <v>404</v>
      </c>
      <c r="P566" s="48">
        <v>759</v>
      </c>
      <c r="Q566" s="131" t="str">
        <f>IFERROR(INDEX(JRoomSCS!C:C,MATCH(JRooms!M566,JRoomSCS!$B:$B,0)),"N/A")</f>
        <v>N/A</v>
      </c>
      <c r="R566" s="86" t="s">
        <v>405</v>
      </c>
      <c r="S566" s="87" t="str">
        <f>IFERROR(INDEX(SchoolList!C:C,MATCH(T566,SchoolList!A:A,0)),"N/A")</f>
        <v>N/A</v>
      </c>
      <c r="T566" s="87" t="s">
        <v>405</v>
      </c>
      <c r="U566" s="88"/>
      <c r="V566" s="87"/>
    </row>
    <row r="567" spans="1:22" x14ac:dyDescent="0.2">
      <c r="A567" s="48">
        <v>59</v>
      </c>
      <c r="B567" s="48" t="s">
        <v>768</v>
      </c>
      <c r="C567" s="48" t="s">
        <v>769</v>
      </c>
      <c r="D567" s="49">
        <v>625</v>
      </c>
      <c r="E567" s="50" t="s">
        <v>496</v>
      </c>
      <c r="F567" s="48" t="s">
        <v>497</v>
      </c>
      <c r="G567" s="48" t="s">
        <v>401</v>
      </c>
      <c r="H567" s="48">
        <v>1021</v>
      </c>
      <c r="I567" s="48">
        <v>2</v>
      </c>
      <c r="J567" s="48" t="s">
        <v>691</v>
      </c>
      <c r="K567" s="48">
        <v>941</v>
      </c>
      <c r="L567" s="49" t="s">
        <v>794</v>
      </c>
      <c r="M567" s="48" t="s">
        <v>515</v>
      </c>
      <c r="N567" s="51" t="s">
        <v>404</v>
      </c>
      <c r="P567" s="48">
        <v>759</v>
      </c>
      <c r="Q567" s="131" t="str">
        <f>IFERROR(INDEX(JRoomSCS!C:C,MATCH(JRooms!M567,JRoomSCS!$B:$B,0)),"N/A")</f>
        <v>N/A</v>
      </c>
      <c r="R567" s="86" t="s">
        <v>405</v>
      </c>
      <c r="S567" s="87" t="str">
        <f>IFERROR(INDEX(SchoolList!C:C,MATCH(T567,SchoolList!A:A,0)),"N/A")</f>
        <v>N/A</v>
      </c>
      <c r="T567" s="87" t="s">
        <v>405</v>
      </c>
      <c r="U567" s="88"/>
      <c r="V567" s="87"/>
    </row>
    <row r="568" spans="1:22" x14ac:dyDescent="0.2">
      <c r="A568" s="48">
        <v>59</v>
      </c>
      <c r="B568" s="48" t="s">
        <v>768</v>
      </c>
      <c r="C568" s="48" t="s">
        <v>769</v>
      </c>
      <c r="D568" s="49">
        <v>625</v>
      </c>
      <c r="E568" s="50" t="s">
        <v>496</v>
      </c>
      <c r="F568" s="48" t="s">
        <v>497</v>
      </c>
      <c r="G568" s="48" t="s">
        <v>401</v>
      </c>
      <c r="H568" s="48">
        <v>1021</v>
      </c>
      <c r="I568" s="48">
        <v>2</v>
      </c>
      <c r="J568" s="48" t="s">
        <v>691</v>
      </c>
      <c r="K568" s="48">
        <v>942</v>
      </c>
      <c r="L568" s="49" t="s">
        <v>795</v>
      </c>
      <c r="M568" s="48" t="s">
        <v>515</v>
      </c>
      <c r="N568" s="51" t="s">
        <v>404</v>
      </c>
      <c r="P568" s="48">
        <v>759</v>
      </c>
      <c r="Q568" s="131" t="str">
        <f>IFERROR(INDEX(JRoomSCS!C:C,MATCH(JRooms!M568,JRoomSCS!$B:$B,0)),"N/A")</f>
        <v>N/A</v>
      </c>
      <c r="R568" s="86" t="s">
        <v>405</v>
      </c>
      <c r="S568" s="87" t="str">
        <f>IFERROR(INDEX(SchoolList!C:C,MATCH(T568,SchoolList!A:A,0)),"N/A")</f>
        <v>N/A</v>
      </c>
      <c r="T568" s="87" t="s">
        <v>405</v>
      </c>
      <c r="U568" s="88"/>
      <c r="V568" s="87"/>
    </row>
    <row r="569" spans="1:22" x14ac:dyDescent="0.2">
      <c r="A569" s="48">
        <v>59</v>
      </c>
      <c r="B569" s="48" t="s">
        <v>768</v>
      </c>
      <c r="C569" s="48" t="s">
        <v>769</v>
      </c>
      <c r="D569" s="49">
        <v>625</v>
      </c>
      <c r="E569" s="50" t="s">
        <v>496</v>
      </c>
      <c r="F569" s="48" t="s">
        <v>497</v>
      </c>
      <c r="G569" s="48" t="s">
        <v>401</v>
      </c>
      <c r="H569" s="48">
        <v>1021</v>
      </c>
      <c r="I569" s="48">
        <v>2</v>
      </c>
      <c r="J569" s="48" t="s">
        <v>691</v>
      </c>
      <c r="K569" s="48">
        <v>943</v>
      </c>
      <c r="L569" s="49" t="s">
        <v>796</v>
      </c>
      <c r="M569" s="48" t="s">
        <v>515</v>
      </c>
      <c r="N569" s="51" t="s">
        <v>404</v>
      </c>
      <c r="P569" s="48">
        <v>759</v>
      </c>
      <c r="Q569" s="131" t="str">
        <f>IFERROR(INDEX(JRoomSCS!C:C,MATCH(JRooms!M569,JRoomSCS!$B:$B,0)),"N/A")</f>
        <v>N/A</v>
      </c>
      <c r="R569" s="86" t="s">
        <v>405</v>
      </c>
      <c r="S569" s="87" t="str">
        <f>IFERROR(INDEX(SchoolList!C:C,MATCH(T569,SchoolList!A:A,0)),"N/A")</f>
        <v>N/A</v>
      </c>
      <c r="T569" s="87" t="s">
        <v>405</v>
      </c>
      <c r="U569" s="88"/>
      <c r="V569" s="87"/>
    </row>
    <row r="570" spans="1:22" x14ac:dyDescent="0.2">
      <c r="A570" s="48">
        <v>59</v>
      </c>
      <c r="B570" s="48" t="s">
        <v>768</v>
      </c>
      <c r="C570" s="48" t="s">
        <v>769</v>
      </c>
      <c r="D570" s="49">
        <v>625</v>
      </c>
      <c r="E570" s="50" t="s">
        <v>496</v>
      </c>
      <c r="F570" s="48" t="s">
        <v>497</v>
      </c>
      <c r="G570" s="48" t="s">
        <v>401</v>
      </c>
      <c r="H570" s="48">
        <v>1021</v>
      </c>
      <c r="I570" s="48">
        <v>2</v>
      </c>
      <c r="J570" s="48" t="s">
        <v>691</v>
      </c>
      <c r="K570" s="48">
        <v>945</v>
      </c>
      <c r="L570" s="49" t="s">
        <v>797</v>
      </c>
      <c r="M570" s="48" t="s">
        <v>360</v>
      </c>
      <c r="N570" s="51" t="s">
        <v>404</v>
      </c>
      <c r="P570" s="48">
        <v>920</v>
      </c>
      <c r="Q570" s="131" t="str">
        <f>IFERROR(INDEX(JRoomSCS!C:C,MATCH(JRooms!M570,JRoomSCS!$B:$B,0)),"N/A")</f>
        <v>Arts</v>
      </c>
      <c r="R570" s="86" t="s">
        <v>405</v>
      </c>
      <c r="S570" s="87" t="str">
        <f>IFERROR(INDEX(SchoolList!C:C,MATCH(T570,SchoolList!A:A,0)),"N/A")</f>
        <v>N/A</v>
      </c>
      <c r="T570" s="87" t="s">
        <v>405</v>
      </c>
      <c r="U570" s="88"/>
      <c r="V570" s="87"/>
    </row>
    <row r="571" spans="1:22" x14ac:dyDescent="0.2">
      <c r="A571" s="48">
        <v>59</v>
      </c>
      <c r="B571" s="48" t="s">
        <v>768</v>
      </c>
      <c r="C571" s="48" t="s">
        <v>769</v>
      </c>
      <c r="D571" s="49">
        <v>625</v>
      </c>
      <c r="E571" s="50" t="s">
        <v>496</v>
      </c>
      <c r="F571" s="48" t="s">
        <v>497</v>
      </c>
      <c r="G571" s="48" t="s">
        <v>401</v>
      </c>
      <c r="H571" s="48">
        <v>1021</v>
      </c>
      <c r="I571" s="48">
        <v>2</v>
      </c>
      <c r="J571" s="48" t="s">
        <v>691</v>
      </c>
      <c r="K571" s="48">
        <v>944</v>
      </c>
      <c r="L571" s="49" t="s">
        <v>798</v>
      </c>
      <c r="M571" s="48" t="s">
        <v>362</v>
      </c>
      <c r="N571" s="51" t="s">
        <v>404</v>
      </c>
      <c r="P571" s="48">
        <v>989</v>
      </c>
      <c r="Q571" s="131" t="str">
        <f>IFERROR(INDEX(JRoomSCS!C:C,MATCH(JRooms!M571,JRoomSCS!$B:$B,0)),"N/A")</f>
        <v>Arts</v>
      </c>
      <c r="R571" s="86" t="s">
        <v>405</v>
      </c>
      <c r="S571" s="87" t="str">
        <f>IFERROR(INDEX(SchoolList!C:C,MATCH(T571,SchoolList!A:A,0)),"N/A")</f>
        <v>N/A</v>
      </c>
      <c r="T571" s="87" t="s">
        <v>405</v>
      </c>
      <c r="U571" s="88"/>
      <c r="V571" s="87"/>
    </row>
    <row r="572" spans="1:22" x14ac:dyDescent="0.2">
      <c r="A572" s="48">
        <v>59</v>
      </c>
      <c r="B572" s="48" t="s">
        <v>768</v>
      </c>
      <c r="C572" s="48" t="s">
        <v>769</v>
      </c>
      <c r="D572" s="49">
        <v>625</v>
      </c>
      <c r="E572" s="50" t="s">
        <v>496</v>
      </c>
      <c r="F572" s="48" t="s">
        <v>497</v>
      </c>
      <c r="G572" s="48" t="s">
        <v>401</v>
      </c>
      <c r="H572" s="48">
        <v>1021</v>
      </c>
      <c r="I572" s="48">
        <v>2</v>
      </c>
      <c r="J572" s="48" t="s">
        <v>691</v>
      </c>
      <c r="K572" s="48">
        <v>937</v>
      </c>
      <c r="L572" s="49" t="s">
        <v>799</v>
      </c>
      <c r="M572" s="48" t="s">
        <v>365</v>
      </c>
      <c r="N572" s="51" t="s">
        <v>404</v>
      </c>
      <c r="P572" s="48">
        <v>1127</v>
      </c>
      <c r="Q572" s="131" t="str">
        <f>IFERROR(INDEX(JRoomSCS!C:C,MATCH(JRooms!M572,JRoomSCS!$B:$B,0)),"N/A")</f>
        <v>Science</v>
      </c>
      <c r="R572" s="86" t="s">
        <v>405</v>
      </c>
      <c r="S572" s="87" t="str">
        <f>IFERROR(INDEX(SchoolList!C:C,MATCH(T572,SchoolList!A:A,0)),"N/A")</f>
        <v>N/A</v>
      </c>
      <c r="T572" s="87" t="s">
        <v>405</v>
      </c>
      <c r="U572" s="88"/>
      <c r="V572" s="87"/>
    </row>
    <row r="573" spans="1:22" x14ac:dyDescent="0.2">
      <c r="A573" s="48">
        <v>59</v>
      </c>
      <c r="B573" s="48" t="s">
        <v>768</v>
      </c>
      <c r="C573" s="48" t="s">
        <v>769</v>
      </c>
      <c r="D573" s="49">
        <v>625</v>
      </c>
      <c r="E573" s="50" t="s">
        <v>496</v>
      </c>
      <c r="F573" s="48" t="s">
        <v>497</v>
      </c>
      <c r="G573" s="48" t="s">
        <v>401</v>
      </c>
      <c r="H573" s="48">
        <v>1021</v>
      </c>
      <c r="I573" s="48">
        <v>2</v>
      </c>
      <c r="J573" s="48" t="s">
        <v>691</v>
      </c>
      <c r="K573" s="48">
        <v>936</v>
      </c>
      <c r="L573" s="49" t="s">
        <v>800</v>
      </c>
      <c r="M573" s="48" t="s">
        <v>368</v>
      </c>
      <c r="N573" s="51" t="s">
        <v>500</v>
      </c>
      <c r="P573" s="48">
        <v>1127</v>
      </c>
      <c r="Q573" s="131" t="str">
        <f>IFERROR(INDEX(JRoomSCS!C:C,MATCH(JRooms!M573,JRoomSCS!$B:$B,0)),"N/A")</f>
        <v>Science</v>
      </c>
      <c r="R573" s="86" t="s">
        <v>405</v>
      </c>
      <c r="S573" s="87" t="str">
        <f>IFERROR(INDEX(SchoolList!C:C,MATCH(T573,SchoolList!A:A,0)),"N/A")</f>
        <v>N/A</v>
      </c>
      <c r="T573" s="87" t="s">
        <v>405</v>
      </c>
      <c r="U573" s="88"/>
      <c r="V573" s="87"/>
    </row>
    <row r="574" spans="1:22" x14ac:dyDescent="0.2">
      <c r="A574" s="48">
        <v>59</v>
      </c>
      <c r="B574" s="48" t="s">
        <v>768</v>
      </c>
      <c r="C574" s="48" t="s">
        <v>769</v>
      </c>
      <c r="D574" s="49">
        <v>625</v>
      </c>
      <c r="E574" s="50" t="s">
        <v>496</v>
      </c>
      <c r="F574" s="48" t="s">
        <v>497</v>
      </c>
      <c r="G574" s="48" t="s">
        <v>401</v>
      </c>
      <c r="H574" s="48">
        <v>1021</v>
      </c>
      <c r="I574" s="48">
        <v>2</v>
      </c>
      <c r="J574" s="48" t="s">
        <v>691</v>
      </c>
      <c r="K574" s="48">
        <v>933</v>
      </c>
      <c r="L574" s="49" t="s">
        <v>801</v>
      </c>
      <c r="M574" s="48" t="s">
        <v>515</v>
      </c>
      <c r="N574" s="51" t="s">
        <v>404</v>
      </c>
      <c r="P574" s="48">
        <v>759</v>
      </c>
      <c r="Q574" s="131" t="str">
        <f>IFERROR(INDEX(JRoomSCS!C:C,MATCH(JRooms!M574,JRoomSCS!$B:$B,0)),"N/A")</f>
        <v>N/A</v>
      </c>
      <c r="R574" s="86" t="s">
        <v>405</v>
      </c>
      <c r="S574" s="87" t="str">
        <f>IFERROR(INDEX(SchoolList!C:C,MATCH(T574,SchoolList!A:A,0)),"N/A")</f>
        <v>N/A</v>
      </c>
      <c r="T574" s="87" t="s">
        <v>405</v>
      </c>
      <c r="U574" s="88"/>
      <c r="V574" s="87"/>
    </row>
    <row r="575" spans="1:22" x14ac:dyDescent="0.2">
      <c r="A575" s="48">
        <v>59</v>
      </c>
      <c r="B575" s="48" t="s">
        <v>768</v>
      </c>
      <c r="C575" s="48" t="s">
        <v>769</v>
      </c>
      <c r="D575" s="49">
        <v>625</v>
      </c>
      <c r="E575" s="50" t="s">
        <v>496</v>
      </c>
      <c r="F575" s="48" t="s">
        <v>497</v>
      </c>
      <c r="G575" s="48" t="s">
        <v>401</v>
      </c>
      <c r="H575" s="48">
        <v>1021</v>
      </c>
      <c r="I575" s="48">
        <v>2</v>
      </c>
      <c r="J575" s="48" t="s">
        <v>691</v>
      </c>
      <c r="K575" s="48">
        <v>934</v>
      </c>
      <c r="L575" s="49" t="s">
        <v>802</v>
      </c>
      <c r="M575" s="48" t="s">
        <v>515</v>
      </c>
      <c r="N575" s="51" t="s">
        <v>404</v>
      </c>
      <c r="P575" s="48">
        <v>759</v>
      </c>
      <c r="Q575" s="131" t="str">
        <f>IFERROR(INDEX(JRoomSCS!C:C,MATCH(JRooms!M575,JRoomSCS!$B:$B,0)),"N/A")</f>
        <v>N/A</v>
      </c>
      <c r="R575" s="86" t="s">
        <v>405</v>
      </c>
      <c r="S575" s="87" t="str">
        <f>IFERROR(INDEX(SchoolList!C:C,MATCH(T575,SchoolList!A:A,0)),"N/A")</f>
        <v>N/A</v>
      </c>
      <c r="T575" s="87" t="s">
        <v>405</v>
      </c>
      <c r="U575" s="88"/>
      <c r="V575" s="87"/>
    </row>
    <row r="576" spans="1:22" x14ac:dyDescent="0.2">
      <c r="A576" s="48">
        <v>59</v>
      </c>
      <c r="B576" s="48" t="s">
        <v>768</v>
      </c>
      <c r="C576" s="48" t="s">
        <v>769</v>
      </c>
      <c r="D576" s="49">
        <v>625</v>
      </c>
      <c r="E576" s="50" t="s">
        <v>496</v>
      </c>
      <c r="F576" s="48" t="s">
        <v>497</v>
      </c>
      <c r="G576" s="48" t="s">
        <v>401</v>
      </c>
      <c r="H576" s="48">
        <v>1021</v>
      </c>
      <c r="I576" s="48">
        <v>2</v>
      </c>
      <c r="J576" s="48" t="s">
        <v>691</v>
      </c>
      <c r="K576" s="48">
        <v>935</v>
      </c>
      <c r="L576" s="49" t="s">
        <v>803</v>
      </c>
      <c r="M576" s="48" t="s">
        <v>515</v>
      </c>
      <c r="N576" s="51" t="s">
        <v>404</v>
      </c>
      <c r="P576" s="48">
        <v>759</v>
      </c>
      <c r="Q576" s="131" t="str">
        <f>IFERROR(INDEX(JRoomSCS!C:C,MATCH(JRooms!M576,JRoomSCS!$B:$B,0)),"N/A")</f>
        <v>N/A</v>
      </c>
      <c r="R576" s="86" t="s">
        <v>405</v>
      </c>
      <c r="S576" s="87" t="str">
        <f>IFERROR(INDEX(SchoolList!C:C,MATCH(T576,SchoolList!A:A,0)),"N/A")</f>
        <v>N/A</v>
      </c>
      <c r="T576" s="87" t="s">
        <v>405</v>
      </c>
      <c r="U576" s="88"/>
      <c r="V576" s="87"/>
    </row>
    <row r="577" spans="1:22" x14ac:dyDescent="0.2">
      <c r="A577" s="48">
        <v>59</v>
      </c>
      <c r="B577" s="48" t="s">
        <v>768</v>
      </c>
      <c r="C577" s="48" t="s">
        <v>769</v>
      </c>
      <c r="D577" s="49">
        <v>626</v>
      </c>
      <c r="E577" s="50" t="s">
        <v>422</v>
      </c>
      <c r="F577" s="48" t="s">
        <v>423</v>
      </c>
      <c r="G577" s="48" t="s">
        <v>424</v>
      </c>
      <c r="H577" s="48">
        <v>626</v>
      </c>
      <c r="I577" s="48">
        <v>1</v>
      </c>
      <c r="J577" s="48" t="s">
        <v>402</v>
      </c>
      <c r="K577" s="48">
        <v>946</v>
      </c>
      <c r="L577" s="49" t="s">
        <v>422</v>
      </c>
      <c r="M577" s="48" t="s">
        <v>515</v>
      </c>
      <c r="N577" s="51" t="s">
        <v>404</v>
      </c>
      <c r="P577" s="48">
        <v>828</v>
      </c>
      <c r="Q577" s="131" t="str">
        <f>IFERROR(INDEX(JRoomSCS!C:C,MATCH(JRooms!M577,JRoomSCS!$B:$B,0)),"N/A")</f>
        <v>N/A</v>
      </c>
      <c r="R577" s="86" t="s">
        <v>405</v>
      </c>
      <c r="S577" s="87" t="str">
        <f>IFERROR(INDEX(SchoolList!C:C,MATCH(T577,SchoolList!A:A,0)),"N/A")</f>
        <v>N/A</v>
      </c>
      <c r="T577" s="87" t="s">
        <v>405</v>
      </c>
      <c r="U577" s="88"/>
      <c r="V577" s="87"/>
    </row>
    <row r="578" spans="1:22" x14ac:dyDescent="0.2">
      <c r="A578" s="48">
        <v>59</v>
      </c>
      <c r="B578" s="48" t="s">
        <v>768</v>
      </c>
      <c r="C578" s="48" t="s">
        <v>769</v>
      </c>
      <c r="D578" s="49">
        <v>627</v>
      </c>
      <c r="E578" s="50" t="s">
        <v>425</v>
      </c>
      <c r="F578" s="48" t="s">
        <v>426</v>
      </c>
      <c r="G578" s="48" t="s">
        <v>424</v>
      </c>
      <c r="H578" s="48">
        <v>627</v>
      </c>
      <c r="I578" s="48">
        <v>1</v>
      </c>
      <c r="J578" s="48" t="s">
        <v>402</v>
      </c>
      <c r="K578" s="48">
        <v>947</v>
      </c>
      <c r="L578" s="49" t="s">
        <v>425</v>
      </c>
      <c r="M578" s="48" t="s">
        <v>515</v>
      </c>
      <c r="N578" s="51" t="s">
        <v>404</v>
      </c>
      <c r="P578" s="48">
        <v>828</v>
      </c>
      <c r="Q578" s="131" t="str">
        <f>IFERROR(INDEX(JRoomSCS!C:C,MATCH(JRooms!M578,JRoomSCS!$B:$B,0)),"N/A")</f>
        <v>N/A</v>
      </c>
      <c r="R578" s="86" t="s">
        <v>405</v>
      </c>
      <c r="S578" s="87" t="str">
        <f>IFERROR(INDEX(SchoolList!C:C,MATCH(T578,SchoolList!A:A,0)),"N/A")</f>
        <v>N/A</v>
      </c>
      <c r="T578" s="87" t="s">
        <v>405</v>
      </c>
      <c r="U578" s="88"/>
      <c r="V578" s="87"/>
    </row>
    <row r="579" spans="1:22" x14ac:dyDescent="0.2">
      <c r="A579" s="48">
        <v>59</v>
      </c>
      <c r="B579" s="48" t="s">
        <v>768</v>
      </c>
      <c r="C579" s="48" t="s">
        <v>769</v>
      </c>
      <c r="D579" s="49">
        <v>628</v>
      </c>
      <c r="E579" s="50" t="s">
        <v>427</v>
      </c>
      <c r="F579" s="48" t="s">
        <v>428</v>
      </c>
      <c r="G579" s="48" t="s">
        <v>424</v>
      </c>
      <c r="H579" s="48">
        <v>628</v>
      </c>
      <c r="I579" s="48">
        <v>1</v>
      </c>
      <c r="J579" s="48" t="s">
        <v>402</v>
      </c>
      <c r="K579" s="48">
        <v>948</v>
      </c>
      <c r="L579" s="49" t="s">
        <v>427</v>
      </c>
      <c r="M579" s="48" t="s">
        <v>515</v>
      </c>
      <c r="N579" s="51" t="s">
        <v>404</v>
      </c>
      <c r="P579" s="48">
        <v>828</v>
      </c>
      <c r="Q579" s="131" t="str">
        <f>IFERROR(INDEX(JRoomSCS!C:C,MATCH(JRooms!M579,JRoomSCS!$B:$B,0)),"N/A")</f>
        <v>N/A</v>
      </c>
      <c r="R579" s="86" t="s">
        <v>405</v>
      </c>
      <c r="S579" s="87" t="str">
        <f>IFERROR(INDEX(SchoolList!C:C,MATCH(T579,SchoolList!A:A,0)),"N/A")</f>
        <v>N/A</v>
      </c>
      <c r="T579" s="87" t="s">
        <v>405</v>
      </c>
      <c r="U579" s="88"/>
      <c r="V579" s="87"/>
    </row>
    <row r="580" spans="1:22" x14ac:dyDescent="0.2">
      <c r="A580" s="48">
        <v>59</v>
      </c>
      <c r="B580" s="48" t="s">
        <v>768</v>
      </c>
      <c r="C580" s="48" t="s">
        <v>769</v>
      </c>
      <c r="D580" s="49">
        <v>629</v>
      </c>
      <c r="E580" s="50" t="s">
        <v>429</v>
      </c>
      <c r="F580" s="48" t="s">
        <v>430</v>
      </c>
      <c r="G580" s="48" t="s">
        <v>424</v>
      </c>
      <c r="H580" s="48">
        <v>629</v>
      </c>
      <c r="I580" s="48">
        <v>1</v>
      </c>
      <c r="J580" s="48" t="s">
        <v>402</v>
      </c>
      <c r="K580" s="48">
        <v>949</v>
      </c>
      <c r="L580" s="49" t="s">
        <v>429</v>
      </c>
      <c r="M580" s="48" t="s">
        <v>515</v>
      </c>
      <c r="N580" s="51" t="s">
        <v>404</v>
      </c>
      <c r="P580" s="48">
        <v>828</v>
      </c>
      <c r="Q580" s="131" t="str">
        <f>IFERROR(INDEX(JRoomSCS!C:C,MATCH(JRooms!M580,JRoomSCS!$B:$B,0)),"N/A")</f>
        <v>N/A</v>
      </c>
      <c r="R580" s="86" t="s">
        <v>405</v>
      </c>
      <c r="S580" s="87" t="str">
        <f>IFERROR(INDEX(SchoolList!C:C,MATCH(T580,SchoolList!A:A,0)),"N/A")</f>
        <v>N/A</v>
      </c>
      <c r="T580" s="87" t="s">
        <v>405</v>
      </c>
      <c r="U580" s="88"/>
      <c r="V580" s="87"/>
    </row>
    <row r="581" spans="1:22" x14ac:dyDescent="0.2">
      <c r="A581" s="48">
        <v>59</v>
      </c>
      <c r="B581" s="48" t="s">
        <v>768</v>
      </c>
      <c r="C581" s="48" t="s">
        <v>769</v>
      </c>
      <c r="D581" s="49">
        <v>630</v>
      </c>
      <c r="E581" s="50" t="s">
        <v>431</v>
      </c>
      <c r="F581" s="48" t="s">
        <v>432</v>
      </c>
      <c r="G581" s="48" t="s">
        <v>424</v>
      </c>
      <c r="H581" s="48">
        <v>630</v>
      </c>
      <c r="I581" s="48">
        <v>1</v>
      </c>
      <c r="J581" s="48" t="s">
        <v>402</v>
      </c>
      <c r="K581" s="48">
        <v>950</v>
      </c>
      <c r="L581" s="49" t="s">
        <v>431</v>
      </c>
      <c r="M581" s="48" t="s">
        <v>515</v>
      </c>
      <c r="N581" s="51" t="s">
        <v>404</v>
      </c>
      <c r="P581" s="48">
        <v>828</v>
      </c>
      <c r="Q581" s="131" t="str">
        <f>IFERROR(INDEX(JRoomSCS!C:C,MATCH(JRooms!M581,JRoomSCS!$B:$B,0)),"N/A")</f>
        <v>N/A</v>
      </c>
      <c r="R581" s="86" t="s">
        <v>405</v>
      </c>
      <c r="S581" s="87" t="str">
        <f>IFERROR(INDEX(SchoolList!C:C,MATCH(T581,SchoolList!A:A,0)),"N/A")</f>
        <v>N/A</v>
      </c>
      <c r="T581" s="87" t="s">
        <v>405</v>
      </c>
      <c r="U581" s="88"/>
      <c r="V581" s="87"/>
    </row>
    <row r="582" spans="1:22" x14ac:dyDescent="0.2">
      <c r="A582" s="48">
        <v>59</v>
      </c>
      <c r="B582" s="48" t="s">
        <v>768</v>
      </c>
      <c r="C582" s="48" t="s">
        <v>769</v>
      </c>
      <c r="D582" s="49">
        <v>631</v>
      </c>
      <c r="E582" s="50" t="s">
        <v>433</v>
      </c>
      <c r="F582" s="48" t="s">
        <v>434</v>
      </c>
      <c r="G582" s="48" t="s">
        <v>424</v>
      </c>
      <c r="H582" s="48">
        <v>631</v>
      </c>
      <c r="I582" s="48">
        <v>1</v>
      </c>
      <c r="J582" s="48" t="s">
        <v>402</v>
      </c>
      <c r="K582" s="48">
        <v>951</v>
      </c>
      <c r="L582" s="49" t="s">
        <v>433</v>
      </c>
      <c r="M582" s="48" t="s">
        <v>515</v>
      </c>
      <c r="N582" s="51" t="s">
        <v>404</v>
      </c>
      <c r="P582" s="48">
        <v>828</v>
      </c>
      <c r="Q582" s="131" t="str">
        <f>IFERROR(INDEX(JRoomSCS!C:C,MATCH(JRooms!M582,JRoomSCS!$B:$B,0)),"N/A")</f>
        <v>N/A</v>
      </c>
      <c r="R582" s="86" t="s">
        <v>405</v>
      </c>
      <c r="S582" s="87" t="str">
        <f>IFERROR(INDEX(SchoolList!C:C,MATCH(T582,SchoolList!A:A,0)),"N/A")</f>
        <v>N/A</v>
      </c>
      <c r="T582" s="87" t="s">
        <v>405</v>
      </c>
      <c r="U582" s="88"/>
      <c r="V582" s="87"/>
    </row>
    <row r="583" spans="1:22" x14ac:dyDescent="0.2">
      <c r="A583" s="48">
        <v>59</v>
      </c>
      <c r="B583" s="48" t="s">
        <v>768</v>
      </c>
      <c r="C583" s="48" t="s">
        <v>769</v>
      </c>
      <c r="D583" s="49">
        <v>632</v>
      </c>
      <c r="E583" s="50" t="s">
        <v>435</v>
      </c>
      <c r="F583" s="48" t="s">
        <v>436</v>
      </c>
      <c r="G583" s="48" t="s">
        <v>424</v>
      </c>
      <c r="H583" s="48">
        <v>632</v>
      </c>
      <c r="I583" s="48">
        <v>1</v>
      </c>
      <c r="J583" s="48" t="s">
        <v>402</v>
      </c>
      <c r="K583" s="48">
        <v>952</v>
      </c>
      <c r="L583" s="49" t="s">
        <v>435</v>
      </c>
      <c r="M583" s="48" t="s">
        <v>515</v>
      </c>
      <c r="N583" s="51" t="s">
        <v>404</v>
      </c>
      <c r="P583" s="48">
        <v>828</v>
      </c>
      <c r="Q583" s="131" t="str">
        <f>IFERROR(INDEX(JRoomSCS!C:C,MATCH(JRooms!M583,JRoomSCS!$B:$B,0)),"N/A")</f>
        <v>N/A</v>
      </c>
      <c r="R583" s="86" t="s">
        <v>405</v>
      </c>
      <c r="S583" s="87" t="str">
        <f>IFERROR(INDEX(SchoolList!C:C,MATCH(T583,SchoolList!A:A,0)),"N/A")</f>
        <v>N/A</v>
      </c>
      <c r="T583" s="87" t="s">
        <v>405</v>
      </c>
      <c r="U583" s="88"/>
      <c r="V583" s="87"/>
    </row>
    <row r="584" spans="1:22" x14ac:dyDescent="0.2">
      <c r="A584" s="48">
        <v>59</v>
      </c>
      <c r="B584" s="48" t="s">
        <v>768</v>
      </c>
      <c r="C584" s="48" t="s">
        <v>769</v>
      </c>
      <c r="D584" s="49">
        <v>633</v>
      </c>
      <c r="E584" s="50" t="s">
        <v>437</v>
      </c>
      <c r="F584" s="48" t="s">
        <v>438</v>
      </c>
      <c r="G584" s="48" t="s">
        <v>424</v>
      </c>
      <c r="H584" s="48">
        <v>633</v>
      </c>
      <c r="I584" s="48">
        <v>1</v>
      </c>
      <c r="J584" s="48" t="s">
        <v>402</v>
      </c>
      <c r="K584" s="48">
        <v>953</v>
      </c>
      <c r="L584" s="49" t="s">
        <v>437</v>
      </c>
      <c r="M584" s="48" t="s">
        <v>515</v>
      </c>
      <c r="N584" s="51" t="s">
        <v>404</v>
      </c>
      <c r="P584" s="48">
        <v>828</v>
      </c>
      <c r="Q584" s="131" t="str">
        <f>IFERROR(INDEX(JRoomSCS!C:C,MATCH(JRooms!M584,JRoomSCS!$B:$B,0)),"N/A")</f>
        <v>N/A</v>
      </c>
      <c r="R584" s="86" t="s">
        <v>405</v>
      </c>
      <c r="S584" s="87" t="str">
        <f>IFERROR(INDEX(SchoolList!C:C,MATCH(T584,SchoolList!A:A,0)),"N/A")</f>
        <v>N/A</v>
      </c>
      <c r="T584" s="87" t="s">
        <v>405</v>
      </c>
      <c r="U584" s="88"/>
      <c r="V584" s="87"/>
    </row>
    <row r="585" spans="1:22" x14ac:dyDescent="0.2">
      <c r="A585" s="48">
        <v>32</v>
      </c>
      <c r="B585" s="48" t="s">
        <v>117</v>
      </c>
      <c r="C585" s="48" t="s">
        <v>804</v>
      </c>
      <c r="D585" s="49">
        <v>980</v>
      </c>
      <c r="E585" s="50">
        <v>100</v>
      </c>
      <c r="F585" s="48" t="s">
        <v>805</v>
      </c>
      <c r="G585" s="48" t="s">
        <v>401</v>
      </c>
      <c r="H585" s="48">
        <v>990</v>
      </c>
      <c r="I585" s="48">
        <v>1</v>
      </c>
      <c r="J585" s="48" t="s">
        <v>402</v>
      </c>
      <c r="K585" s="48">
        <v>3317</v>
      </c>
      <c r="L585" s="49">
        <v>100</v>
      </c>
      <c r="M585" s="48" t="s">
        <v>626</v>
      </c>
      <c r="N585" s="51" t="s">
        <v>404</v>
      </c>
      <c r="P585" s="48">
        <v>1050</v>
      </c>
      <c r="Q585" s="131" t="str">
        <f>IFERROR(INDEX(JRoomSCS!C:C,MATCH(JRooms!M585,JRoomSCS!$B:$B,0)),"N/A")</f>
        <v>N/A</v>
      </c>
      <c r="R585" s="86" t="s">
        <v>405</v>
      </c>
      <c r="S585" s="87" t="str">
        <f>IFERROR(INDEX(SchoolList!C:C,MATCH(T585,SchoolList!A:A,0)),"N/A")</f>
        <v>N/A</v>
      </c>
      <c r="T585" s="87" t="s">
        <v>405</v>
      </c>
      <c r="U585" s="88"/>
      <c r="V585" s="87"/>
    </row>
    <row r="586" spans="1:22" x14ac:dyDescent="0.2">
      <c r="A586" s="48">
        <v>32</v>
      </c>
      <c r="B586" s="48" t="s">
        <v>117</v>
      </c>
      <c r="C586" s="48" t="s">
        <v>804</v>
      </c>
      <c r="D586" s="49">
        <v>980</v>
      </c>
      <c r="E586" s="50">
        <v>100</v>
      </c>
      <c r="F586" s="48" t="s">
        <v>805</v>
      </c>
      <c r="G586" s="48" t="s">
        <v>401</v>
      </c>
      <c r="H586" s="48">
        <v>990</v>
      </c>
      <c r="I586" s="48">
        <v>1</v>
      </c>
      <c r="J586" s="48" t="s">
        <v>402</v>
      </c>
      <c r="K586" s="48">
        <v>2863</v>
      </c>
      <c r="L586" s="49">
        <v>101</v>
      </c>
      <c r="M586" s="48" t="s">
        <v>626</v>
      </c>
      <c r="N586" s="51" t="s">
        <v>404</v>
      </c>
      <c r="P586" s="48">
        <v>1025</v>
      </c>
      <c r="Q586" s="131" t="str">
        <f>IFERROR(INDEX(JRoomSCS!C:C,MATCH(JRooms!M586,JRoomSCS!$B:$B,0)),"N/A")</f>
        <v>N/A</v>
      </c>
      <c r="R586" s="86" t="s">
        <v>405</v>
      </c>
      <c r="S586" s="87" t="str">
        <f>IFERROR(INDEX(SchoolList!C:C,MATCH(T586,SchoolList!A:A,0)),"N/A")</f>
        <v>N/A</v>
      </c>
      <c r="T586" s="87" t="s">
        <v>405</v>
      </c>
      <c r="U586" s="88"/>
      <c r="V586" s="87"/>
    </row>
    <row r="587" spans="1:22" x14ac:dyDescent="0.2">
      <c r="A587" s="48">
        <v>32</v>
      </c>
      <c r="B587" s="48" t="s">
        <v>117</v>
      </c>
      <c r="C587" s="48" t="s">
        <v>804</v>
      </c>
      <c r="D587" s="49">
        <v>980</v>
      </c>
      <c r="E587" s="50">
        <v>100</v>
      </c>
      <c r="F587" s="48" t="s">
        <v>805</v>
      </c>
      <c r="G587" s="48" t="s">
        <v>401</v>
      </c>
      <c r="H587" s="48">
        <v>990</v>
      </c>
      <c r="I587" s="48">
        <v>1</v>
      </c>
      <c r="J587" s="48" t="s">
        <v>402</v>
      </c>
      <c r="K587" s="48">
        <v>2864</v>
      </c>
      <c r="L587" s="49">
        <v>102</v>
      </c>
      <c r="M587" s="48" t="s">
        <v>626</v>
      </c>
      <c r="N587" s="51" t="s">
        <v>404</v>
      </c>
      <c r="P587" s="48">
        <v>600</v>
      </c>
      <c r="Q587" s="131" t="str">
        <f>IFERROR(INDEX(JRoomSCS!C:C,MATCH(JRooms!M587,JRoomSCS!$B:$B,0)),"N/A")</f>
        <v>N/A</v>
      </c>
      <c r="R587" s="86" t="s">
        <v>405</v>
      </c>
      <c r="S587" s="87" t="str">
        <f>IFERROR(INDEX(SchoolList!C:C,MATCH(T587,SchoolList!A:A,0)),"N/A")</f>
        <v>N/A</v>
      </c>
      <c r="T587" s="87" t="s">
        <v>405</v>
      </c>
      <c r="U587" s="88"/>
      <c r="V587" s="87"/>
    </row>
    <row r="588" spans="1:22" x14ac:dyDescent="0.2">
      <c r="A588" s="48">
        <v>32</v>
      </c>
      <c r="B588" s="48" t="s">
        <v>117</v>
      </c>
      <c r="C588" s="48" t="s">
        <v>804</v>
      </c>
      <c r="D588" s="49">
        <v>981</v>
      </c>
      <c r="E588" s="50">
        <v>200</v>
      </c>
      <c r="F588" s="48" t="s">
        <v>806</v>
      </c>
      <c r="G588" s="48" t="s">
        <v>401</v>
      </c>
      <c r="H588" s="48">
        <v>991</v>
      </c>
      <c r="I588" s="48">
        <v>1</v>
      </c>
      <c r="J588" s="48" t="s">
        <v>402</v>
      </c>
      <c r="K588" s="48">
        <v>2857</v>
      </c>
      <c r="L588" s="49">
        <v>201</v>
      </c>
      <c r="M588" s="48" t="s">
        <v>515</v>
      </c>
      <c r="N588" s="51" t="s">
        <v>404</v>
      </c>
      <c r="P588" s="48">
        <v>529</v>
      </c>
      <c r="Q588" s="131" t="str">
        <f>IFERROR(INDEX(JRoomSCS!C:C,MATCH(JRooms!M588,JRoomSCS!$B:$B,0)),"N/A")</f>
        <v>N/A</v>
      </c>
      <c r="R588" s="86" t="s">
        <v>405</v>
      </c>
      <c r="S588" s="87" t="str">
        <f>IFERROR(INDEX(SchoolList!C:C,MATCH(T588,SchoolList!A:A,0)),"N/A")</f>
        <v>N/A</v>
      </c>
      <c r="T588" s="87" t="s">
        <v>405</v>
      </c>
      <c r="U588" s="88"/>
      <c r="V588" s="87"/>
    </row>
    <row r="589" spans="1:22" x14ac:dyDescent="0.2">
      <c r="A589" s="48">
        <v>32</v>
      </c>
      <c r="B589" s="48" t="s">
        <v>117</v>
      </c>
      <c r="C589" s="48" t="s">
        <v>804</v>
      </c>
      <c r="D589" s="49">
        <v>981</v>
      </c>
      <c r="E589" s="50">
        <v>200</v>
      </c>
      <c r="F589" s="48" t="s">
        <v>806</v>
      </c>
      <c r="G589" s="48" t="s">
        <v>401</v>
      </c>
      <c r="H589" s="48">
        <v>991</v>
      </c>
      <c r="I589" s="48">
        <v>1</v>
      </c>
      <c r="J589" s="48" t="s">
        <v>402</v>
      </c>
      <c r="K589" s="48">
        <v>2858</v>
      </c>
      <c r="L589" s="49">
        <v>202</v>
      </c>
      <c r="M589" s="48" t="s">
        <v>807</v>
      </c>
      <c r="N589" s="51" t="s">
        <v>409</v>
      </c>
      <c r="P589" s="48">
        <v>864</v>
      </c>
      <c r="Q589" s="131" t="str">
        <f>IFERROR(INDEX(JRoomSCS!C:C,MATCH(JRooms!M589,JRoomSCS!$B:$B,0)),"N/A")</f>
        <v>N/A</v>
      </c>
      <c r="R589" s="86" t="s">
        <v>405</v>
      </c>
      <c r="S589" s="87" t="str">
        <f>IFERROR(INDEX(SchoolList!C:C,MATCH(T589,SchoolList!A:A,0)),"N/A")</f>
        <v>N/A</v>
      </c>
      <c r="T589" s="87" t="s">
        <v>405</v>
      </c>
      <c r="U589" s="88"/>
      <c r="V589" s="87"/>
    </row>
    <row r="590" spans="1:22" x14ac:dyDescent="0.2">
      <c r="A590" s="48">
        <v>32</v>
      </c>
      <c r="B590" s="48" t="s">
        <v>117</v>
      </c>
      <c r="C590" s="48" t="s">
        <v>804</v>
      </c>
      <c r="D590" s="49">
        <v>981</v>
      </c>
      <c r="E590" s="50">
        <v>200</v>
      </c>
      <c r="F590" s="48" t="s">
        <v>806</v>
      </c>
      <c r="G590" s="48" t="s">
        <v>401</v>
      </c>
      <c r="H590" s="48">
        <v>991</v>
      </c>
      <c r="I590" s="48">
        <v>1</v>
      </c>
      <c r="J590" s="48" t="s">
        <v>402</v>
      </c>
      <c r="K590" s="48">
        <v>2859</v>
      </c>
      <c r="L590" s="49">
        <v>203</v>
      </c>
      <c r="M590" s="48" t="s">
        <v>562</v>
      </c>
      <c r="N590" s="51" t="s">
        <v>409</v>
      </c>
      <c r="O590" s="52" t="s">
        <v>410</v>
      </c>
      <c r="P590" s="48">
        <v>483</v>
      </c>
      <c r="Q590" s="131" t="str">
        <f>IFERROR(INDEX(JRoomSCS!C:C,MATCH(JRooms!M590,JRoomSCS!$B:$B,0)),"N/A")</f>
        <v>N/A</v>
      </c>
      <c r="R590" s="86" t="s">
        <v>405</v>
      </c>
      <c r="S590" s="87" t="str">
        <f>IFERROR(INDEX(SchoolList!C:C,MATCH(T590,SchoolList!A:A,0)),"N/A")</f>
        <v>N/A</v>
      </c>
      <c r="T590" s="87" t="s">
        <v>405</v>
      </c>
      <c r="U590" s="88"/>
      <c r="V590" s="87"/>
    </row>
    <row r="591" spans="1:22" x14ac:dyDescent="0.2">
      <c r="A591" s="48">
        <v>32</v>
      </c>
      <c r="B591" s="48" t="s">
        <v>117</v>
      </c>
      <c r="C591" s="48" t="s">
        <v>804</v>
      </c>
      <c r="D591" s="49">
        <v>981</v>
      </c>
      <c r="E591" s="50">
        <v>200</v>
      </c>
      <c r="F591" s="48" t="s">
        <v>806</v>
      </c>
      <c r="G591" s="48" t="s">
        <v>401</v>
      </c>
      <c r="H591" s="48">
        <v>991</v>
      </c>
      <c r="I591" s="48">
        <v>1</v>
      </c>
      <c r="J591" s="48" t="s">
        <v>402</v>
      </c>
      <c r="K591" s="48">
        <v>2860</v>
      </c>
      <c r="L591" s="49">
        <v>204</v>
      </c>
      <c r="M591" s="48" t="s">
        <v>515</v>
      </c>
      <c r="N591" s="51" t="s">
        <v>404</v>
      </c>
      <c r="P591" s="48">
        <v>840</v>
      </c>
      <c r="Q591" s="131" t="str">
        <f>IFERROR(INDEX(JRoomSCS!C:C,MATCH(JRooms!M591,JRoomSCS!$B:$B,0)),"N/A")</f>
        <v>N/A</v>
      </c>
      <c r="R591" s="86" t="s">
        <v>405</v>
      </c>
      <c r="S591" s="87" t="str">
        <f>IFERROR(INDEX(SchoolList!C:C,MATCH(T591,SchoolList!A:A,0)),"N/A")</f>
        <v>N/A</v>
      </c>
      <c r="T591" s="87" t="s">
        <v>405</v>
      </c>
      <c r="U591" s="88"/>
      <c r="V591" s="87"/>
    </row>
    <row r="592" spans="1:22" x14ac:dyDescent="0.2">
      <c r="A592" s="48">
        <v>32</v>
      </c>
      <c r="B592" s="48" t="s">
        <v>117</v>
      </c>
      <c r="C592" s="48" t="s">
        <v>804</v>
      </c>
      <c r="D592" s="49">
        <v>981</v>
      </c>
      <c r="E592" s="50">
        <v>200</v>
      </c>
      <c r="F592" s="48" t="s">
        <v>806</v>
      </c>
      <c r="G592" s="48" t="s">
        <v>401</v>
      </c>
      <c r="H592" s="48">
        <v>991</v>
      </c>
      <c r="I592" s="48">
        <v>1</v>
      </c>
      <c r="J592" s="48" t="s">
        <v>402</v>
      </c>
      <c r="K592" s="48">
        <v>2861</v>
      </c>
      <c r="L592" s="49">
        <v>205</v>
      </c>
      <c r="M592" s="48" t="s">
        <v>365</v>
      </c>
      <c r="N592" s="51" t="s">
        <v>404</v>
      </c>
      <c r="P592" s="48">
        <v>714</v>
      </c>
      <c r="Q592" s="131" t="str">
        <f>IFERROR(INDEX(JRoomSCS!C:C,MATCH(JRooms!M592,JRoomSCS!$B:$B,0)),"N/A")</f>
        <v>Science</v>
      </c>
      <c r="R592" s="86" t="s">
        <v>405</v>
      </c>
      <c r="S592" s="87" t="str">
        <f>IFERROR(INDEX(SchoolList!C:C,MATCH(T592,SchoolList!A:A,0)),"N/A")</f>
        <v>N/A</v>
      </c>
      <c r="T592" s="87" t="s">
        <v>405</v>
      </c>
      <c r="U592" s="88"/>
      <c r="V592" s="87"/>
    </row>
    <row r="593" spans="1:22" x14ac:dyDescent="0.2">
      <c r="A593" s="48">
        <v>32</v>
      </c>
      <c r="B593" s="48" t="s">
        <v>117</v>
      </c>
      <c r="C593" s="48" t="s">
        <v>804</v>
      </c>
      <c r="D593" s="49">
        <v>981</v>
      </c>
      <c r="E593" s="50">
        <v>200</v>
      </c>
      <c r="F593" s="48" t="s">
        <v>806</v>
      </c>
      <c r="G593" s="48" t="s">
        <v>401</v>
      </c>
      <c r="H593" s="48">
        <v>991</v>
      </c>
      <c r="I593" s="48">
        <v>1</v>
      </c>
      <c r="J593" s="48" t="s">
        <v>402</v>
      </c>
      <c r="K593" s="48">
        <v>2862</v>
      </c>
      <c r="L593" s="49">
        <v>206</v>
      </c>
      <c r="M593" s="48" t="s">
        <v>365</v>
      </c>
      <c r="N593" s="51" t="s">
        <v>404</v>
      </c>
      <c r="P593" s="48">
        <v>714</v>
      </c>
      <c r="Q593" s="131" t="str">
        <f>IFERROR(INDEX(JRoomSCS!C:C,MATCH(JRooms!M593,JRoomSCS!$B:$B,0)),"N/A")</f>
        <v>Science</v>
      </c>
      <c r="R593" s="86" t="s">
        <v>405</v>
      </c>
      <c r="S593" s="87" t="str">
        <f>IFERROR(INDEX(SchoolList!C:C,MATCH(T593,SchoolList!A:A,0)),"N/A")</f>
        <v>N/A</v>
      </c>
      <c r="T593" s="87" t="s">
        <v>405</v>
      </c>
      <c r="U593" s="88"/>
      <c r="V593" s="87"/>
    </row>
    <row r="594" spans="1:22" x14ac:dyDescent="0.2">
      <c r="A594" s="48">
        <v>32</v>
      </c>
      <c r="B594" s="48" t="s">
        <v>117</v>
      </c>
      <c r="C594" s="48" t="s">
        <v>804</v>
      </c>
      <c r="D594" s="49">
        <v>983</v>
      </c>
      <c r="E594" s="50">
        <v>500</v>
      </c>
      <c r="F594" s="48" t="s">
        <v>808</v>
      </c>
      <c r="G594" s="48" t="s">
        <v>401</v>
      </c>
      <c r="H594" s="48">
        <v>993</v>
      </c>
      <c r="I594" s="48">
        <v>1</v>
      </c>
      <c r="J594" s="48" t="s">
        <v>402</v>
      </c>
      <c r="K594" s="48">
        <v>3052</v>
      </c>
      <c r="L594" s="49" t="s">
        <v>809</v>
      </c>
      <c r="M594" s="48" t="s">
        <v>688</v>
      </c>
      <c r="N594" s="51" t="s">
        <v>568</v>
      </c>
      <c r="P594" s="48">
        <v>989</v>
      </c>
      <c r="Q594" s="131" t="str">
        <f>IFERROR(INDEX(JRoomSCS!C:C,MATCH(JRooms!M594,JRoomSCS!$B:$B,0)),"N/A")</f>
        <v>N/A</v>
      </c>
      <c r="R594" s="86" t="s">
        <v>405</v>
      </c>
      <c r="S594" s="87" t="str">
        <f>IFERROR(INDEX(SchoolList!C:C,MATCH(T594,SchoolList!A:A,0)),"N/A")</f>
        <v>N/A</v>
      </c>
      <c r="T594" s="87" t="s">
        <v>405</v>
      </c>
      <c r="U594" s="88"/>
      <c r="V594" s="87"/>
    </row>
    <row r="595" spans="1:22" x14ac:dyDescent="0.2">
      <c r="A595" s="48">
        <v>32</v>
      </c>
      <c r="B595" s="48" t="s">
        <v>117</v>
      </c>
      <c r="C595" s="48" t="s">
        <v>804</v>
      </c>
      <c r="D595" s="49">
        <v>983</v>
      </c>
      <c r="E595" s="50">
        <v>500</v>
      </c>
      <c r="F595" s="48" t="s">
        <v>808</v>
      </c>
      <c r="G595" s="48" t="s">
        <v>401</v>
      </c>
      <c r="H595" s="48">
        <v>993</v>
      </c>
      <c r="I595" s="48">
        <v>1</v>
      </c>
      <c r="J595" s="48" t="s">
        <v>402</v>
      </c>
      <c r="K595" s="48">
        <v>2856</v>
      </c>
      <c r="L595" s="49" t="s">
        <v>810</v>
      </c>
      <c r="M595" s="48" t="s">
        <v>688</v>
      </c>
      <c r="N595" s="51" t="s">
        <v>568</v>
      </c>
      <c r="P595" s="48">
        <v>989</v>
      </c>
      <c r="Q595" s="131" t="str">
        <f>IFERROR(INDEX(JRoomSCS!C:C,MATCH(JRooms!M595,JRoomSCS!$B:$B,0)),"N/A")</f>
        <v>N/A</v>
      </c>
      <c r="R595" s="86" t="s">
        <v>405</v>
      </c>
      <c r="S595" s="87" t="str">
        <f>IFERROR(INDEX(SchoolList!C:C,MATCH(T595,SchoolList!A:A,0)),"N/A")</f>
        <v>N/A</v>
      </c>
      <c r="T595" s="87" t="s">
        <v>405</v>
      </c>
      <c r="U595" s="88"/>
      <c r="V595" s="87"/>
    </row>
    <row r="596" spans="1:22" x14ac:dyDescent="0.2">
      <c r="A596" s="48">
        <v>1</v>
      </c>
      <c r="B596" s="48" t="s">
        <v>143</v>
      </c>
      <c r="C596" s="48" t="s">
        <v>95</v>
      </c>
      <c r="D596" s="49">
        <v>925</v>
      </c>
      <c r="E596" s="50" t="s">
        <v>399</v>
      </c>
      <c r="F596" s="48" t="s">
        <v>400</v>
      </c>
      <c r="G596" s="48" t="s">
        <v>401</v>
      </c>
      <c r="H596" s="48">
        <v>925</v>
      </c>
      <c r="I596" s="48">
        <v>1</v>
      </c>
      <c r="J596" s="48" t="s">
        <v>402</v>
      </c>
      <c r="K596" s="48">
        <v>1507</v>
      </c>
      <c r="L596" s="49" t="s">
        <v>507</v>
      </c>
      <c r="M596" s="48" t="s">
        <v>412</v>
      </c>
      <c r="N596" s="51" t="s">
        <v>413</v>
      </c>
      <c r="P596" s="48">
        <v>925</v>
      </c>
      <c r="Q596" s="131" t="str">
        <f>IFERROR(INDEX(JRoomSCS!C:C,MATCH(JRooms!M596,JRoomSCS!$B:$B,0)),"N/A")</f>
        <v>N/A</v>
      </c>
      <c r="R596" s="86" t="s">
        <v>396</v>
      </c>
      <c r="S596" s="87" t="str">
        <f>IFERROR(INDEX(SchoolList!C:C,MATCH(T596,SchoolList!A:A,0)),"N/A")</f>
        <v>N/A</v>
      </c>
      <c r="T596" s="87">
        <v>521</v>
      </c>
      <c r="U596" s="88"/>
      <c r="V596" s="87"/>
    </row>
    <row r="597" spans="1:22" x14ac:dyDescent="0.2">
      <c r="A597" s="48">
        <v>1</v>
      </c>
      <c r="B597" s="48" t="s">
        <v>143</v>
      </c>
      <c r="C597" s="48" t="s">
        <v>95</v>
      </c>
      <c r="D597" s="49">
        <v>925</v>
      </c>
      <c r="E597" s="50" t="s">
        <v>399</v>
      </c>
      <c r="F597" s="48" t="s">
        <v>400</v>
      </c>
      <c r="G597" s="48" t="s">
        <v>401</v>
      </c>
      <c r="H597" s="48">
        <v>1102</v>
      </c>
      <c r="I597" s="48">
        <v>2</v>
      </c>
      <c r="J597" s="48" t="s">
        <v>541</v>
      </c>
      <c r="K597" s="48">
        <v>1505</v>
      </c>
      <c r="L597" s="49">
        <v>1</v>
      </c>
      <c r="M597" s="48" t="s">
        <v>403</v>
      </c>
      <c r="N597" s="51" t="s">
        <v>404</v>
      </c>
      <c r="P597" s="48">
        <v>704</v>
      </c>
      <c r="Q597" s="131" t="str">
        <f>IFERROR(INDEX(JRoomSCS!C:C,MATCH(JRooms!M597,JRoomSCS!$B:$B,0)),"N/A")</f>
        <v>N/A</v>
      </c>
      <c r="R597" s="86" t="s">
        <v>396</v>
      </c>
      <c r="S597" s="87" t="str">
        <f>IFERROR(INDEX(SchoolList!C:C,MATCH(T597,SchoolList!A:A,0)),"N/A")</f>
        <v>N/A</v>
      </c>
      <c r="T597" s="87">
        <v>521</v>
      </c>
      <c r="U597" s="88"/>
      <c r="V597" s="87"/>
    </row>
    <row r="598" spans="1:22" x14ac:dyDescent="0.2">
      <c r="A598" s="48">
        <v>1</v>
      </c>
      <c r="B598" s="48" t="s">
        <v>143</v>
      </c>
      <c r="C598" s="48" t="s">
        <v>95</v>
      </c>
      <c r="D598" s="49">
        <v>925</v>
      </c>
      <c r="E598" s="50" t="s">
        <v>399</v>
      </c>
      <c r="F598" s="48" t="s">
        <v>400</v>
      </c>
      <c r="G598" s="48" t="s">
        <v>401</v>
      </c>
      <c r="H598" s="48">
        <v>1102</v>
      </c>
      <c r="I598" s="48">
        <v>2</v>
      </c>
      <c r="J598" s="48" t="s">
        <v>541</v>
      </c>
      <c r="K598" s="48">
        <v>1514</v>
      </c>
      <c r="L598" s="49">
        <v>2</v>
      </c>
      <c r="M598" s="48" t="s">
        <v>403</v>
      </c>
      <c r="N598" s="51" t="s">
        <v>404</v>
      </c>
      <c r="P598" s="48">
        <v>1218</v>
      </c>
      <c r="Q598" s="131" t="str">
        <f>IFERROR(INDEX(JRoomSCS!C:C,MATCH(JRooms!M598,JRoomSCS!$B:$B,0)),"N/A")</f>
        <v>N/A</v>
      </c>
      <c r="R598" s="86" t="s">
        <v>396</v>
      </c>
      <c r="S598" s="87" t="str">
        <f>IFERROR(INDEX(SchoolList!C:C,MATCH(T598,SchoolList!A:A,0)),"N/A")</f>
        <v>N/A</v>
      </c>
      <c r="T598" s="87">
        <v>521</v>
      </c>
      <c r="U598" s="88"/>
      <c r="V598" s="87"/>
    </row>
    <row r="599" spans="1:22" x14ac:dyDescent="0.2">
      <c r="A599" s="48">
        <v>1</v>
      </c>
      <c r="B599" s="48" t="s">
        <v>143</v>
      </c>
      <c r="C599" s="48" t="s">
        <v>95</v>
      </c>
      <c r="D599" s="49">
        <v>925</v>
      </c>
      <c r="E599" s="50" t="s">
        <v>399</v>
      </c>
      <c r="F599" s="48" t="s">
        <v>400</v>
      </c>
      <c r="G599" s="48" t="s">
        <v>401</v>
      </c>
      <c r="H599" s="48">
        <v>1102</v>
      </c>
      <c r="I599" s="48">
        <v>2</v>
      </c>
      <c r="J599" s="48" t="s">
        <v>541</v>
      </c>
      <c r="K599" s="48">
        <v>1512</v>
      </c>
      <c r="L599" s="49">
        <v>5</v>
      </c>
      <c r="M599" s="48" t="s">
        <v>415</v>
      </c>
      <c r="N599" s="51" t="s">
        <v>416</v>
      </c>
      <c r="P599" s="48">
        <v>783</v>
      </c>
      <c r="Q599" s="131" t="str">
        <f>IFERROR(INDEX(JRoomSCS!C:C,MATCH(JRooms!M599,JRoomSCS!$B:$B,0)),"N/A")</f>
        <v>N/A</v>
      </c>
      <c r="R599" s="86" t="s">
        <v>396</v>
      </c>
      <c r="S599" s="87" t="str">
        <f>IFERROR(INDEX(SchoolList!C:C,MATCH(T599,SchoolList!A:A,0)),"N/A")</f>
        <v>N/A</v>
      </c>
      <c r="T599" s="87">
        <v>521</v>
      </c>
      <c r="U599" s="88"/>
      <c r="V599" s="87"/>
    </row>
    <row r="600" spans="1:22" x14ac:dyDescent="0.2">
      <c r="A600" s="48">
        <v>1</v>
      </c>
      <c r="B600" s="48" t="s">
        <v>143</v>
      </c>
      <c r="C600" s="48" t="s">
        <v>95</v>
      </c>
      <c r="D600" s="49">
        <v>925</v>
      </c>
      <c r="E600" s="50" t="s">
        <v>399</v>
      </c>
      <c r="F600" s="48" t="s">
        <v>400</v>
      </c>
      <c r="G600" s="48" t="s">
        <v>401</v>
      </c>
      <c r="H600" s="48">
        <v>1102</v>
      </c>
      <c r="I600" s="48">
        <v>2</v>
      </c>
      <c r="J600" s="48" t="s">
        <v>541</v>
      </c>
      <c r="K600" s="48">
        <v>1511</v>
      </c>
      <c r="L600" s="49">
        <v>6</v>
      </c>
      <c r="M600" s="48" t="s">
        <v>374</v>
      </c>
      <c r="N600" s="51" t="s">
        <v>500</v>
      </c>
      <c r="P600" s="48">
        <v>783</v>
      </c>
      <c r="Q600" s="131" t="str">
        <f>IFERROR(INDEX(JRoomSCS!C:C,MATCH(JRooms!M600,JRoomSCS!$B:$B,0)),"N/A")</f>
        <v>Tech</v>
      </c>
      <c r="R600" s="86" t="s">
        <v>396</v>
      </c>
      <c r="S600" s="87" t="str">
        <f>IFERROR(INDEX(SchoolList!C:C,MATCH(T600,SchoolList!A:A,0)),"N/A")</f>
        <v>N/A</v>
      </c>
      <c r="T600" s="87">
        <v>521</v>
      </c>
      <c r="U600" s="88"/>
      <c r="V600" s="87"/>
    </row>
    <row r="601" spans="1:22" x14ac:dyDescent="0.2">
      <c r="A601" s="48">
        <v>1</v>
      </c>
      <c r="B601" s="48" t="s">
        <v>143</v>
      </c>
      <c r="C601" s="48" t="s">
        <v>95</v>
      </c>
      <c r="D601" s="49">
        <v>925</v>
      </c>
      <c r="E601" s="50" t="s">
        <v>399</v>
      </c>
      <c r="F601" s="48" t="s">
        <v>400</v>
      </c>
      <c r="G601" s="48" t="s">
        <v>401</v>
      </c>
      <c r="H601" s="48">
        <v>1102</v>
      </c>
      <c r="I601" s="48">
        <v>2</v>
      </c>
      <c r="J601" s="48" t="s">
        <v>541</v>
      </c>
      <c r="K601" s="48">
        <v>1510</v>
      </c>
      <c r="L601" s="49">
        <v>7</v>
      </c>
      <c r="M601" s="48" t="s">
        <v>419</v>
      </c>
      <c r="N601" s="51" t="s">
        <v>404</v>
      </c>
      <c r="P601" s="48">
        <v>928</v>
      </c>
      <c r="Q601" s="131" t="str">
        <f>IFERROR(INDEX(JRoomSCS!C:C,MATCH(JRooms!M601,JRoomSCS!$B:$B,0)),"N/A")</f>
        <v>N/A</v>
      </c>
      <c r="R601" s="86" t="s">
        <v>396</v>
      </c>
      <c r="S601" s="87" t="str">
        <f>IFERROR(INDEX(SchoolList!C:C,MATCH(T601,SchoolList!A:A,0)),"N/A")</f>
        <v>N/A</v>
      </c>
      <c r="T601" s="87">
        <v>521</v>
      </c>
      <c r="U601" s="88"/>
      <c r="V601" s="87"/>
    </row>
    <row r="602" spans="1:22" x14ac:dyDescent="0.2">
      <c r="A602" s="48">
        <v>1</v>
      </c>
      <c r="B602" s="48" t="s">
        <v>143</v>
      </c>
      <c r="C602" s="48" t="s">
        <v>95</v>
      </c>
      <c r="D602" s="49">
        <v>925</v>
      </c>
      <c r="E602" s="50" t="s">
        <v>399</v>
      </c>
      <c r="F602" s="48" t="s">
        <v>400</v>
      </c>
      <c r="G602" s="48" t="s">
        <v>401</v>
      </c>
      <c r="H602" s="48">
        <v>1102</v>
      </c>
      <c r="I602" s="48">
        <v>2</v>
      </c>
      <c r="J602" s="48" t="s">
        <v>541</v>
      </c>
      <c r="K602" s="48">
        <v>1509</v>
      </c>
      <c r="L602" s="49">
        <v>8</v>
      </c>
      <c r="M602" s="48" t="s">
        <v>408</v>
      </c>
      <c r="N602" s="51" t="s">
        <v>409</v>
      </c>
      <c r="P602" s="48">
        <v>551</v>
      </c>
      <c r="Q602" s="131" t="str">
        <f>IFERROR(INDEX(JRoomSCS!C:C,MATCH(JRooms!M602,JRoomSCS!$B:$B,0)),"N/A")</f>
        <v>N/A</v>
      </c>
      <c r="R602" s="86" t="s">
        <v>396</v>
      </c>
      <c r="S602" s="87" t="str">
        <f>IFERROR(INDEX(SchoolList!C:C,MATCH(T602,SchoolList!A:A,0)),"N/A")</f>
        <v>N/A</v>
      </c>
      <c r="T602" s="87">
        <v>521</v>
      </c>
      <c r="U602" s="88"/>
      <c r="V602" s="87"/>
    </row>
    <row r="603" spans="1:22" x14ac:dyDescent="0.2">
      <c r="A603" s="48">
        <v>1</v>
      </c>
      <c r="B603" s="48" t="s">
        <v>143</v>
      </c>
      <c r="C603" s="48" t="s">
        <v>95</v>
      </c>
      <c r="D603" s="49">
        <v>925</v>
      </c>
      <c r="E603" s="50" t="s">
        <v>399</v>
      </c>
      <c r="F603" s="48" t="s">
        <v>400</v>
      </c>
      <c r="G603" s="48" t="s">
        <v>401</v>
      </c>
      <c r="H603" s="48">
        <v>1102</v>
      </c>
      <c r="I603" s="48">
        <v>2</v>
      </c>
      <c r="J603" s="48" t="s">
        <v>541</v>
      </c>
      <c r="K603" s="48">
        <v>1508</v>
      </c>
      <c r="L603" s="49">
        <v>9</v>
      </c>
      <c r="M603" s="48" t="s">
        <v>419</v>
      </c>
      <c r="N603" s="51" t="s">
        <v>404</v>
      </c>
      <c r="P603" s="48">
        <v>928</v>
      </c>
      <c r="Q603" s="131" t="str">
        <f>IFERROR(INDEX(JRoomSCS!C:C,MATCH(JRooms!M603,JRoomSCS!$B:$B,0)),"N/A")</f>
        <v>N/A</v>
      </c>
      <c r="R603" s="86" t="s">
        <v>396</v>
      </c>
      <c r="S603" s="87" t="str">
        <f>IFERROR(INDEX(SchoolList!C:C,MATCH(T603,SchoolList!A:A,0)),"N/A")</f>
        <v>N/A</v>
      </c>
      <c r="T603" s="87">
        <v>521</v>
      </c>
      <c r="U603" s="88"/>
      <c r="V603" s="87"/>
    </row>
    <row r="604" spans="1:22" x14ac:dyDescent="0.2">
      <c r="A604" s="48">
        <v>1</v>
      </c>
      <c r="B604" s="48" t="s">
        <v>143</v>
      </c>
      <c r="C604" s="48" t="s">
        <v>95</v>
      </c>
      <c r="D604" s="49">
        <v>925</v>
      </c>
      <c r="E604" s="50" t="s">
        <v>399</v>
      </c>
      <c r="F604" s="48" t="s">
        <v>400</v>
      </c>
      <c r="G604" s="48" t="s">
        <v>401</v>
      </c>
      <c r="H604" s="48">
        <v>1102</v>
      </c>
      <c r="I604" s="48">
        <v>2</v>
      </c>
      <c r="J604" s="48" t="s">
        <v>541</v>
      </c>
      <c r="K604" s="48">
        <v>1515</v>
      </c>
      <c r="L604" s="49">
        <v>10</v>
      </c>
      <c r="M604" s="48" t="s">
        <v>408</v>
      </c>
      <c r="N604" s="51" t="s">
        <v>409</v>
      </c>
      <c r="P604" s="48">
        <v>630</v>
      </c>
      <c r="Q604" s="131" t="str">
        <f>IFERROR(INDEX(JRoomSCS!C:C,MATCH(JRooms!M604,JRoomSCS!$B:$B,0)),"N/A")</f>
        <v>N/A</v>
      </c>
      <c r="R604" s="86" t="s">
        <v>396</v>
      </c>
      <c r="S604" s="87" t="str">
        <f>IFERROR(INDEX(SchoolList!C:C,MATCH(T604,SchoolList!A:A,0)),"N/A")</f>
        <v>N/A</v>
      </c>
      <c r="T604" s="87">
        <v>521</v>
      </c>
      <c r="U604" s="88"/>
      <c r="V604" s="87"/>
    </row>
    <row r="605" spans="1:22" x14ac:dyDescent="0.2">
      <c r="A605" s="48">
        <v>1</v>
      </c>
      <c r="B605" s="48" t="s">
        <v>143</v>
      </c>
      <c r="C605" s="48" t="s">
        <v>95</v>
      </c>
      <c r="D605" s="49">
        <v>925</v>
      </c>
      <c r="E605" s="50" t="s">
        <v>399</v>
      </c>
      <c r="F605" s="48" t="s">
        <v>400</v>
      </c>
      <c r="G605" s="48" t="s">
        <v>401</v>
      </c>
      <c r="H605" s="48">
        <v>1102</v>
      </c>
      <c r="I605" s="48">
        <v>2</v>
      </c>
      <c r="J605" s="48" t="s">
        <v>541</v>
      </c>
      <c r="K605" s="48">
        <v>1516</v>
      </c>
      <c r="L605" s="49">
        <v>11</v>
      </c>
      <c r="M605" s="48" t="s">
        <v>419</v>
      </c>
      <c r="N605" s="51" t="s">
        <v>404</v>
      </c>
      <c r="P605" s="48">
        <v>693</v>
      </c>
      <c r="Q605" s="131" t="str">
        <f>IFERROR(INDEX(JRoomSCS!C:C,MATCH(JRooms!M605,JRoomSCS!$B:$B,0)),"N/A")</f>
        <v>N/A</v>
      </c>
      <c r="R605" s="86" t="s">
        <v>396</v>
      </c>
      <c r="S605" s="87" t="str">
        <f>IFERROR(INDEX(SchoolList!C:C,MATCH(T605,SchoolList!A:A,0)),"N/A")</f>
        <v>N/A</v>
      </c>
      <c r="T605" s="87">
        <v>521</v>
      </c>
      <c r="U605" s="88"/>
      <c r="V605" s="87"/>
    </row>
    <row r="606" spans="1:22" x14ac:dyDescent="0.2">
      <c r="A606" s="48">
        <v>1</v>
      </c>
      <c r="B606" s="48" t="s">
        <v>143</v>
      </c>
      <c r="C606" s="48" t="s">
        <v>95</v>
      </c>
      <c r="D606" s="49">
        <v>925</v>
      </c>
      <c r="E606" s="50" t="s">
        <v>399</v>
      </c>
      <c r="F606" s="48" t="s">
        <v>400</v>
      </c>
      <c r="G606" s="48" t="s">
        <v>401</v>
      </c>
      <c r="H606" s="48">
        <v>1102</v>
      </c>
      <c r="I606" s="48">
        <v>2</v>
      </c>
      <c r="J606" s="48" t="s">
        <v>541</v>
      </c>
      <c r="K606" s="48">
        <v>1517</v>
      </c>
      <c r="L606" s="49">
        <v>12</v>
      </c>
      <c r="M606" s="48" t="s">
        <v>363</v>
      </c>
      <c r="N606" s="51" t="s">
        <v>404</v>
      </c>
      <c r="P606" s="48">
        <v>672</v>
      </c>
      <c r="Q606" s="131" t="str">
        <f>IFERROR(INDEX(JRoomSCS!C:C,MATCH(JRooms!M606,JRoomSCS!$B:$B,0)),"N/A")</f>
        <v>Science</v>
      </c>
      <c r="R606" s="86" t="s">
        <v>396</v>
      </c>
      <c r="S606" s="87" t="str">
        <f>IFERROR(INDEX(SchoolList!C:C,MATCH(T606,SchoolList!A:A,0)),"N/A")</f>
        <v>N/A</v>
      </c>
      <c r="T606" s="87">
        <v>521</v>
      </c>
      <c r="U606" s="88"/>
      <c r="V606" s="87"/>
    </row>
    <row r="607" spans="1:22" x14ac:dyDescent="0.2">
      <c r="A607" s="48">
        <v>1</v>
      </c>
      <c r="B607" s="48" t="s">
        <v>143</v>
      </c>
      <c r="C607" s="48" t="s">
        <v>95</v>
      </c>
      <c r="D607" s="49">
        <v>925</v>
      </c>
      <c r="E607" s="50" t="s">
        <v>399</v>
      </c>
      <c r="F607" s="48" t="s">
        <v>400</v>
      </c>
      <c r="G607" s="48" t="s">
        <v>401</v>
      </c>
      <c r="H607" s="48">
        <v>1102</v>
      </c>
      <c r="I607" s="48">
        <v>2</v>
      </c>
      <c r="J607" s="48" t="s">
        <v>541</v>
      </c>
      <c r="K607" s="48">
        <v>1488</v>
      </c>
      <c r="L607" s="49">
        <v>13</v>
      </c>
      <c r="M607" s="48" t="s">
        <v>403</v>
      </c>
      <c r="N607" s="51" t="s">
        <v>404</v>
      </c>
      <c r="O607" s="52" t="s">
        <v>491</v>
      </c>
      <c r="P607" s="48">
        <v>640</v>
      </c>
      <c r="Q607" s="131" t="str">
        <f>IFERROR(INDEX(JRoomSCS!C:C,MATCH(JRooms!M607,JRoomSCS!$B:$B,0)),"N/A")</f>
        <v>N/A</v>
      </c>
      <c r="R607" s="86" t="s">
        <v>396</v>
      </c>
      <c r="S607" s="87" t="str">
        <f>IFERROR(INDEX(SchoolList!C:C,MATCH(T607,SchoolList!A:A,0)),"N/A")</f>
        <v>N/A</v>
      </c>
      <c r="T607" s="87">
        <v>521</v>
      </c>
      <c r="U607" s="88"/>
      <c r="V607" s="87"/>
    </row>
    <row r="608" spans="1:22" x14ac:dyDescent="0.2">
      <c r="A608" s="48">
        <v>1</v>
      </c>
      <c r="B608" s="48" t="s">
        <v>143</v>
      </c>
      <c r="C608" s="48" t="s">
        <v>95</v>
      </c>
      <c r="D608" s="49">
        <v>925</v>
      </c>
      <c r="E608" s="50" t="s">
        <v>399</v>
      </c>
      <c r="F608" s="48" t="s">
        <v>400</v>
      </c>
      <c r="G608" s="48" t="s">
        <v>401</v>
      </c>
      <c r="H608" s="48">
        <v>1102</v>
      </c>
      <c r="I608" s="48">
        <v>2</v>
      </c>
      <c r="J608" s="48" t="s">
        <v>541</v>
      </c>
      <c r="K608" s="48">
        <v>1503</v>
      </c>
      <c r="L608" s="49">
        <v>14</v>
      </c>
      <c r="M608" s="48" t="s">
        <v>406</v>
      </c>
      <c r="N608" s="51" t="s">
        <v>404</v>
      </c>
      <c r="P608" s="48">
        <v>704</v>
      </c>
      <c r="Q608" s="131" t="str">
        <f>IFERROR(INDEX(JRoomSCS!C:C,MATCH(JRooms!M608,JRoomSCS!$B:$B,0)),"N/A")</f>
        <v>N/A</v>
      </c>
      <c r="R608" s="86" t="s">
        <v>396</v>
      </c>
      <c r="S608" s="87" t="str">
        <f>IFERROR(INDEX(SchoolList!C:C,MATCH(T608,SchoolList!A:A,0)),"N/A")</f>
        <v>N/A</v>
      </c>
      <c r="T608" s="87">
        <v>521</v>
      </c>
      <c r="U608" s="88"/>
      <c r="V608" s="87"/>
    </row>
    <row r="609" spans="1:22" x14ac:dyDescent="0.2">
      <c r="A609" s="48">
        <v>1</v>
      </c>
      <c r="B609" s="48" t="s">
        <v>143</v>
      </c>
      <c r="C609" s="48" t="s">
        <v>95</v>
      </c>
      <c r="D609" s="49">
        <v>925</v>
      </c>
      <c r="E609" s="50" t="s">
        <v>399</v>
      </c>
      <c r="F609" s="48" t="s">
        <v>400</v>
      </c>
      <c r="G609" s="48" t="s">
        <v>401</v>
      </c>
      <c r="H609" s="48">
        <v>1102</v>
      </c>
      <c r="I609" s="48">
        <v>2</v>
      </c>
      <c r="J609" s="48" t="s">
        <v>541</v>
      </c>
      <c r="K609" s="48">
        <v>1504</v>
      </c>
      <c r="L609" s="49">
        <v>15</v>
      </c>
      <c r="M609" s="48" t="s">
        <v>406</v>
      </c>
      <c r="N609" s="51" t="s">
        <v>404</v>
      </c>
      <c r="P609" s="48">
        <v>832</v>
      </c>
      <c r="Q609" s="131" t="str">
        <f>IFERROR(INDEX(JRoomSCS!C:C,MATCH(JRooms!M609,JRoomSCS!$B:$B,0)),"N/A")</f>
        <v>N/A</v>
      </c>
      <c r="R609" s="86" t="s">
        <v>396</v>
      </c>
      <c r="S609" s="87" t="str">
        <f>IFERROR(INDEX(SchoolList!C:C,MATCH(T609,SchoolList!A:A,0)),"N/A")</f>
        <v>N/A</v>
      </c>
      <c r="T609" s="87">
        <v>521</v>
      </c>
      <c r="U609" s="88"/>
      <c r="V609" s="87"/>
    </row>
    <row r="610" spans="1:22" x14ac:dyDescent="0.2">
      <c r="A610" s="48">
        <v>1</v>
      </c>
      <c r="B610" s="48" t="s">
        <v>143</v>
      </c>
      <c r="C610" s="48" t="s">
        <v>95</v>
      </c>
      <c r="D610" s="49">
        <v>925</v>
      </c>
      <c r="E610" s="50" t="s">
        <v>399</v>
      </c>
      <c r="F610" s="48" t="s">
        <v>400</v>
      </c>
      <c r="G610" s="48" t="s">
        <v>401</v>
      </c>
      <c r="H610" s="48">
        <v>1102</v>
      </c>
      <c r="I610" s="48">
        <v>2</v>
      </c>
      <c r="J610" s="48" t="s">
        <v>541</v>
      </c>
      <c r="K610" s="48">
        <v>1513</v>
      </c>
      <c r="L610" s="66">
        <v>43163</v>
      </c>
      <c r="M610" s="48" t="s">
        <v>419</v>
      </c>
      <c r="N610" s="51" t="s">
        <v>404</v>
      </c>
      <c r="P610" s="48">
        <v>1120</v>
      </c>
      <c r="Q610" s="131" t="str">
        <f>IFERROR(INDEX(JRoomSCS!C:C,MATCH(JRooms!M610,JRoomSCS!$B:$B,0)),"N/A")</f>
        <v>N/A</v>
      </c>
      <c r="R610" s="86" t="s">
        <v>396</v>
      </c>
      <c r="S610" s="87" t="str">
        <f>IFERROR(INDEX(SchoolList!C:C,MATCH(T610,SchoolList!A:A,0)),"N/A")</f>
        <v>N/A</v>
      </c>
      <c r="T610" s="87">
        <v>521</v>
      </c>
      <c r="U610" s="88"/>
      <c r="V610" s="87"/>
    </row>
    <row r="611" spans="1:22" x14ac:dyDescent="0.2">
      <c r="A611" s="48">
        <v>87</v>
      </c>
      <c r="B611" s="48" t="s">
        <v>811</v>
      </c>
      <c r="C611" s="48" t="s">
        <v>812</v>
      </c>
      <c r="D611" s="49">
        <v>227</v>
      </c>
      <c r="E611" s="50" t="s">
        <v>399</v>
      </c>
      <c r="F611" s="48" t="s">
        <v>400</v>
      </c>
      <c r="G611" s="48" t="s">
        <v>401</v>
      </c>
      <c r="H611" s="48">
        <v>227</v>
      </c>
      <c r="I611" s="48">
        <v>1</v>
      </c>
      <c r="J611" s="48" t="s">
        <v>402</v>
      </c>
      <c r="K611" s="48">
        <v>2663</v>
      </c>
      <c r="L611" s="49">
        <v>2</v>
      </c>
      <c r="M611" s="48" t="s">
        <v>403</v>
      </c>
      <c r="N611" s="51" t="s">
        <v>404</v>
      </c>
      <c r="P611" s="48">
        <v>828</v>
      </c>
      <c r="Q611" s="131" t="str">
        <f>IFERROR(INDEX(JRoomSCS!C:C,MATCH(JRooms!M611,JRoomSCS!$B:$B,0)),"N/A")</f>
        <v>N/A</v>
      </c>
      <c r="R611" s="86" t="s">
        <v>405</v>
      </c>
      <c r="S611" s="87" t="str">
        <f>IFERROR(INDEX(SchoolList!C:C,MATCH(T611,SchoolList!A:A,0)),"N/A")</f>
        <v>N/A</v>
      </c>
      <c r="T611" s="87" t="s">
        <v>405</v>
      </c>
      <c r="U611" s="88"/>
      <c r="V611" s="87"/>
    </row>
    <row r="612" spans="1:22" x14ac:dyDescent="0.2">
      <c r="A612" s="48">
        <v>87</v>
      </c>
      <c r="B612" s="48" t="s">
        <v>811</v>
      </c>
      <c r="C612" s="48" t="s">
        <v>812</v>
      </c>
      <c r="D612" s="49">
        <v>227</v>
      </c>
      <c r="E612" s="50" t="s">
        <v>399</v>
      </c>
      <c r="F612" s="48" t="s">
        <v>400</v>
      </c>
      <c r="G612" s="48" t="s">
        <v>401</v>
      </c>
      <c r="H612" s="48">
        <v>227</v>
      </c>
      <c r="I612" s="48">
        <v>1</v>
      </c>
      <c r="J612" s="48" t="s">
        <v>402</v>
      </c>
      <c r="K612" s="48">
        <v>2665</v>
      </c>
      <c r="L612" s="49">
        <v>3</v>
      </c>
      <c r="M612" s="48" t="s">
        <v>403</v>
      </c>
      <c r="N612" s="51" t="s">
        <v>404</v>
      </c>
      <c r="P612" s="48">
        <v>828</v>
      </c>
      <c r="Q612" s="131" t="str">
        <f>IFERROR(INDEX(JRoomSCS!C:C,MATCH(JRooms!M612,JRoomSCS!$B:$B,0)),"N/A")</f>
        <v>N/A</v>
      </c>
      <c r="R612" s="86" t="s">
        <v>405</v>
      </c>
      <c r="S612" s="87" t="str">
        <f>IFERROR(INDEX(SchoolList!C:C,MATCH(T612,SchoolList!A:A,0)),"N/A")</f>
        <v>N/A</v>
      </c>
      <c r="T612" s="87" t="s">
        <v>405</v>
      </c>
      <c r="U612" s="88"/>
      <c r="V612" s="87"/>
    </row>
    <row r="613" spans="1:22" x14ac:dyDescent="0.2">
      <c r="A613" s="48">
        <v>87</v>
      </c>
      <c r="B613" s="48" t="s">
        <v>811</v>
      </c>
      <c r="C613" s="48" t="s">
        <v>812</v>
      </c>
      <c r="D613" s="49">
        <v>227</v>
      </c>
      <c r="E613" s="50" t="s">
        <v>399</v>
      </c>
      <c r="F613" s="48" t="s">
        <v>400</v>
      </c>
      <c r="G613" s="48" t="s">
        <v>401</v>
      </c>
      <c r="H613" s="48">
        <v>227</v>
      </c>
      <c r="I613" s="48">
        <v>1</v>
      </c>
      <c r="J613" s="48" t="s">
        <v>402</v>
      </c>
      <c r="K613" s="48">
        <v>2664</v>
      </c>
      <c r="L613" s="49">
        <v>4</v>
      </c>
      <c r="M613" s="48" t="s">
        <v>403</v>
      </c>
      <c r="N613" s="51" t="s">
        <v>404</v>
      </c>
      <c r="P613" s="48">
        <v>828</v>
      </c>
      <c r="Q613" s="131" t="str">
        <f>IFERROR(INDEX(JRoomSCS!C:C,MATCH(JRooms!M613,JRoomSCS!$B:$B,0)),"N/A")</f>
        <v>N/A</v>
      </c>
      <c r="R613" s="86" t="s">
        <v>405</v>
      </c>
      <c r="S613" s="87" t="str">
        <f>IFERROR(INDEX(SchoolList!C:C,MATCH(T613,SchoolList!A:A,0)),"N/A")</f>
        <v>N/A</v>
      </c>
      <c r="T613" s="87" t="s">
        <v>405</v>
      </c>
      <c r="U613" s="88"/>
      <c r="V613" s="87"/>
    </row>
    <row r="614" spans="1:22" x14ac:dyDescent="0.2">
      <c r="A614" s="48">
        <v>87</v>
      </c>
      <c r="B614" s="48" t="s">
        <v>811</v>
      </c>
      <c r="C614" s="48" t="s">
        <v>812</v>
      </c>
      <c r="D614" s="49">
        <v>227</v>
      </c>
      <c r="E614" s="50" t="s">
        <v>399</v>
      </c>
      <c r="F614" s="48" t="s">
        <v>400</v>
      </c>
      <c r="G614" s="48" t="s">
        <v>401</v>
      </c>
      <c r="H614" s="48">
        <v>227</v>
      </c>
      <c r="I614" s="48">
        <v>1</v>
      </c>
      <c r="J614" s="48" t="s">
        <v>402</v>
      </c>
      <c r="K614" s="48">
        <v>2667</v>
      </c>
      <c r="L614" s="49">
        <v>5</v>
      </c>
      <c r="M614" s="48" t="s">
        <v>403</v>
      </c>
      <c r="N614" s="51" t="s">
        <v>404</v>
      </c>
      <c r="P614" s="48">
        <v>828</v>
      </c>
      <c r="Q614" s="131" t="str">
        <f>IFERROR(INDEX(JRoomSCS!C:C,MATCH(JRooms!M614,JRoomSCS!$B:$B,0)),"N/A")</f>
        <v>N/A</v>
      </c>
      <c r="R614" s="86" t="s">
        <v>405</v>
      </c>
      <c r="S614" s="87" t="str">
        <f>IFERROR(INDEX(SchoolList!C:C,MATCH(T614,SchoolList!A:A,0)),"N/A")</f>
        <v>N/A</v>
      </c>
      <c r="T614" s="87" t="s">
        <v>405</v>
      </c>
      <c r="U614" s="88"/>
      <c r="V614" s="87"/>
    </row>
    <row r="615" spans="1:22" x14ac:dyDescent="0.2">
      <c r="A615" s="48">
        <v>87</v>
      </c>
      <c r="B615" s="48" t="s">
        <v>811</v>
      </c>
      <c r="C615" s="48" t="s">
        <v>812</v>
      </c>
      <c r="D615" s="49">
        <v>227</v>
      </c>
      <c r="E615" s="50" t="s">
        <v>399</v>
      </c>
      <c r="F615" s="48" t="s">
        <v>400</v>
      </c>
      <c r="G615" s="48" t="s">
        <v>401</v>
      </c>
      <c r="H615" s="48">
        <v>227</v>
      </c>
      <c r="I615" s="48">
        <v>1</v>
      </c>
      <c r="J615" s="48" t="s">
        <v>402</v>
      </c>
      <c r="K615" s="48">
        <v>2666</v>
      </c>
      <c r="L615" s="49">
        <v>6</v>
      </c>
      <c r="M615" s="48" t="s">
        <v>403</v>
      </c>
      <c r="N615" s="51" t="s">
        <v>404</v>
      </c>
      <c r="P615" s="48">
        <v>828</v>
      </c>
      <c r="Q615" s="131" t="str">
        <f>IFERROR(INDEX(JRoomSCS!C:C,MATCH(JRooms!M615,JRoomSCS!$B:$B,0)),"N/A")</f>
        <v>N/A</v>
      </c>
      <c r="R615" s="86" t="s">
        <v>405</v>
      </c>
      <c r="S615" s="87" t="str">
        <f>IFERROR(INDEX(SchoolList!C:C,MATCH(T615,SchoolList!A:A,0)),"N/A")</f>
        <v>N/A</v>
      </c>
      <c r="T615" s="87" t="s">
        <v>405</v>
      </c>
      <c r="U615" s="88"/>
      <c r="V615" s="87"/>
    </row>
    <row r="616" spans="1:22" x14ac:dyDescent="0.2">
      <c r="A616" s="48">
        <v>87</v>
      </c>
      <c r="B616" s="48" t="s">
        <v>811</v>
      </c>
      <c r="C616" s="48" t="s">
        <v>812</v>
      </c>
      <c r="D616" s="49">
        <v>227</v>
      </c>
      <c r="E616" s="50" t="s">
        <v>399</v>
      </c>
      <c r="F616" s="48" t="s">
        <v>400</v>
      </c>
      <c r="G616" s="48" t="s">
        <v>401</v>
      </c>
      <c r="H616" s="48">
        <v>1250</v>
      </c>
      <c r="I616" s="48">
        <v>2</v>
      </c>
      <c r="J616" s="48" t="s">
        <v>421</v>
      </c>
      <c r="K616" s="48">
        <v>2674</v>
      </c>
      <c r="L616" s="49">
        <v>201</v>
      </c>
      <c r="M616" s="48" t="s">
        <v>419</v>
      </c>
      <c r="N616" s="51" t="s">
        <v>404</v>
      </c>
      <c r="P616" s="48">
        <v>828</v>
      </c>
      <c r="Q616" s="131" t="str">
        <f>IFERROR(INDEX(JRoomSCS!C:C,MATCH(JRooms!M616,JRoomSCS!$B:$B,0)),"N/A")</f>
        <v>N/A</v>
      </c>
      <c r="R616" s="86" t="s">
        <v>405</v>
      </c>
      <c r="S616" s="87" t="str">
        <f>IFERROR(INDEX(SchoolList!C:C,MATCH(T616,SchoolList!A:A,0)),"N/A")</f>
        <v>N/A</v>
      </c>
      <c r="T616" s="87" t="s">
        <v>405</v>
      </c>
      <c r="U616" s="88"/>
      <c r="V616" s="87"/>
    </row>
    <row r="617" spans="1:22" x14ac:dyDescent="0.2">
      <c r="A617" s="48">
        <v>87</v>
      </c>
      <c r="B617" s="48" t="s">
        <v>811</v>
      </c>
      <c r="C617" s="48" t="s">
        <v>812</v>
      </c>
      <c r="D617" s="49">
        <v>227</v>
      </c>
      <c r="E617" s="50" t="s">
        <v>399</v>
      </c>
      <c r="F617" s="48" t="s">
        <v>400</v>
      </c>
      <c r="G617" s="48" t="s">
        <v>401</v>
      </c>
      <c r="H617" s="48">
        <v>1250</v>
      </c>
      <c r="I617" s="48">
        <v>2</v>
      </c>
      <c r="J617" s="48" t="s">
        <v>421</v>
      </c>
      <c r="K617" s="48">
        <v>2672</v>
      </c>
      <c r="L617" s="49">
        <v>203</v>
      </c>
      <c r="M617" s="48" t="s">
        <v>419</v>
      </c>
      <c r="N617" s="51" t="s">
        <v>404</v>
      </c>
      <c r="P617" s="48">
        <v>828</v>
      </c>
      <c r="Q617" s="131" t="str">
        <f>IFERROR(INDEX(JRoomSCS!C:C,MATCH(JRooms!M617,JRoomSCS!$B:$B,0)),"N/A")</f>
        <v>N/A</v>
      </c>
      <c r="R617" s="86" t="s">
        <v>405</v>
      </c>
      <c r="S617" s="87" t="str">
        <f>IFERROR(INDEX(SchoolList!C:C,MATCH(T617,SchoolList!A:A,0)),"N/A")</f>
        <v>N/A</v>
      </c>
      <c r="T617" s="87" t="s">
        <v>405</v>
      </c>
      <c r="U617" s="88"/>
      <c r="V617" s="87"/>
    </row>
    <row r="618" spans="1:22" x14ac:dyDescent="0.2">
      <c r="A618" s="48">
        <v>87</v>
      </c>
      <c r="B618" s="48" t="s">
        <v>811</v>
      </c>
      <c r="C618" s="48" t="s">
        <v>812</v>
      </c>
      <c r="D618" s="49">
        <v>227</v>
      </c>
      <c r="E618" s="50" t="s">
        <v>399</v>
      </c>
      <c r="F618" s="48" t="s">
        <v>400</v>
      </c>
      <c r="G618" s="48" t="s">
        <v>401</v>
      </c>
      <c r="H618" s="48">
        <v>1250</v>
      </c>
      <c r="I618" s="48">
        <v>2</v>
      </c>
      <c r="J618" s="48" t="s">
        <v>421</v>
      </c>
      <c r="K618" s="48">
        <v>2671</v>
      </c>
      <c r="L618" s="49">
        <v>204</v>
      </c>
      <c r="M618" s="48" t="s">
        <v>419</v>
      </c>
      <c r="N618" s="51" t="s">
        <v>404</v>
      </c>
      <c r="P618" s="48">
        <v>828</v>
      </c>
      <c r="Q618" s="131" t="str">
        <f>IFERROR(INDEX(JRoomSCS!C:C,MATCH(JRooms!M618,JRoomSCS!$B:$B,0)),"N/A")</f>
        <v>N/A</v>
      </c>
      <c r="R618" s="86" t="s">
        <v>405</v>
      </c>
      <c r="S618" s="87" t="str">
        <f>IFERROR(INDEX(SchoolList!C:C,MATCH(T618,SchoolList!A:A,0)),"N/A")</f>
        <v>N/A</v>
      </c>
      <c r="T618" s="87" t="s">
        <v>405</v>
      </c>
      <c r="U618" s="88"/>
      <c r="V618" s="87"/>
    </row>
    <row r="619" spans="1:22" x14ac:dyDescent="0.2">
      <c r="A619" s="48">
        <v>87</v>
      </c>
      <c r="B619" s="48" t="s">
        <v>811</v>
      </c>
      <c r="C619" s="48" t="s">
        <v>812</v>
      </c>
      <c r="D619" s="49">
        <v>227</v>
      </c>
      <c r="E619" s="50" t="s">
        <v>399</v>
      </c>
      <c r="F619" s="48" t="s">
        <v>400</v>
      </c>
      <c r="G619" s="48" t="s">
        <v>401</v>
      </c>
      <c r="H619" s="48">
        <v>1250</v>
      </c>
      <c r="I619" s="48">
        <v>2</v>
      </c>
      <c r="J619" s="48" t="s">
        <v>421</v>
      </c>
      <c r="K619" s="48">
        <v>2670</v>
      </c>
      <c r="L619" s="49">
        <v>205</v>
      </c>
      <c r="M619" s="48" t="s">
        <v>419</v>
      </c>
      <c r="N619" s="51" t="s">
        <v>404</v>
      </c>
      <c r="P619" s="48">
        <v>828</v>
      </c>
      <c r="Q619" s="131" t="str">
        <f>IFERROR(INDEX(JRoomSCS!C:C,MATCH(JRooms!M619,JRoomSCS!$B:$B,0)),"N/A")</f>
        <v>N/A</v>
      </c>
      <c r="R619" s="86" t="s">
        <v>405</v>
      </c>
      <c r="S619" s="87" t="str">
        <f>IFERROR(INDEX(SchoolList!C:C,MATCH(T619,SchoolList!A:A,0)),"N/A")</f>
        <v>N/A</v>
      </c>
      <c r="T619" s="87" t="s">
        <v>405</v>
      </c>
      <c r="U619" s="88"/>
      <c r="V619" s="87"/>
    </row>
    <row r="620" spans="1:22" x14ac:dyDescent="0.2">
      <c r="A620" s="48">
        <v>87</v>
      </c>
      <c r="B620" s="48" t="s">
        <v>811</v>
      </c>
      <c r="C620" s="48" t="s">
        <v>812</v>
      </c>
      <c r="D620" s="49">
        <v>227</v>
      </c>
      <c r="E620" s="50" t="s">
        <v>399</v>
      </c>
      <c r="F620" s="48" t="s">
        <v>400</v>
      </c>
      <c r="G620" s="48" t="s">
        <v>401</v>
      </c>
      <c r="H620" s="48">
        <v>1250</v>
      </c>
      <c r="I620" s="48">
        <v>2</v>
      </c>
      <c r="J620" s="48" t="s">
        <v>421</v>
      </c>
      <c r="K620" s="48">
        <v>2668</v>
      </c>
      <c r="L620" s="49">
        <v>206</v>
      </c>
      <c r="M620" s="48" t="s">
        <v>419</v>
      </c>
      <c r="N620" s="51" t="s">
        <v>404</v>
      </c>
      <c r="P620" s="48">
        <v>828</v>
      </c>
      <c r="Q620" s="131" t="str">
        <f>IFERROR(INDEX(JRoomSCS!C:C,MATCH(JRooms!M620,JRoomSCS!$B:$B,0)),"N/A")</f>
        <v>N/A</v>
      </c>
      <c r="R620" s="86" t="s">
        <v>405</v>
      </c>
      <c r="S620" s="87" t="str">
        <f>IFERROR(INDEX(SchoolList!C:C,MATCH(T620,SchoolList!A:A,0)),"N/A")</f>
        <v>N/A</v>
      </c>
      <c r="T620" s="87" t="s">
        <v>405</v>
      </c>
      <c r="U620" s="88"/>
      <c r="V620" s="87"/>
    </row>
    <row r="621" spans="1:22" x14ac:dyDescent="0.2">
      <c r="A621" s="48">
        <v>87</v>
      </c>
      <c r="B621" s="48" t="s">
        <v>811</v>
      </c>
      <c r="C621" s="48" t="s">
        <v>812</v>
      </c>
      <c r="D621" s="49">
        <v>227</v>
      </c>
      <c r="E621" s="50" t="s">
        <v>399</v>
      </c>
      <c r="F621" s="48" t="s">
        <v>400</v>
      </c>
      <c r="G621" s="48" t="s">
        <v>401</v>
      </c>
      <c r="H621" s="48">
        <v>1250</v>
      </c>
      <c r="I621" s="48">
        <v>2</v>
      </c>
      <c r="J621" s="48" t="s">
        <v>421</v>
      </c>
      <c r="K621" s="48">
        <v>2669</v>
      </c>
      <c r="L621" s="49">
        <v>207</v>
      </c>
      <c r="M621" s="48" t="s">
        <v>419</v>
      </c>
      <c r="N621" s="51" t="s">
        <v>404</v>
      </c>
      <c r="P621" s="48">
        <v>828</v>
      </c>
      <c r="Q621" s="131" t="str">
        <f>IFERROR(INDEX(JRoomSCS!C:C,MATCH(JRooms!M621,JRoomSCS!$B:$B,0)),"N/A")</f>
        <v>N/A</v>
      </c>
      <c r="R621" s="86" t="s">
        <v>405</v>
      </c>
      <c r="S621" s="87" t="str">
        <f>IFERROR(INDEX(SchoolList!C:C,MATCH(T621,SchoolList!A:A,0)),"N/A")</f>
        <v>N/A</v>
      </c>
      <c r="T621" s="87" t="s">
        <v>405</v>
      </c>
      <c r="U621" s="88"/>
      <c r="V621" s="87"/>
    </row>
    <row r="622" spans="1:22" x14ac:dyDescent="0.2">
      <c r="A622" s="48">
        <v>87</v>
      </c>
      <c r="B622" s="48" t="s">
        <v>811</v>
      </c>
      <c r="C622" s="48" t="s">
        <v>812</v>
      </c>
      <c r="D622" s="49">
        <v>227</v>
      </c>
      <c r="E622" s="50" t="s">
        <v>399</v>
      </c>
      <c r="F622" s="48" t="s">
        <v>400</v>
      </c>
      <c r="G622" s="48" t="s">
        <v>401</v>
      </c>
      <c r="H622" s="48">
        <v>1250</v>
      </c>
      <c r="I622" s="48">
        <v>2</v>
      </c>
      <c r="J622" s="48" t="s">
        <v>421</v>
      </c>
      <c r="K622" s="48">
        <v>2673</v>
      </c>
      <c r="L622" s="49" t="s">
        <v>414</v>
      </c>
      <c r="M622" s="48" t="s">
        <v>415</v>
      </c>
      <c r="N622" s="51" t="s">
        <v>416</v>
      </c>
      <c r="P622" s="48">
        <v>1748</v>
      </c>
      <c r="Q622" s="131" t="str">
        <f>IFERROR(INDEX(JRoomSCS!C:C,MATCH(JRooms!M622,JRoomSCS!$B:$B,0)),"N/A")</f>
        <v>N/A</v>
      </c>
      <c r="R622" s="86" t="s">
        <v>405</v>
      </c>
      <c r="S622" s="87" t="str">
        <f>IFERROR(INDEX(SchoolList!C:C,MATCH(T622,SchoolList!A:A,0)),"N/A")</f>
        <v>N/A</v>
      </c>
      <c r="T622" s="87" t="s">
        <v>405</v>
      </c>
      <c r="U622" s="88"/>
      <c r="V622" s="87"/>
    </row>
    <row r="623" spans="1:22" x14ac:dyDescent="0.2">
      <c r="A623" s="48">
        <v>87</v>
      </c>
      <c r="B623" s="48" t="s">
        <v>811</v>
      </c>
      <c r="C623" s="48" t="s">
        <v>812</v>
      </c>
      <c r="D623" s="49">
        <v>228</v>
      </c>
      <c r="E623" s="50" t="s">
        <v>454</v>
      </c>
      <c r="F623" s="48" t="s">
        <v>455</v>
      </c>
      <c r="G623" s="48" t="s">
        <v>401</v>
      </c>
      <c r="H623" s="48">
        <v>228</v>
      </c>
      <c r="I623" s="48">
        <v>1</v>
      </c>
      <c r="J623" s="48" t="s">
        <v>402</v>
      </c>
      <c r="K623" s="48">
        <v>2649</v>
      </c>
      <c r="L623" s="49">
        <v>8</v>
      </c>
      <c r="M623" s="48" t="s">
        <v>406</v>
      </c>
      <c r="N623" s="51" t="s">
        <v>404</v>
      </c>
      <c r="P623" s="48">
        <v>1056</v>
      </c>
      <c r="Q623" s="131" t="str">
        <f>IFERROR(INDEX(JRoomSCS!C:C,MATCH(JRooms!M623,JRoomSCS!$B:$B,0)),"N/A")</f>
        <v>N/A</v>
      </c>
      <c r="R623" s="86" t="s">
        <v>492</v>
      </c>
      <c r="S623" s="87" t="str">
        <f>IFERROR(INDEX(SchoolList!C:C,MATCH(T623,SchoolList!A:A,0)),"N/A")</f>
        <v>N/A</v>
      </c>
      <c r="T623" s="87" t="s">
        <v>405</v>
      </c>
      <c r="U623" s="88"/>
      <c r="V623" s="87"/>
    </row>
    <row r="624" spans="1:22" x14ac:dyDescent="0.2">
      <c r="A624" s="48">
        <v>87</v>
      </c>
      <c r="B624" s="48" t="s">
        <v>811</v>
      </c>
      <c r="C624" s="48" t="s">
        <v>812</v>
      </c>
      <c r="D624" s="49">
        <v>228</v>
      </c>
      <c r="E624" s="50" t="s">
        <v>454</v>
      </c>
      <c r="F624" s="48" t="s">
        <v>455</v>
      </c>
      <c r="G624" s="48" t="s">
        <v>401</v>
      </c>
      <c r="H624" s="48">
        <v>228</v>
      </c>
      <c r="I624" s="48">
        <v>1</v>
      </c>
      <c r="J624" s="48" t="s">
        <v>402</v>
      </c>
      <c r="K624" s="48">
        <v>2650</v>
      </c>
      <c r="L624" s="49">
        <v>9</v>
      </c>
      <c r="M624" s="48" t="s">
        <v>406</v>
      </c>
      <c r="N624" s="51" t="s">
        <v>404</v>
      </c>
      <c r="O624" s="52" t="s">
        <v>491</v>
      </c>
      <c r="P624" s="48">
        <v>1056</v>
      </c>
      <c r="Q624" s="131" t="str">
        <f>IFERROR(INDEX(JRoomSCS!C:C,MATCH(JRooms!M624,JRoomSCS!$B:$B,0)),"N/A")</f>
        <v>N/A</v>
      </c>
      <c r="R624" s="86" t="s">
        <v>405</v>
      </c>
      <c r="S624" s="87" t="str">
        <f>IFERROR(INDEX(SchoolList!C:C,MATCH(T624,SchoolList!A:A,0)),"N/A")</f>
        <v>N/A</v>
      </c>
      <c r="T624" s="87" t="s">
        <v>405</v>
      </c>
      <c r="U624" s="88"/>
      <c r="V624" s="87"/>
    </row>
    <row r="625" spans="1:22" x14ac:dyDescent="0.2">
      <c r="A625" s="48">
        <v>87</v>
      </c>
      <c r="B625" s="48" t="s">
        <v>811</v>
      </c>
      <c r="C625" s="48" t="s">
        <v>812</v>
      </c>
      <c r="D625" s="49">
        <v>228</v>
      </c>
      <c r="E625" s="50" t="s">
        <v>454</v>
      </c>
      <c r="F625" s="48" t="s">
        <v>455</v>
      </c>
      <c r="G625" s="48" t="s">
        <v>401</v>
      </c>
      <c r="H625" s="48">
        <v>228</v>
      </c>
      <c r="I625" s="48">
        <v>1</v>
      </c>
      <c r="J625" s="48" t="s">
        <v>402</v>
      </c>
      <c r="K625" s="48">
        <v>2675</v>
      </c>
      <c r="L625" s="49">
        <v>10</v>
      </c>
      <c r="M625" s="48" t="s">
        <v>406</v>
      </c>
      <c r="N625" s="51" t="s">
        <v>404</v>
      </c>
      <c r="P625" s="48">
        <v>1056</v>
      </c>
      <c r="Q625" s="131" t="str">
        <f>IFERROR(INDEX(JRoomSCS!C:C,MATCH(JRooms!M625,JRoomSCS!$B:$B,0)),"N/A")</f>
        <v>N/A</v>
      </c>
      <c r="R625" s="86" t="s">
        <v>405</v>
      </c>
      <c r="S625" s="87" t="str">
        <f>IFERROR(INDEX(SchoolList!C:C,MATCH(T625,SchoolList!A:A,0)),"N/A")</f>
        <v>N/A</v>
      </c>
      <c r="T625" s="87" t="s">
        <v>405</v>
      </c>
      <c r="U625" s="88"/>
      <c r="V625" s="87"/>
    </row>
    <row r="626" spans="1:22" x14ac:dyDescent="0.2">
      <c r="A626" s="48">
        <v>87</v>
      </c>
      <c r="B626" s="48" t="s">
        <v>811</v>
      </c>
      <c r="C626" s="48" t="s">
        <v>812</v>
      </c>
      <c r="D626" s="49">
        <v>228</v>
      </c>
      <c r="E626" s="50" t="s">
        <v>454</v>
      </c>
      <c r="F626" s="48" t="s">
        <v>455</v>
      </c>
      <c r="G626" s="48" t="s">
        <v>401</v>
      </c>
      <c r="H626" s="48">
        <v>228</v>
      </c>
      <c r="I626" s="48">
        <v>1</v>
      </c>
      <c r="J626" s="48" t="s">
        <v>402</v>
      </c>
      <c r="K626" s="48">
        <v>2676</v>
      </c>
      <c r="L626" s="49">
        <v>11</v>
      </c>
      <c r="M626" s="48" t="s">
        <v>406</v>
      </c>
      <c r="N626" s="51" t="s">
        <v>404</v>
      </c>
      <c r="P626" s="48">
        <v>1056</v>
      </c>
      <c r="Q626" s="131" t="str">
        <f>IFERROR(INDEX(JRoomSCS!C:C,MATCH(JRooms!M626,JRoomSCS!$B:$B,0)),"N/A")</f>
        <v>N/A</v>
      </c>
      <c r="R626" s="86" t="s">
        <v>405</v>
      </c>
      <c r="S626" s="87" t="str">
        <f>IFERROR(INDEX(SchoolList!C:C,MATCH(T626,SchoolList!A:A,0)),"N/A")</f>
        <v>N/A</v>
      </c>
      <c r="T626" s="87" t="s">
        <v>405</v>
      </c>
      <c r="U626" s="88"/>
      <c r="V626" s="87"/>
    </row>
    <row r="627" spans="1:22" x14ac:dyDescent="0.2">
      <c r="A627" s="48">
        <v>87</v>
      </c>
      <c r="B627" s="48" t="s">
        <v>811</v>
      </c>
      <c r="C627" s="48" t="s">
        <v>812</v>
      </c>
      <c r="D627" s="49">
        <v>228</v>
      </c>
      <c r="E627" s="50" t="s">
        <v>454</v>
      </c>
      <c r="F627" s="48" t="s">
        <v>455</v>
      </c>
      <c r="G627" s="48" t="s">
        <v>401</v>
      </c>
      <c r="H627" s="48">
        <v>228</v>
      </c>
      <c r="I627" s="48">
        <v>1</v>
      </c>
      <c r="J627" s="48" t="s">
        <v>402</v>
      </c>
      <c r="K627" s="48">
        <v>2677</v>
      </c>
      <c r="L627" s="49">
        <v>12</v>
      </c>
      <c r="M627" s="48" t="s">
        <v>406</v>
      </c>
      <c r="N627" s="51" t="s">
        <v>404</v>
      </c>
      <c r="P627" s="48">
        <v>1056</v>
      </c>
      <c r="Q627" s="131" t="str">
        <f>IFERROR(INDEX(JRoomSCS!C:C,MATCH(JRooms!M627,JRoomSCS!$B:$B,0)),"N/A")</f>
        <v>N/A</v>
      </c>
      <c r="R627" s="86" t="s">
        <v>405</v>
      </c>
      <c r="S627" s="87" t="str">
        <f>IFERROR(INDEX(SchoolList!C:C,MATCH(T627,SchoolList!A:A,0)),"N/A")</f>
        <v>N/A</v>
      </c>
      <c r="T627" s="87" t="s">
        <v>405</v>
      </c>
      <c r="U627" s="88"/>
      <c r="V627" s="87"/>
    </row>
    <row r="628" spans="1:22" x14ac:dyDescent="0.2">
      <c r="A628" s="48">
        <v>87</v>
      </c>
      <c r="B628" s="48" t="s">
        <v>811</v>
      </c>
      <c r="C628" s="48" t="s">
        <v>812</v>
      </c>
      <c r="D628" s="49">
        <v>228</v>
      </c>
      <c r="E628" s="50" t="s">
        <v>454</v>
      </c>
      <c r="F628" s="48" t="s">
        <v>455</v>
      </c>
      <c r="G628" s="48" t="s">
        <v>401</v>
      </c>
      <c r="H628" s="48">
        <v>228</v>
      </c>
      <c r="I628" s="48">
        <v>1</v>
      </c>
      <c r="J628" s="48" t="s">
        <v>402</v>
      </c>
      <c r="K628" s="48">
        <v>2678</v>
      </c>
      <c r="L628" s="49" t="s">
        <v>576</v>
      </c>
      <c r="M628" s="48" t="s">
        <v>406</v>
      </c>
      <c r="N628" s="51" t="s">
        <v>404</v>
      </c>
      <c r="P628" s="48">
        <v>1248</v>
      </c>
      <c r="Q628" s="131" t="str">
        <f>IFERROR(INDEX(JRoomSCS!C:C,MATCH(JRooms!M628,JRoomSCS!$B:$B,0)),"N/A")</f>
        <v>N/A</v>
      </c>
      <c r="R628" s="86" t="s">
        <v>405</v>
      </c>
      <c r="S628" s="87" t="str">
        <f>IFERROR(INDEX(SchoolList!C:C,MATCH(T628,SchoolList!A:A,0)),"N/A")</f>
        <v>N/A</v>
      </c>
      <c r="T628" s="87" t="s">
        <v>405</v>
      </c>
      <c r="U628" s="88"/>
      <c r="V628" s="87"/>
    </row>
    <row r="629" spans="1:22" x14ac:dyDescent="0.2">
      <c r="A629" s="48">
        <v>87</v>
      </c>
      <c r="B629" s="48" t="s">
        <v>811</v>
      </c>
      <c r="C629" s="48" t="s">
        <v>812</v>
      </c>
      <c r="D629" s="49">
        <v>229</v>
      </c>
      <c r="E629" s="50" t="s">
        <v>471</v>
      </c>
      <c r="F629" s="48" t="s">
        <v>472</v>
      </c>
      <c r="G629" s="48" t="s">
        <v>401</v>
      </c>
      <c r="H629" s="48">
        <v>229</v>
      </c>
      <c r="I629" s="48">
        <v>1</v>
      </c>
      <c r="J629" s="48" t="s">
        <v>402</v>
      </c>
      <c r="K629" s="48">
        <v>2679</v>
      </c>
      <c r="L629" s="49" t="s">
        <v>594</v>
      </c>
      <c r="M629" s="48" t="s">
        <v>412</v>
      </c>
      <c r="N629" s="51" t="s">
        <v>413</v>
      </c>
      <c r="P629" s="48">
        <v>3726</v>
      </c>
      <c r="Q629" s="131" t="str">
        <f>IFERROR(INDEX(JRoomSCS!C:C,MATCH(JRooms!M629,JRoomSCS!$B:$B,0)),"N/A")</f>
        <v>N/A</v>
      </c>
      <c r="R629" s="86" t="s">
        <v>405</v>
      </c>
      <c r="S629" s="87" t="str">
        <f>IFERROR(INDEX(SchoolList!C:C,MATCH(T629,SchoolList!A:A,0)),"N/A")</f>
        <v>N/A</v>
      </c>
      <c r="T629" s="87" t="s">
        <v>405</v>
      </c>
      <c r="U629" s="88"/>
      <c r="V629" s="87"/>
    </row>
    <row r="630" spans="1:22" x14ac:dyDescent="0.2">
      <c r="A630" s="48">
        <v>87</v>
      </c>
      <c r="B630" s="48" t="s">
        <v>811</v>
      </c>
      <c r="C630" s="48" t="s">
        <v>812</v>
      </c>
      <c r="D630" s="49">
        <v>229</v>
      </c>
      <c r="E630" s="50" t="s">
        <v>471</v>
      </c>
      <c r="F630" s="48" t="s">
        <v>472</v>
      </c>
      <c r="G630" s="48" t="s">
        <v>401</v>
      </c>
      <c r="H630" s="48">
        <v>229</v>
      </c>
      <c r="I630" s="48">
        <v>1</v>
      </c>
      <c r="J630" s="48" t="s">
        <v>402</v>
      </c>
      <c r="K630" s="48">
        <v>2680</v>
      </c>
      <c r="L630" s="49" t="s">
        <v>280</v>
      </c>
      <c r="M630" s="48" t="s">
        <v>406</v>
      </c>
      <c r="N630" s="51" t="s">
        <v>404</v>
      </c>
      <c r="P630" s="48">
        <v>936</v>
      </c>
      <c r="Q630" s="131" t="str">
        <f>IFERROR(INDEX(JRoomSCS!C:C,MATCH(JRooms!M630,JRoomSCS!$B:$B,0)),"N/A")</f>
        <v>N/A</v>
      </c>
      <c r="R630" s="86" t="s">
        <v>405</v>
      </c>
      <c r="S630" s="87" t="str">
        <f>IFERROR(INDEX(SchoolList!C:C,MATCH(T630,SchoolList!A:A,0)),"N/A")</f>
        <v>N/A</v>
      </c>
      <c r="T630" s="87" t="s">
        <v>405</v>
      </c>
      <c r="U630" s="88"/>
      <c r="V630" s="87"/>
    </row>
    <row r="631" spans="1:22" x14ac:dyDescent="0.2">
      <c r="A631" s="48">
        <v>87</v>
      </c>
      <c r="B631" s="48" t="s">
        <v>811</v>
      </c>
      <c r="C631" s="48" t="s">
        <v>812</v>
      </c>
      <c r="D631" s="49">
        <v>230</v>
      </c>
      <c r="E631" s="50" t="s">
        <v>502</v>
      </c>
      <c r="F631" s="48" t="s">
        <v>565</v>
      </c>
      <c r="G631" s="48" t="s">
        <v>401</v>
      </c>
      <c r="H631" s="48">
        <v>230</v>
      </c>
      <c r="I631" s="48">
        <v>1</v>
      </c>
      <c r="J631" s="48" t="s">
        <v>402</v>
      </c>
      <c r="K631" s="48">
        <v>2662</v>
      </c>
      <c r="L631" s="49" t="s">
        <v>667</v>
      </c>
      <c r="M631" s="48" t="s">
        <v>543</v>
      </c>
      <c r="N631" s="51" t="s">
        <v>404</v>
      </c>
      <c r="P631" s="48">
        <v>2501</v>
      </c>
      <c r="Q631" s="131" t="str">
        <f>IFERROR(INDEX(JRoomSCS!C:C,MATCH(JRooms!M631,JRoomSCS!$B:$B,0)),"N/A")</f>
        <v>N/A</v>
      </c>
      <c r="R631" s="86" t="s">
        <v>405</v>
      </c>
      <c r="S631" s="87" t="str">
        <f>IFERROR(INDEX(SchoolList!C:C,MATCH(T631,SchoolList!A:A,0)),"N/A")</f>
        <v>N/A</v>
      </c>
      <c r="T631" s="87" t="s">
        <v>405</v>
      </c>
      <c r="U631" s="88"/>
      <c r="V631" s="87"/>
    </row>
    <row r="632" spans="1:22" x14ac:dyDescent="0.2">
      <c r="A632" s="48">
        <v>87</v>
      </c>
      <c r="B632" s="48" t="s">
        <v>811</v>
      </c>
      <c r="C632" s="48" t="s">
        <v>812</v>
      </c>
      <c r="D632" s="49">
        <v>231</v>
      </c>
      <c r="E632" s="50" t="s">
        <v>487</v>
      </c>
      <c r="F632" s="48" t="s">
        <v>488</v>
      </c>
      <c r="G632" s="48" t="s">
        <v>401</v>
      </c>
      <c r="H632" s="48">
        <v>231</v>
      </c>
      <c r="I632" s="48">
        <v>1</v>
      </c>
      <c r="J632" s="48" t="s">
        <v>402</v>
      </c>
      <c r="K632" s="48">
        <v>2651</v>
      </c>
      <c r="L632" s="49">
        <v>14</v>
      </c>
      <c r="M632" s="48" t="s">
        <v>403</v>
      </c>
      <c r="N632" s="51" t="s">
        <v>404</v>
      </c>
      <c r="P632" s="48">
        <v>828</v>
      </c>
      <c r="Q632" s="131" t="str">
        <f>IFERROR(INDEX(JRoomSCS!C:C,MATCH(JRooms!M632,JRoomSCS!$B:$B,0)),"N/A")</f>
        <v>N/A</v>
      </c>
      <c r="R632" s="86" t="s">
        <v>405</v>
      </c>
      <c r="S632" s="87" t="str">
        <f>IFERROR(INDEX(SchoolList!C:C,MATCH(T632,SchoolList!A:A,0)),"N/A")</f>
        <v>N/A</v>
      </c>
      <c r="T632" s="87" t="s">
        <v>405</v>
      </c>
      <c r="U632" s="88"/>
      <c r="V632" s="87"/>
    </row>
    <row r="633" spans="1:22" x14ac:dyDescent="0.2">
      <c r="A633" s="48">
        <v>87</v>
      </c>
      <c r="B633" s="48" t="s">
        <v>811</v>
      </c>
      <c r="C633" s="48" t="s">
        <v>812</v>
      </c>
      <c r="D633" s="49">
        <v>231</v>
      </c>
      <c r="E633" s="50" t="s">
        <v>487</v>
      </c>
      <c r="F633" s="48" t="s">
        <v>488</v>
      </c>
      <c r="G633" s="48" t="s">
        <v>401</v>
      </c>
      <c r="H633" s="48">
        <v>231</v>
      </c>
      <c r="I633" s="48">
        <v>1</v>
      </c>
      <c r="J633" s="48" t="s">
        <v>402</v>
      </c>
      <c r="K633" s="48">
        <v>2652</v>
      </c>
      <c r="L633" s="49">
        <v>16</v>
      </c>
      <c r="M633" s="48" t="s">
        <v>403</v>
      </c>
      <c r="N633" s="51" t="s">
        <v>404</v>
      </c>
      <c r="P633" s="48">
        <v>828</v>
      </c>
      <c r="Q633" s="131" t="str">
        <f>IFERROR(INDEX(JRoomSCS!C:C,MATCH(JRooms!M633,JRoomSCS!$B:$B,0)),"N/A")</f>
        <v>N/A</v>
      </c>
      <c r="R633" s="86" t="s">
        <v>405</v>
      </c>
      <c r="S633" s="87" t="str">
        <f>IFERROR(INDEX(SchoolList!C:C,MATCH(T633,SchoolList!A:A,0)),"N/A")</f>
        <v>N/A</v>
      </c>
      <c r="T633" s="87" t="s">
        <v>405</v>
      </c>
      <c r="U633" s="88"/>
      <c r="V633" s="87"/>
    </row>
    <row r="634" spans="1:22" x14ac:dyDescent="0.2">
      <c r="A634" s="48">
        <v>87</v>
      </c>
      <c r="B634" s="48" t="s">
        <v>811</v>
      </c>
      <c r="C634" s="48" t="s">
        <v>812</v>
      </c>
      <c r="D634" s="49">
        <v>231</v>
      </c>
      <c r="E634" s="50" t="s">
        <v>487</v>
      </c>
      <c r="F634" s="48" t="s">
        <v>488</v>
      </c>
      <c r="G634" s="48" t="s">
        <v>401</v>
      </c>
      <c r="H634" s="48">
        <v>231</v>
      </c>
      <c r="I634" s="48">
        <v>1</v>
      </c>
      <c r="J634" s="48" t="s">
        <v>402</v>
      </c>
      <c r="K634" s="48">
        <v>2653</v>
      </c>
      <c r="L634" s="49">
        <v>17</v>
      </c>
      <c r="M634" s="48" t="s">
        <v>403</v>
      </c>
      <c r="N634" s="51" t="s">
        <v>404</v>
      </c>
      <c r="P634" s="48">
        <v>828</v>
      </c>
      <c r="Q634" s="131" t="str">
        <f>IFERROR(INDEX(JRoomSCS!C:C,MATCH(JRooms!M634,JRoomSCS!$B:$B,0)),"N/A")</f>
        <v>N/A</v>
      </c>
      <c r="R634" s="86" t="s">
        <v>405</v>
      </c>
      <c r="S634" s="87" t="str">
        <f>IFERROR(INDEX(SchoolList!C:C,MATCH(T634,SchoolList!A:A,0)),"N/A")</f>
        <v>N/A</v>
      </c>
      <c r="T634" s="87" t="s">
        <v>405</v>
      </c>
      <c r="U634" s="88"/>
      <c r="V634" s="87"/>
    </row>
    <row r="635" spans="1:22" x14ac:dyDescent="0.2">
      <c r="A635" s="48">
        <v>87</v>
      </c>
      <c r="B635" s="48" t="s">
        <v>811</v>
      </c>
      <c r="C635" s="48" t="s">
        <v>812</v>
      </c>
      <c r="D635" s="49">
        <v>231</v>
      </c>
      <c r="E635" s="50" t="s">
        <v>487</v>
      </c>
      <c r="F635" s="48" t="s">
        <v>488</v>
      </c>
      <c r="G635" s="48" t="s">
        <v>401</v>
      </c>
      <c r="H635" s="48">
        <v>231</v>
      </c>
      <c r="I635" s="48">
        <v>1</v>
      </c>
      <c r="J635" s="48" t="s">
        <v>402</v>
      </c>
      <c r="K635" s="48">
        <v>2654</v>
      </c>
      <c r="L635" s="49">
        <v>18</v>
      </c>
      <c r="M635" s="48" t="s">
        <v>406</v>
      </c>
      <c r="N635" s="51" t="s">
        <v>404</v>
      </c>
      <c r="P635" s="48">
        <v>828</v>
      </c>
      <c r="Q635" s="131" t="str">
        <f>IFERROR(INDEX(JRoomSCS!C:C,MATCH(JRooms!M635,JRoomSCS!$B:$B,0)),"N/A")</f>
        <v>N/A</v>
      </c>
      <c r="R635" s="86" t="s">
        <v>405</v>
      </c>
      <c r="S635" s="87" t="str">
        <f>IFERROR(INDEX(SchoolList!C:C,MATCH(T635,SchoolList!A:A,0)),"N/A")</f>
        <v>N/A</v>
      </c>
      <c r="T635" s="87" t="s">
        <v>405</v>
      </c>
      <c r="U635" s="88"/>
      <c r="V635" s="87"/>
    </row>
    <row r="636" spans="1:22" x14ac:dyDescent="0.2">
      <c r="A636" s="48">
        <v>87</v>
      </c>
      <c r="B636" s="48" t="s">
        <v>811</v>
      </c>
      <c r="C636" s="48" t="s">
        <v>812</v>
      </c>
      <c r="D636" s="49">
        <v>231</v>
      </c>
      <c r="E636" s="50" t="s">
        <v>487</v>
      </c>
      <c r="F636" s="48" t="s">
        <v>488</v>
      </c>
      <c r="G636" s="48" t="s">
        <v>401</v>
      </c>
      <c r="H636" s="48">
        <v>231</v>
      </c>
      <c r="I636" s="48">
        <v>1</v>
      </c>
      <c r="J636" s="48" t="s">
        <v>402</v>
      </c>
      <c r="K636" s="48">
        <v>2655</v>
      </c>
      <c r="L636" s="49">
        <v>19</v>
      </c>
      <c r="M636" s="48" t="s">
        <v>406</v>
      </c>
      <c r="N636" s="51" t="s">
        <v>404</v>
      </c>
      <c r="P636" s="48">
        <v>828</v>
      </c>
      <c r="Q636" s="131" t="str">
        <f>IFERROR(INDEX(JRoomSCS!C:C,MATCH(JRooms!M636,JRoomSCS!$B:$B,0)),"N/A")</f>
        <v>N/A</v>
      </c>
      <c r="R636" s="86" t="s">
        <v>405</v>
      </c>
      <c r="S636" s="87" t="str">
        <f>IFERROR(INDEX(SchoolList!C:C,MATCH(T636,SchoolList!A:A,0)),"N/A")</f>
        <v>N/A</v>
      </c>
      <c r="T636" s="87" t="s">
        <v>405</v>
      </c>
      <c r="U636" s="88"/>
      <c r="V636" s="87"/>
    </row>
    <row r="637" spans="1:22" x14ac:dyDescent="0.2">
      <c r="A637" s="48">
        <v>87</v>
      </c>
      <c r="B637" s="48" t="s">
        <v>811</v>
      </c>
      <c r="C637" s="48" t="s">
        <v>812</v>
      </c>
      <c r="D637" s="49">
        <v>231</v>
      </c>
      <c r="E637" s="50" t="s">
        <v>487</v>
      </c>
      <c r="F637" s="48" t="s">
        <v>488</v>
      </c>
      <c r="G637" s="48" t="s">
        <v>401</v>
      </c>
      <c r="H637" s="48">
        <v>1249</v>
      </c>
      <c r="I637" s="48">
        <v>2</v>
      </c>
      <c r="J637" s="48" t="s">
        <v>421</v>
      </c>
      <c r="K637" s="48">
        <v>2661</v>
      </c>
      <c r="L637" s="49">
        <v>214</v>
      </c>
      <c r="M637" s="48" t="s">
        <v>419</v>
      </c>
      <c r="N637" s="51" t="s">
        <v>404</v>
      </c>
      <c r="P637" s="48">
        <v>828</v>
      </c>
      <c r="Q637" s="131" t="str">
        <f>IFERROR(INDEX(JRoomSCS!C:C,MATCH(JRooms!M637,JRoomSCS!$B:$B,0)),"N/A")</f>
        <v>N/A</v>
      </c>
      <c r="R637" s="86" t="s">
        <v>405</v>
      </c>
      <c r="S637" s="87" t="str">
        <f>IFERROR(INDEX(SchoolList!C:C,MATCH(T637,SchoolList!A:A,0)),"N/A")</f>
        <v>N/A</v>
      </c>
      <c r="T637" s="87" t="s">
        <v>405</v>
      </c>
      <c r="U637" s="88"/>
      <c r="V637" s="87"/>
    </row>
    <row r="638" spans="1:22" x14ac:dyDescent="0.2">
      <c r="A638" s="48">
        <v>87</v>
      </c>
      <c r="B638" s="48" t="s">
        <v>811</v>
      </c>
      <c r="C638" s="48" t="s">
        <v>812</v>
      </c>
      <c r="D638" s="49">
        <v>231</v>
      </c>
      <c r="E638" s="50" t="s">
        <v>487</v>
      </c>
      <c r="F638" s="48" t="s">
        <v>488</v>
      </c>
      <c r="G638" s="48" t="s">
        <v>401</v>
      </c>
      <c r="H638" s="48">
        <v>1249</v>
      </c>
      <c r="I638" s="48">
        <v>2</v>
      </c>
      <c r="J638" s="48" t="s">
        <v>421</v>
      </c>
      <c r="K638" s="48">
        <v>2660</v>
      </c>
      <c r="L638" s="49">
        <v>215</v>
      </c>
      <c r="M638" s="48" t="s">
        <v>419</v>
      </c>
      <c r="N638" s="51" t="s">
        <v>404</v>
      </c>
      <c r="P638" s="48">
        <v>828</v>
      </c>
      <c r="Q638" s="131" t="str">
        <f>IFERROR(INDEX(JRoomSCS!C:C,MATCH(JRooms!M638,JRoomSCS!$B:$B,0)),"N/A")</f>
        <v>N/A</v>
      </c>
      <c r="R638" s="86" t="s">
        <v>405</v>
      </c>
      <c r="S638" s="87" t="str">
        <f>IFERROR(INDEX(SchoolList!C:C,MATCH(T638,SchoolList!A:A,0)),"N/A")</f>
        <v>N/A</v>
      </c>
      <c r="T638" s="87" t="s">
        <v>405</v>
      </c>
      <c r="U638" s="88"/>
      <c r="V638" s="87"/>
    </row>
    <row r="639" spans="1:22" x14ac:dyDescent="0.2">
      <c r="A639" s="48">
        <v>87</v>
      </c>
      <c r="B639" s="48" t="s">
        <v>811</v>
      </c>
      <c r="C639" s="48" t="s">
        <v>812</v>
      </c>
      <c r="D639" s="49">
        <v>231</v>
      </c>
      <c r="E639" s="50" t="s">
        <v>487</v>
      </c>
      <c r="F639" s="48" t="s">
        <v>488</v>
      </c>
      <c r="G639" s="48" t="s">
        <v>401</v>
      </c>
      <c r="H639" s="48">
        <v>1249</v>
      </c>
      <c r="I639" s="48">
        <v>2</v>
      </c>
      <c r="J639" s="48" t="s">
        <v>421</v>
      </c>
      <c r="K639" s="48">
        <v>2659</v>
      </c>
      <c r="L639" s="49">
        <v>216</v>
      </c>
      <c r="M639" s="48" t="s">
        <v>419</v>
      </c>
      <c r="N639" s="51" t="s">
        <v>404</v>
      </c>
      <c r="P639" s="48">
        <v>828</v>
      </c>
      <c r="Q639" s="131" t="str">
        <f>IFERROR(INDEX(JRoomSCS!C:C,MATCH(JRooms!M639,JRoomSCS!$B:$B,0)),"N/A")</f>
        <v>N/A</v>
      </c>
      <c r="R639" s="86" t="s">
        <v>405</v>
      </c>
      <c r="S639" s="87" t="str">
        <f>IFERROR(INDEX(SchoolList!C:C,MATCH(T639,SchoolList!A:A,0)),"N/A")</f>
        <v>N/A</v>
      </c>
      <c r="T639" s="87" t="s">
        <v>405</v>
      </c>
      <c r="U639" s="88"/>
      <c r="V639" s="87"/>
    </row>
    <row r="640" spans="1:22" x14ac:dyDescent="0.2">
      <c r="A640" s="48">
        <v>87</v>
      </c>
      <c r="B640" s="48" t="s">
        <v>811</v>
      </c>
      <c r="C640" s="48" t="s">
        <v>812</v>
      </c>
      <c r="D640" s="49">
        <v>231</v>
      </c>
      <c r="E640" s="50" t="s">
        <v>487</v>
      </c>
      <c r="F640" s="48" t="s">
        <v>488</v>
      </c>
      <c r="G640" s="48" t="s">
        <v>401</v>
      </c>
      <c r="H640" s="48">
        <v>1249</v>
      </c>
      <c r="I640" s="48">
        <v>2</v>
      </c>
      <c r="J640" s="48" t="s">
        <v>421</v>
      </c>
      <c r="K640" s="48">
        <v>2658</v>
      </c>
      <c r="L640" s="49">
        <v>217</v>
      </c>
      <c r="M640" s="48" t="s">
        <v>419</v>
      </c>
      <c r="N640" s="51" t="s">
        <v>404</v>
      </c>
      <c r="P640" s="48">
        <v>828</v>
      </c>
      <c r="Q640" s="131" t="str">
        <f>IFERROR(INDEX(JRoomSCS!C:C,MATCH(JRooms!M640,JRoomSCS!$B:$B,0)),"N/A")</f>
        <v>N/A</v>
      </c>
      <c r="R640" s="86" t="s">
        <v>405</v>
      </c>
      <c r="S640" s="87" t="str">
        <f>IFERROR(INDEX(SchoolList!C:C,MATCH(T640,SchoolList!A:A,0)),"N/A")</f>
        <v>N/A</v>
      </c>
      <c r="T640" s="87" t="s">
        <v>405</v>
      </c>
      <c r="U640" s="88"/>
      <c r="V640" s="87"/>
    </row>
    <row r="641" spans="1:22" x14ac:dyDescent="0.2">
      <c r="A641" s="48">
        <v>87</v>
      </c>
      <c r="B641" s="48" t="s">
        <v>811</v>
      </c>
      <c r="C641" s="48" t="s">
        <v>812</v>
      </c>
      <c r="D641" s="49">
        <v>231</v>
      </c>
      <c r="E641" s="50" t="s">
        <v>487</v>
      </c>
      <c r="F641" s="48" t="s">
        <v>488</v>
      </c>
      <c r="G641" s="48" t="s">
        <v>401</v>
      </c>
      <c r="H641" s="48">
        <v>1249</v>
      </c>
      <c r="I641" s="48">
        <v>2</v>
      </c>
      <c r="J641" s="48" t="s">
        <v>421</v>
      </c>
      <c r="K641" s="48">
        <v>2657</v>
      </c>
      <c r="L641" s="49">
        <v>218</v>
      </c>
      <c r="M641" s="48" t="s">
        <v>419</v>
      </c>
      <c r="N641" s="51" t="s">
        <v>404</v>
      </c>
      <c r="P641" s="48">
        <v>828</v>
      </c>
      <c r="Q641" s="131" t="str">
        <f>IFERROR(INDEX(JRoomSCS!C:C,MATCH(JRooms!M641,JRoomSCS!$B:$B,0)),"N/A")</f>
        <v>N/A</v>
      </c>
      <c r="R641" s="86" t="s">
        <v>405</v>
      </c>
      <c r="S641" s="87" t="str">
        <f>IFERROR(INDEX(SchoolList!C:C,MATCH(T641,SchoolList!A:A,0)),"N/A")</f>
        <v>N/A</v>
      </c>
      <c r="T641" s="87" t="s">
        <v>405</v>
      </c>
      <c r="U641" s="88"/>
      <c r="V641" s="87"/>
    </row>
    <row r="642" spans="1:22" x14ac:dyDescent="0.2">
      <c r="A642" s="48">
        <v>87</v>
      </c>
      <c r="B642" s="48" t="s">
        <v>811</v>
      </c>
      <c r="C642" s="48" t="s">
        <v>812</v>
      </c>
      <c r="D642" s="49">
        <v>231</v>
      </c>
      <c r="E642" s="50" t="s">
        <v>487</v>
      </c>
      <c r="F642" s="48" t="s">
        <v>488</v>
      </c>
      <c r="G642" s="48" t="s">
        <v>401</v>
      </c>
      <c r="H642" s="48">
        <v>1249</v>
      </c>
      <c r="I642" s="48">
        <v>2</v>
      </c>
      <c r="J642" s="48" t="s">
        <v>421</v>
      </c>
      <c r="K642" s="48">
        <v>2656</v>
      </c>
      <c r="L642" s="49">
        <v>219</v>
      </c>
      <c r="M642" s="48" t="s">
        <v>419</v>
      </c>
      <c r="N642" s="51" t="s">
        <v>404</v>
      </c>
      <c r="P642" s="48">
        <v>828</v>
      </c>
      <c r="Q642" s="131" t="str">
        <f>IFERROR(INDEX(JRoomSCS!C:C,MATCH(JRooms!M642,JRoomSCS!$B:$B,0)),"N/A")</f>
        <v>N/A</v>
      </c>
      <c r="R642" s="86" t="s">
        <v>405</v>
      </c>
      <c r="S642" s="87" t="str">
        <f>IFERROR(INDEX(SchoolList!C:C,MATCH(T642,SchoolList!A:A,0)),"N/A")</f>
        <v>N/A</v>
      </c>
      <c r="T642" s="87" t="s">
        <v>405</v>
      </c>
      <c r="U642" s="88"/>
      <c r="V642" s="87"/>
    </row>
    <row r="643" spans="1:22" x14ac:dyDescent="0.2">
      <c r="A643" s="48">
        <v>87</v>
      </c>
      <c r="B643" s="48" t="s">
        <v>811</v>
      </c>
      <c r="C643" s="48" t="s">
        <v>812</v>
      </c>
      <c r="D643" s="49">
        <v>232</v>
      </c>
      <c r="E643" s="50" t="s">
        <v>576</v>
      </c>
      <c r="F643" s="48" t="s">
        <v>577</v>
      </c>
      <c r="G643" s="48" t="s">
        <v>424</v>
      </c>
      <c r="H643" s="48">
        <v>232</v>
      </c>
      <c r="I643" s="48">
        <v>1</v>
      </c>
      <c r="J643" s="48" t="s">
        <v>402</v>
      </c>
      <c r="K643" s="48">
        <v>3310</v>
      </c>
      <c r="L643" s="49" t="s">
        <v>578</v>
      </c>
      <c r="M643" s="48" t="s">
        <v>403</v>
      </c>
      <c r="N643" s="51" t="s">
        <v>404</v>
      </c>
      <c r="P643" s="48">
        <v>874</v>
      </c>
      <c r="Q643" s="131" t="str">
        <f>IFERROR(INDEX(JRoomSCS!C:C,MATCH(JRooms!M643,JRoomSCS!$B:$B,0)),"N/A")</f>
        <v>N/A</v>
      </c>
      <c r="R643" s="86" t="s">
        <v>405</v>
      </c>
      <c r="S643" s="87" t="str">
        <f>IFERROR(INDEX(SchoolList!C:C,MATCH(T643,SchoolList!A:A,0)),"N/A")</f>
        <v>N/A</v>
      </c>
      <c r="T643" s="87" t="s">
        <v>405</v>
      </c>
      <c r="U643" s="88"/>
      <c r="V643" s="87"/>
    </row>
    <row r="644" spans="1:22" x14ac:dyDescent="0.2">
      <c r="A644" s="48">
        <v>87</v>
      </c>
      <c r="B644" s="48" t="s">
        <v>811</v>
      </c>
      <c r="C644" s="48" t="s">
        <v>812</v>
      </c>
      <c r="D644" s="49">
        <v>233</v>
      </c>
      <c r="E644" s="50" t="s">
        <v>579</v>
      </c>
      <c r="F644" s="48" t="s">
        <v>580</v>
      </c>
      <c r="G644" s="48" t="s">
        <v>424</v>
      </c>
      <c r="H644" s="48">
        <v>233</v>
      </c>
      <c r="I644" s="48">
        <v>1</v>
      </c>
      <c r="J644" s="48" t="s">
        <v>402</v>
      </c>
      <c r="K644" s="48">
        <v>3311</v>
      </c>
      <c r="L644" s="49" t="s">
        <v>581</v>
      </c>
      <c r="M644" s="48" t="s">
        <v>403</v>
      </c>
      <c r="N644" s="51" t="s">
        <v>404</v>
      </c>
      <c r="P644" s="48">
        <v>874</v>
      </c>
      <c r="Q644" s="131" t="str">
        <f>IFERROR(INDEX(JRoomSCS!C:C,MATCH(JRooms!M644,JRoomSCS!$B:$B,0)),"N/A")</f>
        <v>N/A</v>
      </c>
      <c r="R644" s="86" t="s">
        <v>405</v>
      </c>
      <c r="S644" s="87" t="str">
        <f>IFERROR(INDEX(SchoolList!C:C,MATCH(T644,SchoolList!A:A,0)),"N/A")</f>
        <v>N/A</v>
      </c>
      <c r="T644" s="87" t="s">
        <v>405</v>
      </c>
      <c r="U644" s="88"/>
      <c r="V644" s="87"/>
    </row>
    <row r="645" spans="1:22" x14ac:dyDescent="0.2">
      <c r="A645" s="48">
        <v>87</v>
      </c>
      <c r="B645" s="48" t="s">
        <v>811</v>
      </c>
      <c r="C645" s="48" t="s">
        <v>812</v>
      </c>
      <c r="D645" s="49">
        <v>234</v>
      </c>
      <c r="E645" s="50" t="s">
        <v>582</v>
      </c>
      <c r="F645" s="48" t="s">
        <v>583</v>
      </c>
      <c r="G645" s="48" t="s">
        <v>424</v>
      </c>
      <c r="H645" s="48">
        <v>234</v>
      </c>
      <c r="I645" s="48">
        <v>1</v>
      </c>
      <c r="J645" s="48" t="s">
        <v>402</v>
      </c>
      <c r="K645" s="48">
        <v>3312</v>
      </c>
      <c r="L645" s="49" t="s">
        <v>584</v>
      </c>
      <c r="M645" s="48" t="s">
        <v>403</v>
      </c>
      <c r="N645" s="51" t="s">
        <v>404</v>
      </c>
      <c r="P645" s="48">
        <v>874</v>
      </c>
      <c r="Q645" s="131" t="str">
        <f>IFERROR(INDEX(JRoomSCS!C:C,MATCH(JRooms!M645,JRoomSCS!$B:$B,0)),"N/A")</f>
        <v>N/A</v>
      </c>
      <c r="R645" s="86" t="s">
        <v>405</v>
      </c>
      <c r="S645" s="87" t="str">
        <f>IFERROR(INDEX(SchoolList!C:C,MATCH(T645,SchoolList!A:A,0)),"N/A")</f>
        <v>N/A</v>
      </c>
      <c r="T645" s="87" t="s">
        <v>405</v>
      </c>
      <c r="U645" s="88"/>
      <c r="V645" s="87"/>
    </row>
    <row r="646" spans="1:22" x14ac:dyDescent="0.2">
      <c r="A646" s="48">
        <v>87</v>
      </c>
      <c r="B646" s="48" t="s">
        <v>811</v>
      </c>
      <c r="C646" s="48" t="s">
        <v>812</v>
      </c>
      <c r="D646" s="49">
        <v>235</v>
      </c>
      <c r="E646" s="50" t="s">
        <v>525</v>
      </c>
      <c r="F646" s="48" t="s">
        <v>503</v>
      </c>
      <c r="G646" s="48" t="s">
        <v>424</v>
      </c>
      <c r="H646" s="48">
        <v>235</v>
      </c>
      <c r="I646" s="48">
        <v>1</v>
      </c>
      <c r="J646" s="48" t="s">
        <v>402</v>
      </c>
      <c r="K646" s="48">
        <v>3313</v>
      </c>
      <c r="L646" s="49" t="s">
        <v>585</v>
      </c>
      <c r="M646" s="48" t="s">
        <v>403</v>
      </c>
      <c r="N646" s="51" t="s">
        <v>404</v>
      </c>
      <c r="P646" s="48">
        <v>874</v>
      </c>
      <c r="Q646" s="131" t="str">
        <f>IFERROR(INDEX(JRoomSCS!C:C,MATCH(JRooms!M646,JRoomSCS!$B:$B,0)),"N/A")</f>
        <v>N/A</v>
      </c>
      <c r="R646" s="86" t="s">
        <v>405</v>
      </c>
      <c r="S646" s="87" t="str">
        <f>IFERROR(INDEX(SchoolList!C:C,MATCH(T646,SchoolList!A:A,0)),"N/A")</f>
        <v>N/A</v>
      </c>
      <c r="T646" s="87" t="s">
        <v>405</v>
      </c>
      <c r="U646" s="88"/>
      <c r="V646" s="87"/>
    </row>
    <row r="647" spans="1:22" x14ac:dyDescent="0.2">
      <c r="A647" s="48">
        <v>87</v>
      </c>
      <c r="B647" s="48" t="s">
        <v>811</v>
      </c>
      <c r="C647" s="48" t="s">
        <v>812</v>
      </c>
      <c r="D647" s="49">
        <v>236</v>
      </c>
      <c r="E647" s="50" t="s">
        <v>528</v>
      </c>
      <c r="F647" s="48" t="s">
        <v>529</v>
      </c>
      <c r="G647" s="48" t="s">
        <v>424</v>
      </c>
      <c r="H647" s="48">
        <v>236</v>
      </c>
      <c r="I647" s="48">
        <v>1</v>
      </c>
      <c r="J647" s="48" t="s">
        <v>402</v>
      </c>
      <c r="K647" s="48">
        <v>3314</v>
      </c>
      <c r="L647" s="49" t="s">
        <v>569</v>
      </c>
      <c r="M647" s="48" t="s">
        <v>403</v>
      </c>
      <c r="N647" s="51" t="s">
        <v>404</v>
      </c>
      <c r="P647" s="48">
        <v>874</v>
      </c>
      <c r="Q647" s="131" t="str">
        <f>IFERROR(INDEX(JRoomSCS!C:C,MATCH(JRooms!M647,JRoomSCS!$B:$B,0)),"N/A")</f>
        <v>N/A</v>
      </c>
      <c r="R647" s="86" t="s">
        <v>405</v>
      </c>
      <c r="S647" s="87" t="str">
        <f>IFERROR(INDEX(SchoolList!C:C,MATCH(T647,SchoolList!A:A,0)),"N/A")</f>
        <v>N/A</v>
      </c>
      <c r="T647" s="87" t="s">
        <v>405</v>
      </c>
      <c r="U647" s="88"/>
      <c r="V647" s="87"/>
    </row>
    <row r="648" spans="1:22" x14ac:dyDescent="0.2">
      <c r="A648" s="48">
        <v>87</v>
      </c>
      <c r="B648" s="48" t="s">
        <v>811</v>
      </c>
      <c r="C648" s="48" t="s">
        <v>812</v>
      </c>
      <c r="D648" s="49">
        <v>237</v>
      </c>
      <c r="E648" s="50" t="s">
        <v>533</v>
      </c>
      <c r="F648" s="48" t="s">
        <v>534</v>
      </c>
      <c r="G648" s="48" t="s">
        <v>424</v>
      </c>
      <c r="H648" s="48">
        <v>237</v>
      </c>
      <c r="I648" s="48">
        <v>1</v>
      </c>
      <c r="J648" s="48" t="s">
        <v>402</v>
      </c>
      <c r="K648" s="48">
        <v>3315</v>
      </c>
      <c r="L648" s="49" t="s">
        <v>586</v>
      </c>
      <c r="M648" s="48" t="s">
        <v>403</v>
      </c>
      <c r="N648" s="51" t="s">
        <v>404</v>
      </c>
      <c r="P648" s="48">
        <v>874</v>
      </c>
      <c r="Q648" s="131" t="str">
        <f>IFERROR(INDEX(JRoomSCS!C:C,MATCH(JRooms!M648,JRoomSCS!$B:$B,0)),"N/A")</f>
        <v>N/A</v>
      </c>
      <c r="R648" s="86" t="s">
        <v>405</v>
      </c>
      <c r="S648" s="87" t="str">
        <f>IFERROR(INDEX(SchoolList!C:C,MATCH(T648,SchoolList!A:A,0)),"N/A")</f>
        <v>N/A</v>
      </c>
      <c r="T648" s="87" t="s">
        <v>405</v>
      </c>
      <c r="U648" s="88"/>
      <c r="V648" s="87"/>
    </row>
    <row r="649" spans="1:22" x14ac:dyDescent="0.2">
      <c r="A649" s="48">
        <v>37</v>
      </c>
      <c r="B649" s="48" t="s">
        <v>813</v>
      </c>
      <c r="C649" s="48" t="s">
        <v>814</v>
      </c>
      <c r="D649" s="49">
        <v>1036</v>
      </c>
      <c r="E649" s="50" t="s">
        <v>454</v>
      </c>
      <c r="F649" s="48" t="s">
        <v>455</v>
      </c>
      <c r="G649" s="48" t="s">
        <v>401</v>
      </c>
      <c r="H649" s="48">
        <v>1075</v>
      </c>
      <c r="I649" s="48">
        <v>1</v>
      </c>
      <c r="J649" s="48" t="s">
        <v>402</v>
      </c>
      <c r="K649" s="48">
        <v>1838</v>
      </c>
      <c r="L649" s="49" t="s">
        <v>815</v>
      </c>
      <c r="M649" s="48" t="s">
        <v>403</v>
      </c>
      <c r="N649" s="51" t="s">
        <v>404</v>
      </c>
      <c r="P649" s="48">
        <v>837</v>
      </c>
      <c r="Q649" s="131" t="str">
        <f>IFERROR(INDEX(JRoomSCS!C:C,MATCH(JRooms!M649,JRoomSCS!$B:$B,0)),"N/A")</f>
        <v>N/A</v>
      </c>
      <c r="R649" s="86" t="s">
        <v>405</v>
      </c>
      <c r="S649" s="87" t="str">
        <f>IFERROR(INDEX(SchoolList!C:C,MATCH(T649,SchoolList!A:A,0)),"N/A")</f>
        <v>N/A</v>
      </c>
      <c r="T649" s="87" t="s">
        <v>405</v>
      </c>
      <c r="U649" s="88"/>
      <c r="V649" s="87"/>
    </row>
    <row r="650" spans="1:22" x14ac:dyDescent="0.2">
      <c r="A650" s="48">
        <v>37</v>
      </c>
      <c r="B650" s="48" t="s">
        <v>813</v>
      </c>
      <c r="C650" s="48" t="s">
        <v>814</v>
      </c>
      <c r="D650" s="49">
        <v>1036</v>
      </c>
      <c r="E650" s="50" t="s">
        <v>454</v>
      </c>
      <c r="F650" s="48" t="s">
        <v>455</v>
      </c>
      <c r="G650" s="48" t="s">
        <v>401</v>
      </c>
      <c r="H650" s="48">
        <v>1075</v>
      </c>
      <c r="I650" s="48">
        <v>1</v>
      </c>
      <c r="J650" s="48" t="s">
        <v>402</v>
      </c>
      <c r="K650" s="48">
        <v>1839</v>
      </c>
      <c r="L650" s="49" t="s">
        <v>816</v>
      </c>
      <c r="M650" s="48" t="s">
        <v>415</v>
      </c>
      <c r="N650" s="51" t="s">
        <v>416</v>
      </c>
      <c r="P650" s="48">
        <v>837</v>
      </c>
      <c r="Q650" s="131" t="str">
        <f>IFERROR(INDEX(JRoomSCS!C:C,MATCH(JRooms!M650,JRoomSCS!$B:$B,0)),"N/A")</f>
        <v>N/A</v>
      </c>
      <c r="R650" s="86" t="s">
        <v>405</v>
      </c>
      <c r="S650" s="87" t="str">
        <f>IFERROR(INDEX(SchoolList!C:C,MATCH(T650,SchoolList!A:A,0)),"N/A")</f>
        <v>N/A</v>
      </c>
      <c r="T650" s="87" t="s">
        <v>405</v>
      </c>
      <c r="U650" s="88"/>
      <c r="V650" s="87"/>
    </row>
    <row r="651" spans="1:22" x14ac:dyDescent="0.2">
      <c r="A651" s="48">
        <v>37</v>
      </c>
      <c r="B651" s="48" t="s">
        <v>813</v>
      </c>
      <c r="C651" s="48" t="s">
        <v>814</v>
      </c>
      <c r="D651" s="49">
        <v>1036</v>
      </c>
      <c r="E651" s="50" t="s">
        <v>454</v>
      </c>
      <c r="F651" s="48" t="s">
        <v>455</v>
      </c>
      <c r="G651" s="48" t="s">
        <v>401</v>
      </c>
      <c r="H651" s="48">
        <v>1075</v>
      </c>
      <c r="I651" s="48">
        <v>1</v>
      </c>
      <c r="J651" s="48" t="s">
        <v>402</v>
      </c>
      <c r="K651" s="48">
        <v>1837</v>
      </c>
      <c r="L651" s="49" t="s">
        <v>817</v>
      </c>
      <c r="M651" s="48" t="s">
        <v>403</v>
      </c>
      <c r="N651" s="51" t="s">
        <v>404</v>
      </c>
      <c r="P651" s="48">
        <v>837</v>
      </c>
      <c r="Q651" s="131" t="str">
        <f>IFERROR(INDEX(JRoomSCS!C:C,MATCH(JRooms!M651,JRoomSCS!$B:$B,0)),"N/A")</f>
        <v>N/A</v>
      </c>
      <c r="R651" s="86" t="s">
        <v>405</v>
      </c>
      <c r="S651" s="87" t="str">
        <f>IFERROR(INDEX(SchoolList!C:C,MATCH(T651,SchoolList!A:A,0)),"N/A")</f>
        <v>N/A</v>
      </c>
      <c r="T651" s="87" t="s">
        <v>405</v>
      </c>
      <c r="U651" s="88"/>
      <c r="V651" s="87"/>
    </row>
    <row r="652" spans="1:22" x14ac:dyDescent="0.2">
      <c r="A652" s="48">
        <v>37</v>
      </c>
      <c r="B652" s="48" t="s">
        <v>813</v>
      </c>
      <c r="C652" s="48" t="s">
        <v>814</v>
      </c>
      <c r="D652" s="49">
        <v>1036</v>
      </c>
      <c r="E652" s="50" t="s">
        <v>454</v>
      </c>
      <c r="F652" s="48" t="s">
        <v>455</v>
      </c>
      <c r="G652" s="48" t="s">
        <v>401</v>
      </c>
      <c r="H652" s="48">
        <v>1075</v>
      </c>
      <c r="I652" s="48">
        <v>1</v>
      </c>
      <c r="J652" s="48" t="s">
        <v>402</v>
      </c>
      <c r="K652" s="48">
        <v>1840</v>
      </c>
      <c r="L652" s="49" t="s">
        <v>818</v>
      </c>
      <c r="M652" s="48" t="s">
        <v>403</v>
      </c>
      <c r="N652" s="51" t="s">
        <v>404</v>
      </c>
      <c r="P652" s="48">
        <v>837</v>
      </c>
      <c r="Q652" s="131" t="str">
        <f>IFERROR(INDEX(JRoomSCS!C:C,MATCH(JRooms!M652,JRoomSCS!$B:$B,0)),"N/A")</f>
        <v>N/A</v>
      </c>
      <c r="R652" s="86" t="s">
        <v>405</v>
      </c>
      <c r="S652" s="87" t="str">
        <f>IFERROR(INDEX(SchoolList!C:C,MATCH(T652,SchoolList!A:A,0)),"N/A")</f>
        <v>N/A</v>
      </c>
      <c r="T652" s="87" t="s">
        <v>405</v>
      </c>
      <c r="U652" s="88"/>
      <c r="V652" s="87"/>
    </row>
    <row r="653" spans="1:22" x14ac:dyDescent="0.2">
      <c r="A653" s="48">
        <v>37</v>
      </c>
      <c r="B653" s="48" t="s">
        <v>813</v>
      </c>
      <c r="C653" s="48" t="s">
        <v>814</v>
      </c>
      <c r="D653" s="49">
        <v>1036</v>
      </c>
      <c r="E653" s="50" t="s">
        <v>454</v>
      </c>
      <c r="F653" s="48" t="s">
        <v>455</v>
      </c>
      <c r="G653" s="48" t="s">
        <v>401</v>
      </c>
      <c r="H653" s="48">
        <v>1075</v>
      </c>
      <c r="I653" s="48">
        <v>1</v>
      </c>
      <c r="J653" s="48" t="s">
        <v>402</v>
      </c>
      <c r="K653" s="48">
        <v>1836</v>
      </c>
      <c r="L653" s="49" t="s">
        <v>819</v>
      </c>
      <c r="M653" s="48" t="s">
        <v>403</v>
      </c>
      <c r="N653" s="51" t="s">
        <v>404</v>
      </c>
      <c r="P653" s="48">
        <v>837</v>
      </c>
      <c r="Q653" s="131" t="str">
        <f>IFERROR(INDEX(JRoomSCS!C:C,MATCH(JRooms!M653,JRoomSCS!$B:$B,0)),"N/A")</f>
        <v>N/A</v>
      </c>
      <c r="R653" s="86" t="s">
        <v>405</v>
      </c>
      <c r="S653" s="87" t="str">
        <f>IFERROR(INDEX(SchoolList!C:C,MATCH(T653,SchoolList!A:A,0)),"N/A")</f>
        <v>N/A</v>
      </c>
      <c r="T653" s="87" t="s">
        <v>405</v>
      </c>
      <c r="U653" s="88"/>
      <c r="V653" s="87"/>
    </row>
    <row r="654" spans="1:22" x14ac:dyDescent="0.2">
      <c r="A654" s="48">
        <v>37</v>
      </c>
      <c r="B654" s="48" t="s">
        <v>813</v>
      </c>
      <c r="C654" s="48" t="s">
        <v>814</v>
      </c>
      <c r="D654" s="49">
        <v>1036</v>
      </c>
      <c r="E654" s="50" t="s">
        <v>454</v>
      </c>
      <c r="F654" s="48" t="s">
        <v>455</v>
      </c>
      <c r="G654" s="48" t="s">
        <v>401</v>
      </c>
      <c r="H654" s="48">
        <v>1075</v>
      </c>
      <c r="I654" s="48">
        <v>1</v>
      </c>
      <c r="J654" s="48" t="s">
        <v>402</v>
      </c>
      <c r="K654" s="48">
        <v>1841</v>
      </c>
      <c r="L654" s="49" t="s">
        <v>820</v>
      </c>
      <c r="M654" s="48" t="s">
        <v>403</v>
      </c>
      <c r="N654" s="51" t="s">
        <v>404</v>
      </c>
      <c r="P654" s="48">
        <v>837</v>
      </c>
      <c r="Q654" s="131" t="str">
        <f>IFERROR(INDEX(JRoomSCS!C:C,MATCH(JRooms!M654,JRoomSCS!$B:$B,0)),"N/A")</f>
        <v>N/A</v>
      </c>
      <c r="R654" s="86" t="s">
        <v>405</v>
      </c>
      <c r="S654" s="87" t="str">
        <f>IFERROR(INDEX(SchoolList!C:C,MATCH(T654,SchoolList!A:A,0)),"N/A")</f>
        <v>N/A</v>
      </c>
      <c r="T654" s="87" t="s">
        <v>405</v>
      </c>
      <c r="U654" s="88"/>
      <c r="V654" s="87"/>
    </row>
    <row r="655" spans="1:22" x14ac:dyDescent="0.2">
      <c r="A655" s="48">
        <v>37</v>
      </c>
      <c r="B655" s="48" t="s">
        <v>813</v>
      </c>
      <c r="C655" s="48" t="s">
        <v>814</v>
      </c>
      <c r="D655" s="49">
        <v>1036</v>
      </c>
      <c r="E655" s="50" t="s">
        <v>454</v>
      </c>
      <c r="F655" s="48" t="s">
        <v>455</v>
      </c>
      <c r="G655" s="48" t="s">
        <v>401</v>
      </c>
      <c r="H655" s="48">
        <v>1075</v>
      </c>
      <c r="I655" s="48">
        <v>1</v>
      </c>
      <c r="J655" s="48" t="s">
        <v>402</v>
      </c>
      <c r="K655" s="48">
        <v>1835</v>
      </c>
      <c r="L655" s="49" t="s">
        <v>821</v>
      </c>
      <c r="M655" s="48" t="s">
        <v>363</v>
      </c>
      <c r="N655" s="51" t="s">
        <v>404</v>
      </c>
      <c r="P655" s="48">
        <v>837</v>
      </c>
      <c r="Q655" s="131" t="str">
        <f>IFERROR(INDEX(JRoomSCS!C:C,MATCH(JRooms!M655,JRoomSCS!$B:$B,0)),"N/A")</f>
        <v>Science</v>
      </c>
      <c r="R655" s="86" t="s">
        <v>405</v>
      </c>
      <c r="S655" s="87" t="str">
        <f>IFERROR(INDEX(SchoolList!C:C,MATCH(T655,SchoolList!A:A,0)),"N/A")</f>
        <v>N/A</v>
      </c>
      <c r="T655" s="87" t="s">
        <v>405</v>
      </c>
      <c r="U655" s="88"/>
      <c r="V655" s="87"/>
    </row>
    <row r="656" spans="1:22" x14ac:dyDescent="0.2">
      <c r="A656" s="48">
        <v>37</v>
      </c>
      <c r="B656" s="48" t="s">
        <v>813</v>
      </c>
      <c r="C656" s="48" t="s">
        <v>814</v>
      </c>
      <c r="D656" s="49">
        <v>1036</v>
      </c>
      <c r="E656" s="50" t="s">
        <v>454</v>
      </c>
      <c r="F656" s="48" t="s">
        <v>455</v>
      </c>
      <c r="G656" s="48" t="s">
        <v>401</v>
      </c>
      <c r="H656" s="48">
        <v>1075</v>
      </c>
      <c r="I656" s="48">
        <v>1</v>
      </c>
      <c r="J656" s="48" t="s">
        <v>402</v>
      </c>
      <c r="K656" s="48">
        <v>1842</v>
      </c>
      <c r="L656" s="49" t="s">
        <v>822</v>
      </c>
      <c r="M656" s="48" t="s">
        <v>403</v>
      </c>
      <c r="N656" s="51" t="s">
        <v>404</v>
      </c>
      <c r="P656" s="48">
        <v>837</v>
      </c>
      <c r="Q656" s="131" t="str">
        <f>IFERROR(INDEX(JRoomSCS!C:C,MATCH(JRooms!M656,JRoomSCS!$B:$B,0)),"N/A")</f>
        <v>N/A</v>
      </c>
      <c r="R656" s="86" t="s">
        <v>405</v>
      </c>
      <c r="S656" s="87" t="str">
        <f>IFERROR(INDEX(SchoolList!C:C,MATCH(T656,SchoolList!A:A,0)),"N/A")</f>
        <v>N/A</v>
      </c>
      <c r="T656" s="87" t="s">
        <v>405</v>
      </c>
      <c r="U656" s="88"/>
      <c r="V656" s="87"/>
    </row>
    <row r="657" spans="1:22" x14ac:dyDescent="0.2">
      <c r="A657" s="48">
        <v>37</v>
      </c>
      <c r="B657" s="48" t="s">
        <v>813</v>
      </c>
      <c r="C657" s="48" t="s">
        <v>814</v>
      </c>
      <c r="D657" s="49">
        <v>1036</v>
      </c>
      <c r="E657" s="50" t="s">
        <v>454</v>
      </c>
      <c r="F657" s="48" t="s">
        <v>455</v>
      </c>
      <c r="G657" s="48" t="s">
        <v>401</v>
      </c>
      <c r="H657" s="48">
        <v>1075</v>
      </c>
      <c r="I657" s="48">
        <v>1</v>
      </c>
      <c r="J657" s="48" t="s">
        <v>402</v>
      </c>
      <c r="K657" s="48">
        <v>1834</v>
      </c>
      <c r="L657" s="49" t="s">
        <v>823</v>
      </c>
      <c r="M657" s="48" t="s">
        <v>403</v>
      </c>
      <c r="N657" s="51" t="s">
        <v>404</v>
      </c>
      <c r="P657" s="48">
        <v>837</v>
      </c>
      <c r="Q657" s="131" t="str">
        <f>IFERROR(INDEX(JRoomSCS!C:C,MATCH(JRooms!M657,JRoomSCS!$B:$B,0)),"N/A")</f>
        <v>N/A</v>
      </c>
      <c r="R657" s="86" t="s">
        <v>405</v>
      </c>
      <c r="S657" s="87" t="str">
        <f>IFERROR(INDEX(SchoolList!C:C,MATCH(T657,SchoolList!A:A,0)),"N/A")</f>
        <v>N/A</v>
      </c>
      <c r="T657" s="87" t="s">
        <v>405</v>
      </c>
      <c r="U657" s="88"/>
      <c r="V657" s="87"/>
    </row>
    <row r="658" spans="1:22" x14ac:dyDescent="0.2">
      <c r="A658" s="48">
        <v>37</v>
      </c>
      <c r="B658" s="48" t="s">
        <v>813</v>
      </c>
      <c r="C658" s="48" t="s">
        <v>814</v>
      </c>
      <c r="D658" s="49">
        <v>1036</v>
      </c>
      <c r="E658" s="50" t="s">
        <v>454</v>
      </c>
      <c r="F658" s="48" t="s">
        <v>455</v>
      </c>
      <c r="G658" s="48" t="s">
        <v>401</v>
      </c>
      <c r="H658" s="48">
        <v>1075</v>
      </c>
      <c r="I658" s="48">
        <v>1</v>
      </c>
      <c r="J658" s="48" t="s">
        <v>402</v>
      </c>
      <c r="K658" s="48">
        <v>1843</v>
      </c>
      <c r="L658" s="49" t="s">
        <v>824</v>
      </c>
      <c r="M658" s="48" t="s">
        <v>403</v>
      </c>
      <c r="N658" s="51" t="s">
        <v>404</v>
      </c>
      <c r="P658" s="48">
        <v>837</v>
      </c>
      <c r="Q658" s="131" t="str">
        <f>IFERROR(INDEX(JRoomSCS!C:C,MATCH(JRooms!M658,JRoomSCS!$B:$B,0)),"N/A")</f>
        <v>N/A</v>
      </c>
      <c r="R658" s="86" t="s">
        <v>405</v>
      </c>
      <c r="S658" s="87" t="str">
        <f>IFERROR(INDEX(SchoolList!C:C,MATCH(T658,SchoolList!A:A,0)),"N/A")</f>
        <v>N/A</v>
      </c>
      <c r="T658" s="87" t="s">
        <v>405</v>
      </c>
      <c r="U658" s="88"/>
      <c r="V658" s="87"/>
    </row>
    <row r="659" spans="1:22" x14ac:dyDescent="0.2">
      <c r="A659" s="48">
        <v>37</v>
      </c>
      <c r="B659" s="48" t="s">
        <v>813</v>
      </c>
      <c r="C659" s="48" t="s">
        <v>814</v>
      </c>
      <c r="D659" s="49">
        <v>77</v>
      </c>
      <c r="E659" s="50" t="s">
        <v>502</v>
      </c>
      <c r="F659" s="48" t="s">
        <v>565</v>
      </c>
      <c r="G659" s="48" t="s">
        <v>401</v>
      </c>
      <c r="H659" s="48">
        <v>77</v>
      </c>
      <c r="I659" s="48">
        <v>1</v>
      </c>
      <c r="J659" s="48" t="s">
        <v>402</v>
      </c>
      <c r="K659" s="48">
        <v>1857</v>
      </c>
      <c r="L659" s="49">
        <v>1</v>
      </c>
      <c r="M659" s="48" t="s">
        <v>406</v>
      </c>
      <c r="N659" s="51" t="s">
        <v>404</v>
      </c>
      <c r="P659" s="48">
        <v>1200</v>
      </c>
      <c r="Q659" s="131" t="str">
        <f>IFERROR(INDEX(JRoomSCS!C:C,MATCH(JRooms!M659,JRoomSCS!$B:$B,0)),"N/A")</f>
        <v>N/A</v>
      </c>
      <c r="R659" s="86" t="s">
        <v>396</v>
      </c>
      <c r="S659" s="87" t="str">
        <f>IFERROR(INDEX(SchoolList!C:C,MATCH(T659,SchoolList!A:A,0)),"N/A")</f>
        <v>N/A</v>
      </c>
      <c r="T659" s="87">
        <v>506</v>
      </c>
      <c r="U659" s="88"/>
      <c r="V659" s="87"/>
    </row>
    <row r="660" spans="1:22" x14ac:dyDescent="0.2">
      <c r="A660" s="48">
        <v>37</v>
      </c>
      <c r="B660" s="48" t="s">
        <v>813</v>
      </c>
      <c r="C660" s="48" t="s">
        <v>814</v>
      </c>
      <c r="D660" s="49">
        <v>77</v>
      </c>
      <c r="E660" s="50" t="s">
        <v>502</v>
      </c>
      <c r="F660" s="48" t="s">
        <v>565</v>
      </c>
      <c r="G660" s="48" t="s">
        <v>401</v>
      </c>
      <c r="H660" s="48">
        <v>77</v>
      </c>
      <c r="I660" s="48">
        <v>1</v>
      </c>
      <c r="J660" s="48" t="s">
        <v>402</v>
      </c>
      <c r="K660" s="48">
        <v>1856</v>
      </c>
      <c r="L660" s="49">
        <v>2</v>
      </c>
      <c r="M660" s="48" t="s">
        <v>494</v>
      </c>
      <c r="N660" s="51" t="s">
        <v>404</v>
      </c>
      <c r="P660" s="48">
        <v>1200</v>
      </c>
      <c r="Q660" s="131" t="str">
        <f>IFERROR(INDEX(JRoomSCS!C:C,MATCH(JRooms!M660,JRoomSCS!$B:$B,0)),"N/A")</f>
        <v>N/A</v>
      </c>
      <c r="R660" s="86" t="s">
        <v>396</v>
      </c>
      <c r="S660" s="87" t="str">
        <f>IFERROR(INDEX(SchoolList!C:C,MATCH(T660,SchoolList!A:A,0)),"N/A")</f>
        <v>N/A</v>
      </c>
      <c r="T660" s="87">
        <v>506</v>
      </c>
      <c r="U660" s="88"/>
      <c r="V660" s="87"/>
    </row>
    <row r="661" spans="1:22" x14ac:dyDescent="0.2">
      <c r="A661" s="48">
        <v>37</v>
      </c>
      <c r="B661" s="48" t="s">
        <v>813</v>
      </c>
      <c r="C661" s="48" t="s">
        <v>814</v>
      </c>
      <c r="D661" s="49">
        <v>77</v>
      </c>
      <c r="E661" s="50" t="s">
        <v>502</v>
      </c>
      <c r="F661" s="48" t="s">
        <v>565</v>
      </c>
      <c r="G661" s="48" t="s">
        <v>401</v>
      </c>
      <c r="H661" s="48">
        <v>77</v>
      </c>
      <c r="I661" s="48">
        <v>1</v>
      </c>
      <c r="J661" s="48" t="s">
        <v>402</v>
      </c>
      <c r="K661" s="48">
        <v>1859</v>
      </c>
      <c r="L661" s="49">
        <v>3</v>
      </c>
      <c r="M661" s="48" t="s">
        <v>363</v>
      </c>
      <c r="N661" s="51" t="s">
        <v>404</v>
      </c>
      <c r="P661" s="48">
        <v>851</v>
      </c>
      <c r="Q661" s="131" t="str">
        <f>IFERROR(INDEX(JRoomSCS!C:C,MATCH(JRooms!M661,JRoomSCS!$B:$B,0)),"N/A")</f>
        <v>Science</v>
      </c>
      <c r="R661" s="86" t="s">
        <v>396</v>
      </c>
      <c r="S661" s="87" t="str">
        <f>IFERROR(INDEX(SchoolList!C:C,MATCH(T661,SchoolList!A:A,0)),"N/A")</f>
        <v>N/A</v>
      </c>
      <c r="T661" s="87">
        <v>506</v>
      </c>
      <c r="U661" s="88"/>
      <c r="V661" s="87"/>
    </row>
    <row r="662" spans="1:22" x14ac:dyDescent="0.2">
      <c r="A662" s="48">
        <v>37</v>
      </c>
      <c r="B662" s="48" t="s">
        <v>813</v>
      </c>
      <c r="C662" s="48" t="s">
        <v>814</v>
      </c>
      <c r="D662" s="49">
        <v>77</v>
      </c>
      <c r="E662" s="50" t="s">
        <v>502</v>
      </c>
      <c r="F662" s="48" t="s">
        <v>565</v>
      </c>
      <c r="G662" s="48" t="s">
        <v>401</v>
      </c>
      <c r="H662" s="48">
        <v>77</v>
      </c>
      <c r="I662" s="48">
        <v>1</v>
      </c>
      <c r="J662" s="48" t="s">
        <v>402</v>
      </c>
      <c r="K662" s="48">
        <v>1858</v>
      </c>
      <c r="L662" s="49">
        <v>4</v>
      </c>
      <c r="M662" s="48" t="s">
        <v>358</v>
      </c>
      <c r="N662" s="51" t="s">
        <v>500</v>
      </c>
      <c r="P662" s="48">
        <v>851</v>
      </c>
      <c r="Q662" s="131" t="str">
        <f>IFERROR(INDEX(JRoomSCS!C:C,MATCH(JRooms!M662,JRoomSCS!$B:$B,0)),"N/A")</f>
        <v>Arts</v>
      </c>
      <c r="R662" s="86" t="s">
        <v>396</v>
      </c>
      <c r="S662" s="87" t="str">
        <f>IFERROR(INDEX(SchoolList!C:C,MATCH(T662,SchoolList!A:A,0)),"N/A")</f>
        <v>N/A</v>
      </c>
      <c r="T662" s="87">
        <v>506</v>
      </c>
      <c r="U662" s="88"/>
      <c r="V662" s="87"/>
    </row>
    <row r="663" spans="1:22" x14ac:dyDescent="0.2">
      <c r="A663" s="48">
        <v>37</v>
      </c>
      <c r="B663" s="48" t="s">
        <v>813</v>
      </c>
      <c r="C663" s="48" t="s">
        <v>814</v>
      </c>
      <c r="D663" s="49">
        <v>77</v>
      </c>
      <c r="E663" s="50" t="s">
        <v>502</v>
      </c>
      <c r="F663" s="48" t="s">
        <v>565</v>
      </c>
      <c r="G663" s="48" t="s">
        <v>401</v>
      </c>
      <c r="H663" s="48">
        <v>77</v>
      </c>
      <c r="I663" s="48">
        <v>1</v>
      </c>
      <c r="J663" s="48" t="s">
        <v>402</v>
      </c>
      <c r="K663" s="48">
        <v>1864</v>
      </c>
      <c r="L663" s="49">
        <v>5</v>
      </c>
      <c r="M663" s="48" t="s">
        <v>354</v>
      </c>
      <c r="N663" s="51" t="s">
        <v>500</v>
      </c>
      <c r="P663" s="48">
        <v>851</v>
      </c>
      <c r="Q663" s="131" t="str">
        <f>IFERROR(INDEX(JRoomSCS!C:C,MATCH(JRooms!M663,JRoomSCS!$B:$B,0)),"N/A")</f>
        <v>Arts</v>
      </c>
      <c r="R663" s="86" t="s">
        <v>396</v>
      </c>
      <c r="S663" s="87" t="str">
        <f>IFERROR(INDEX(SchoolList!C:C,MATCH(T663,SchoolList!A:A,0)),"N/A")</f>
        <v>N/A</v>
      </c>
      <c r="T663" s="87">
        <v>506</v>
      </c>
      <c r="U663" s="88"/>
      <c r="V663" s="87"/>
    </row>
    <row r="664" spans="1:22" x14ac:dyDescent="0.2">
      <c r="A664" s="48">
        <v>37</v>
      </c>
      <c r="B664" s="48" t="s">
        <v>813</v>
      </c>
      <c r="C664" s="48" t="s">
        <v>814</v>
      </c>
      <c r="D664" s="49">
        <v>77</v>
      </c>
      <c r="E664" s="50" t="s">
        <v>502</v>
      </c>
      <c r="F664" s="48" t="s">
        <v>565</v>
      </c>
      <c r="G664" s="48" t="s">
        <v>401</v>
      </c>
      <c r="H664" s="48">
        <v>77</v>
      </c>
      <c r="I664" s="48">
        <v>1</v>
      </c>
      <c r="J664" s="48" t="s">
        <v>402</v>
      </c>
      <c r="K664" s="48">
        <v>1862</v>
      </c>
      <c r="L664" s="49">
        <v>6</v>
      </c>
      <c r="M664" s="48" t="s">
        <v>419</v>
      </c>
      <c r="N664" s="51" t="s">
        <v>404</v>
      </c>
      <c r="P664" s="48">
        <v>851</v>
      </c>
      <c r="Q664" s="131" t="str">
        <f>IFERROR(INDEX(JRoomSCS!C:C,MATCH(JRooms!M664,JRoomSCS!$B:$B,0)),"N/A")</f>
        <v>N/A</v>
      </c>
      <c r="R664" s="86" t="s">
        <v>396</v>
      </c>
      <c r="S664" s="87" t="str">
        <f>IFERROR(INDEX(SchoolList!C:C,MATCH(T664,SchoolList!A:A,0)),"N/A")</f>
        <v>N/A</v>
      </c>
      <c r="T664" s="87">
        <v>506</v>
      </c>
      <c r="U664" s="88"/>
      <c r="V664" s="87"/>
    </row>
    <row r="665" spans="1:22" x14ac:dyDescent="0.2">
      <c r="A665" s="48">
        <v>37</v>
      </c>
      <c r="B665" s="48" t="s">
        <v>813</v>
      </c>
      <c r="C665" s="48" t="s">
        <v>814</v>
      </c>
      <c r="D665" s="49">
        <v>77</v>
      </c>
      <c r="E665" s="50" t="s">
        <v>502</v>
      </c>
      <c r="F665" s="48" t="s">
        <v>565</v>
      </c>
      <c r="G665" s="48" t="s">
        <v>401</v>
      </c>
      <c r="H665" s="48">
        <v>77</v>
      </c>
      <c r="I665" s="48">
        <v>1</v>
      </c>
      <c r="J665" s="48" t="s">
        <v>402</v>
      </c>
      <c r="K665" s="48">
        <v>1863</v>
      </c>
      <c r="L665" s="49">
        <v>7</v>
      </c>
      <c r="M665" s="48" t="s">
        <v>419</v>
      </c>
      <c r="N665" s="51" t="s">
        <v>404</v>
      </c>
      <c r="P665" s="48">
        <v>851</v>
      </c>
      <c r="Q665" s="131" t="str">
        <f>IFERROR(INDEX(JRoomSCS!C:C,MATCH(JRooms!M665,JRoomSCS!$B:$B,0)),"N/A")</f>
        <v>N/A</v>
      </c>
      <c r="R665" s="86" t="s">
        <v>396</v>
      </c>
      <c r="S665" s="87" t="str">
        <f>IFERROR(INDEX(SchoolList!C:C,MATCH(T665,SchoolList!A:A,0)),"N/A")</f>
        <v>N/A</v>
      </c>
      <c r="T665" s="87">
        <v>506</v>
      </c>
      <c r="U665" s="88"/>
      <c r="V665" s="87"/>
    </row>
    <row r="666" spans="1:22" x14ac:dyDescent="0.2">
      <c r="A666" s="48">
        <v>37</v>
      </c>
      <c r="B666" s="48" t="s">
        <v>813</v>
      </c>
      <c r="C666" s="48" t="s">
        <v>814</v>
      </c>
      <c r="D666" s="49">
        <v>77</v>
      </c>
      <c r="E666" s="50" t="s">
        <v>502</v>
      </c>
      <c r="F666" s="48" t="s">
        <v>565</v>
      </c>
      <c r="G666" s="48" t="s">
        <v>401</v>
      </c>
      <c r="H666" s="48">
        <v>77</v>
      </c>
      <c r="I666" s="48">
        <v>1</v>
      </c>
      <c r="J666" s="48" t="s">
        <v>402</v>
      </c>
      <c r="K666" s="48">
        <v>1861</v>
      </c>
      <c r="L666" s="49">
        <v>8</v>
      </c>
      <c r="M666" s="48" t="s">
        <v>419</v>
      </c>
      <c r="N666" s="51" t="s">
        <v>404</v>
      </c>
      <c r="P666" s="48">
        <v>851</v>
      </c>
      <c r="Q666" s="131" t="str">
        <f>IFERROR(INDEX(JRoomSCS!C:C,MATCH(JRooms!M666,JRoomSCS!$B:$B,0)),"N/A")</f>
        <v>N/A</v>
      </c>
      <c r="R666" s="86" t="s">
        <v>396</v>
      </c>
      <c r="S666" s="87" t="str">
        <f>IFERROR(INDEX(SchoolList!C:C,MATCH(T666,SchoolList!A:A,0)),"N/A")</f>
        <v>N/A</v>
      </c>
      <c r="T666" s="87">
        <v>506</v>
      </c>
      <c r="U666" s="88"/>
      <c r="V666" s="87"/>
    </row>
    <row r="667" spans="1:22" x14ac:dyDescent="0.2">
      <c r="A667" s="48">
        <v>37</v>
      </c>
      <c r="B667" s="48" t="s">
        <v>813</v>
      </c>
      <c r="C667" s="48" t="s">
        <v>814</v>
      </c>
      <c r="D667" s="49">
        <v>77</v>
      </c>
      <c r="E667" s="50" t="s">
        <v>502</v>
      </c>
      <c r="F667" s="48" t="s">
        <v>565</v>
      </c>
      <c r="G667" s="48" t="s">
        <v>401</v>
      </c>
      <c r="H667" s="48">
        <v>77</v>
      </c>
      <c r="I667" s="48">
        <v>1</v>
      </c>
      <c r="J667" s="48" t="s">
        <v>402</v>
      </c>
      <c r="K667" s="48">
        <v>1860</v>
      </c>
      <c r="L667" s="49">
        <v>9</v>
      </c>
      <c r="M667" s="48" t="s">
        <v>419</v>
      </c>
      <c r="N667" s="51" t="s">
        <v>404</v>
      </c>
      <c r="P667" s="48">
        <v>851</v>
      </c>
      <c r="Q667" s="131" t="str">
        <f>IFERROR(INDEX(JRoomSCS!C:C,MATCH(JRooms!M667,JRoomSCS!$B:$B,0)),"N/A")</f>
        <v>N/A</v>
      </c>
      <c r="R667" s="86" t="s">
        <v>396</v>
      </c>
      <c r="S667" s="87" t="str">
        <f>IFERROR(INDEX(SchoolList!C:C,MATCH(T667,SchoolList!A:A,0)),"N/A")</f>
        <v>N/A</v>
      </c>
      <c r="T667" s="87">
        <v>506</v>
      </c>
      <c r="U667" s="88"/>
      <c r="V667" s="87"/>
    </row>
    <row r="668" spans="1:22" x14ac:dyDescent="0.2">
      <c r="A668" s="48">
        <v>37</v>
      </c>
      <c r="B668" s="48" t="s">
        <v>813</v>
      </c>
      <c r="C668" s="48" t="s">
        <v>814</v>
      </c>
      <c r="D668" s="49">
        <v>78</v>
      </c>
      <c r="E668" s="50" t="s">
        <v>487</v>
      </c>
      <c r="F668" s="48" t="s">
        <v>488</v>
      </c>
      <c r="G668" s="48" t="s">
        <v>401</v>
      </c>
      <c r="H668" s="48">
        <v>78</v>
      </c>
      <c r="I668" s="48">
        <v>1</v>
      </c>
      <c r="J668" s="48" t="s">
        <v>402</v>
      </c>
      <c r="K668" s="48">
        <v>1822</v>
      </c>
      <c r="L668" s="49" t="s">
        <v>594</v>
      </c>
      <c r="M668" s="48" t="s">
        <v>412</v>
      </c>
      <c r="N668" s="51" t="s">
        <v>413</v>
      </c>
      <c r="P668" s="48">
        <v>2120</v>
      </c>
      <c r="Q668" s="131" t="str">
        <f>IFERROR(INDEX(JRoomSCS!C:C,MATCH(JRooms!M668,JRoomSCS!$B:$B,0)),"N/A")</f>
        <v>N/A</v>
      </c>
      <c r="R668" s="86" t="s">
        <v>405</v>
      </c>
      <c r="S668" s="87" t="str">
        <f>IFERROR(INDEX(SchoolList!C:C,MATCH(T668,SchoolList!A:A,0)),"N/A")</f>
        <v>N/A</v>
      </c>
      <c r="T668" s="87" t="s">
        <v>405</v>
      </c>
      <c r="U668" s="88"/>
      <c r="V668" s="87"/>
    </row>
    <row r="669" spans="1:22" x14ac:dyDescent="0.2">
      <c r="A669" s="48">
        <v>37</v>
      </c>
      <c r="B669" s="48" t="s">
        <v>813</v>
      </c>
      <c r="C669" s="48" t="s">
        <v>814</v>
      </c>
      <c r="D669" s="49">
        <v>78</v>
      </c>
      <c r="E669" s="50" t="s">
        <v>487</v>
      </c>
      <c r="F669" s="48" t="s">
        <v>488</v>
      </c>
      <c r="G669" s="48" t="s">
        <v>401</v>
      </c>
      <c r="H669" s="48">
        <v>78</v>
      </c>
      <c r="I669" s="48">
        <v>1</v>
      </c>
      <c r="J669" s="48" t="s">
        <v>402</v>
      </c>
      <c r="K669" s="48">
        <v>1825</v>
      </c>
      <c r="L669" s="49" t="s">
        <v>825</v>
      </c>
      <c r="M669" s="48" t="s">
        <v>408</v>
      </c>
      <c r="N669" s="51" t="s">
        <v>409</v>
      </c>
      <c r="P669" s="48">
        <v>780</v>
      </c>
      <c r="Q669" s="131" t="str">
        <f>IFERROR(INDEX(JRoomSCS!C:C,MATCH(JRooms!M669,JRoomSCS!$B:$B,0)),"N/A")</f>
        <v>N/A</v>
      </c>
      <c r="R669" s="86" t="s">
        <v>405</v>
      </c>
      <c r="S669" s="87" t="str">
        <f>IFERROR(INDEX(SchoolList!C:C,MATCH(T669,SchoolList!A:A,0)),"N/A")</f>
        <v>N/A</v>
      </c>
      <c r="T669" s="87" t="s">
        <v>405</v>
      </c>
      <c r="U669" s="88"/>
      <c r="V669" s="87"/>
    </row>
    <row r="670" spans="1:22" x14ac:dyDescent="0.2">
      <c r="A670" s="48">
        <v>37</v>
      </c>
      <c r="B670" s="48" t="s">
        <v>813</v>
      </c>
      <c r="C670" s="48" t="s">
        <v>814</v>
      </c>
      <c r="D670" s="49">
        <v>78</v>
      </c>
      <c r="E670" s="50" t="s">
        <v>487</v>
      </c>
      <c r="F670" s="48" t="s">
        <v>488</v>
      </c>
      <c r="G670" s="48" t="s">
        <v>401</v>
      </c>
      <c r="H670" s="48">
        <v>78</v>
      </c>
      <c r="I670" s="48">
        <v>1</v>
      </c>
      <c r="J670" s="48" t="s">
        <v>402</v>
      </c>
      <c r="K670" s="48">
        <v>1823</v>
      </c>
      <c r="L670" s="49" t="s">
        <v>826</v>
      </c>
      <c r="M670" s="48" t="s">
        <v>374</v>
      </c>
      <c r="N670" s="51" t="s">
        <v>500</v>
      </c>
      <c r="P670" s="48">
        <v>928</v>
      </c>
      <c r="Q670" s="131" t="str">
        <f>IFERROR(INDEX(JRoomSCS!C:C,MATCH(JRooms!M670,JRoomSCS!$B:$B,0)),"N/A")</f>
        <v>Tech</v>
      </c>
      <c r="R670" s="86" t="s">
        <v>405</v>
      </c>
      <c r="S670" s="87" t="str">
        <f>IFERROR(INDEX(SchoolList!C:C,MATCH(T670,SchoolList!A:A,0)),"N/A")</f>
        <v>N/A</v>
      </c>
      <c r="T670" s="87" t="s">
        <v>405</v>
      </c>
      <c r="U670" s="88"/>
      <c r="V670" s="87"/>
    </row>
    <row r="671" spans="1:22" x14ac:dyDescent="0.2">
      <c r="A671" s="48">
        <v>37</v>
      </c>
      <c r="B671" s="48" t="s">
        <v>813</v>
      </c>
      <c r="C671" s="48" t="s">
        <v>814</v>
      </c>
      <c r="D671" s="49">
        <v>78</v>
      </c>
      <c r="E671" s="50" t="s">
        <v>487</v>
      </c>
      <c r="F671" s="48" t="s">
        <v>488</v>
      </c>
      <c r="G671" s="48" t="s">
        <v>401</v>
      </c>
      <c r="H671" s="48">
        <v>78</v>
      </c>
      <c r="I671" s="48">
        <v>1</v>
      </c>
      <c r="J671" s="48" t="s">
        <v>402</v>
      </c>
      <c r="K671" s="48">
        <v>1824</v>
      </c>
      <c r="L671" s="49" t="s">
        <v>827</v>
      </c>
      <c r="M671" s="48" t="s">
        <v>406</v>
      </c>
      <c r="N671" s="51" t="s">
        <v>404</v>
      </c>
      <c r="P671" s="48">
        <v>936</v>
      </c>
      <c r="Q671" s="131" t="str">
        <f>IFERROR(INDEX(JRoomSCS!C:C,MATCH(JRooms!M671,JRoomSCS!$B:$B,0)),"N/A")</f>
        <v>N/A</v>
      </c>
      <c r="R671" s="86" t="s">
        <v>405</v>
      </c>
      <c r="S671" s="87" t="str">
        <f>IFERROR(INDEX(SchoolList!C:C,MATCH(T671,SchoolList!A:A,0)),"N/A")</f>
        <v>N/A</v>
      </c>
      <c r="T671" s="87" t="s">
        <v>405</v>
      </c>
      <c r="U671" s="88"/>
      <c r="V671" s="87"/>
    </row>
    <row r="672" spans="1:22" x14ac:dyDescent="0.2">
      <c r="A672" s="48">
        <v>37</v>
      </c>
      <c r="B672" s="48" t="s">
        <v>813</v>
      </c>
      <c r="C672" s="48" t="s">
        <v>814</v>
      </c>
      <c r="D672" s="49">
        <v>78</v>
      </c>
      <c r="E672" s="50" t="s">
        <v>487</v>
      </c>
      <c r="F672" s="48" t="s">
        <v>488</v>
      </c>
      <c r="G672" s="48" t="s">
        <v>401</v>
      </c>
      <c r="H672" s="48">
        <v>78</v>
      </c>
      <c r="I672" s="48">
        <v>1</v>
      </c>
      <c r="J672" s="48" t="s">
        <v>402</v>
      </c>
      <c r="K672" s="48">
        <v>1826</v>
      </c>
      <c r="L672" s="49" t="s">
        <v>828</v>
      </c>
      <c r="M672" s="48" t="s">
        <v>406</v>
      </c>
      <c r="N672" s="51" t="s">
        <v>404</v>
      </c>
      <c r="P672" s="48">
        <v>936</v>
      </c>
      <c r="Q672" s="131" t="str">
        <f>IFERROR(INDEX(JRoomSCS!C:C,MATCH(JRooms!M672,JRoomSCS!$B:$B,0)),"N/A")</f>
        <v>N/A</v>
      </c>
      <c r="R672" s="86" t="s">
        <v>405</v>
      </c>
      <c r="S672" s="87" t="str">
        <f>IFERROR(INDEX(SchoolList!C:C,MATCH(T672,SchoolList!A:A,0)),"N/A")</f>
        <v>N/A</v>
      </c>
      <c r="T672" s="87" t="s">
        <v>405</v>
      </c>
      <c r="U672" s="88"/>
      <c r="V672" s="87"/>
    </row>
    <row r="673" spans="1:22" x14ac:dyDescent="0.2">
      <c r="A673" s="48">
        <v>37</v>
      </c>
      <c r="B673" s="48" t="s">
        <v>813</v>
      </c>
      <c r="C673" s="48" t="s">
        <v>814</v>
      </c>
      <c r="D673" s="49">
        <v>78</v>
      </c>
      <c r="E673" s="50" t="s">
        <v>487</v>
      </c>
      <c r="F673" s="48" t="s">
        <v>488</v>
      </c>
      <c r="G673" s="48" t="s">
        <v>401</v>
      </c>
      <c r="H673" s="48">
        <v>78</v>
      </c>
      <c r="I673" s="48">
        <v>1</v>
      </c>
      <c r="J673" s="48" t="s">
        <v>402</v>
      </c>
      <c r="K673" s="48">
        <v>1827</v>
      </c>
      <c r="L673" s="49" t="s">
        <v>829</v>
      </c>
      <c r="M673" s="48" t="s">
        <v>406</v>
      </c>
      <c r="N673" s="51" t="s">
        <v>404</v>
      </c>
      <c r="P673" s="48">
        <v>936</v>
      </c>
      <c r="Q673" s="131" t="str">
        <f>IFERROR(INDEX(JRoomSCS!C:C,MATCH(JRooms!M673,JRoomSCS!$B:$B,0)),"N/A")</f>
        <v>N/A</v>
      </c>
      <c r="R673" s="86" t="s">
        <v>405</v>
      </c>
      <c r="S673" s="87" t="str">
        <f>IFERROR(INDEX(SchoolList!C:C,MATCH(T673,SchoolList!A:A,0)),"N/A")</f>
        <v>N/A</v>
      </c>
      <c r="T673" s="87" t="s">
        <v>405</v>
      </c>
      <c r="U673" s="88"/>
      <c r="V673" s="87"/>
    </row>
    <row r="674" spans="1:22" x14ac:dyDescent="0.2">
      <c r="A674" s="48">
        <v>37</v>
      </c>
      <c r="B674" s="48" t="s">
        <v>813</v>
      </c>
      <c r="C674" s="48" t="s">
        <v>814</v>
      </c>
      <c r="D674" s="49">
        <v>78</v>
      </c>
      <c r="E674" s="50" t="s">
        <v>487</v>
      </c>
      <c r="F674" s="48" t="s">
        <v>488</v>
      </c>
      <c r="G674" s="48" t="s">
        <v>401</v>
      </c>
      <c r="H674" s="48">
        <v>1274</v>
      </c>
      <c r="I674" s="48">
        <v>2</v>
      </c>
      <c r="J674" s="48" t="s">
        <v>463</v>
      </c>
      <c r="K674" s="48">
        <v>1828</v>
      </c>
      <c r="L674" s="49" t="s">
        <v>830</v>
      </c>
      <c r="M674" s="48" t="s">
        <v>419</v>
      </c>
      <c r="N674" s="51" t="s">
        <v>404</v>
      </c>
      <c r="P674" s="48">
        <v>800</v>
      </c>
      <c r="Q674" s="131" t="str">
        <f>IFERROR(INDEX(JRoomSCS!C:C,MATCH(JRooms!M674,JRoomSCS!$B:$B,0)),"N/A")</f>
        <v>N/A</v>
      </c>
      <c r="R674" s="86" t="s">
        <v>405</v>
      </c>
      <c r="S674" s="87" t="str">
        <f>IFERROR(INDEX(SchoolList!C:C,MATCH(T674,SchoolList!A:A,0)),"N/A")</f>
        <v>N/A</v>
      </c>
      <c r="T674" s="87" t="s">
        <v>405</v>
      </c>
      <c r="U674" s="88"/>
      <c r="V674" s="87"/>
    </row>
    <row r="675" spans="1:22" x14ac:dyDescent="0.2">
      <c r="A675" s="48">
        <v>37</v>
      </c>
      <c r="B675" s="48" t="s">
        <v>813</v>
      </c>
      <c r="C675" s="48" t="s">
        <v>814</v>
      </c>
      <c r="D675" s="49">
        <v>78</v>
      </c>
      <c r="E675" s="50" t="s">
        <v>487</v>
      </c>
      <c r="F675" s="48" t="s">
        <v>488</v>
      </c>
      <c r="G675" s="48" t="s">
        <v>401</v>
      </c>
      <c r="H675" s="48">
        <v>1274</v>
      </c>
      <c r="I675" s="48">
        <v>2</v>
      </c>
      <c r="J675" s="48" t="s">
        <v>463</v>
      </c>
      <c r="K675" s="48">
        <v>1829</v>
      </c>
      <c r="L675" s="49" t="s">
        <v>831</v>
      </c>
      <c r="M675" s="48" t="s">
        <v>419</v>
      </c>
      <c r="N675" s="51" t="s">
        <v>404</v>
      </c>
      <c r="P675" s="48">
        <v>800</v>
      </c>
      <c r="Q675" s="131" t="str">
        <f>IFERROR(INDEX(JRoomSCS!C:C,MATCH(JRooms!M675,JRoomSCS!$B:$B,0)),"N/A")</f>
        <v>N/A</v>
      </c>
      <c r="R675" s="86" t="s">
        <v>405</v>
      </c>
      <c r="S675" s="87" t="str">
        <f>IFERROR(INDEX(SchoolList!C:C,MATCH(T675,SchoolList!A:A,0)),"N/A")</f>
        <v>N/A</v>
      </c>
      <c r="T675" s="87" t="s">
        <v>405</v>
      </c>
      <c r="U675" s="88"/>
      <c r="V675" s="87"/>
    </row>
    <row r="676" spans="1:22" x14ac:dyDescent="0.2">
      <c r="A676" s="48">
        <v>37</v>
      </c>
      <c r="B676" s="48" t="s">
        <v>813</v>
      </c>
      <c r="C676" s="48" t="s">
        <v>814</v>
      </c>
      <c r="D676" s="49">
        <v>78</v>
      </c>
      <c r="E676" s="50" t="s">
        <v>487</v>
      </c>
      <c r="F676" s="48" t="s">
        <v>488</v>
      </c>
      <c r="G676" s="48" t="s">
        <v>401</v>
      </c>
      <c r="H676" s="48">
        <v>1274</v>
      </c>
      <c r="I676" s="48">
        <v>2</v>
      </c>
      <c r="J676" s="48" t="s">
        <v>463</v>
      </c>
      <c r="K676" s="48">
        <v>1830</v>
      </c>
      <c r="L676" s="49" t="s">
        <v>832</v>
      </c>
      <c r="M676" s="48" t="s">
        <v>419</v>
      </c>
      <c r="N676" s="51" t="s">
        <v>404</v>
      </c>
      <c r="P676" s="48">
        <v>800</v>
      </c>
      <c r="Q676" s="131" t="str">
        <f>IFERROR(INDEX(JRoomSCS!C:C,MATCH(JRooms!M676,JRoomSCS!$B:$B,0)),"N/A")</f>
        <v>N/A</v>
      </c>
      <c r="R676" s="86" t="s">
        <v>405</v>
      </c>
      <c r="S676" s="87" t="str">
        <f>IFERROR(INDEX(SchoolList!C:C,MATCH(T676,SchoolList!A:A,0)),"N/A")</f>
        <v>N/A</v>
      </c>
      <c r="T676" s="87" t="s">
        <v>405</v>
      </c>
      <c r="U676" s="88"/>
      <c r="V676" s="87"/>
    </row>
    <row r="677" spans="1:22" x14ac:dyDescent="0.2">
      <c r="A677" s="48">
        <v>37</v>
      </c>
      <c r="B677" s="48" t="s">
        <v>813</v>
      </c>
      <c r="C677" s="48" t="s">
        <v>814</v>
      </c>
      <c r="D677" s="49">
        <v>78</v>
      </c>
      <c r="E677" s="50" t="s">
        <v>487</v>
      </c>
      <c r="F677" s="48" t="s">
        <v>488</v>
      </c>
      <c r="G677" s="48" t="s">
        <v>401</v>
      </c>
      <c r="H677" s="48">
        <v>1274</v>
      </c>
      <c r="I677" s="48">
        <v>2</v>
      </c>
      <c r="J677" s="48" t="s">
        <v>463</v>
      </c>
      <c r="K677" s="48">
        <v>1831</v>
      </c>
      <c r="L677" s="49" t="s">
        <v>833</v>
      </c>
      <c r="M677" s="48" t="s">
        <v>419</v>
      </c>
      <c r="N677" s="51" t="s">
        <v>404</v>
      </c>
      <c r="P677" s="48">
        <v>800</v>
      </c>
      <c r="Q677" s="131" t="str">
        <f>IFERROR(INDEX(JRoomSCS!C:C,MATCH(JRooms!M677,JRoomSCS!$B:$B,0)),"N/A")</f>
        <v>N/A</v>
      </c>
      <c r="R677" s="86" t="s">
        <v>405</v>
      </c>
      <c r="S677" s="87" t="str">
        <f>IFERROR(INDEX(SchoolList!C:C,MATCH(T677,SchoolList!A:A,0)),"N/A")</f>
        <v>N/A</v>
      </c>
      <c r="T677" s="87" t="s">
        <v>405</v>
      </c>
      <c r="U677" s="88"/>
      <c r="V677" s="87"/>
    </row>
    <row r="678" spans="1:22" x14ac:dyDescent="0.2">
      <c r="A678" s="48">
        <v>37</v>
      </c>
      <c r="B678" s="48" t="s">
        <v>813</v>
      </c>
      <c r="C678" s="48" t="s">
        <v>814</v>
      </c>
      <c r="D678" s="49">
        <v>78</v>
      </c>
      <c r="E678" s="50" t="s">
        <v>487</v>
      </c>
      <c r="F678" s="48" t="s">
        <v>488</v>
      </c>
      <c r="G678" s="48" t="s">
        <v>401</v>
      </c>
      <c r="H678" s="48">
        <v>1274</v>
      </c>
      <c r="I678" s="48">
        <v>2</v>
      </c>
      <c r="J678" s="48" t="s">
        <v>463</v>
      </c>
      <c r="K678" s="48">
        <v>1832</v>
      </c>
      <c r="L678" s="49" t="s">
        <v>834</v>
      </c>
      <c r="M678" s="48" t="s">
        <v>419</v>
      </c>
      <c r="N678" s="51" t="s">
        <v>404</v>
      </c>
      <c r="P678" s="48">
        <v>800</v>
      </c>
      <c r="Q678" s="131" t="str">
        <f>IFERROR(INDEX(JRoomSCS!C:C,MATCH(JRooms!M678,JRoomSCS!$B:$B,0)),"N/A")</f>
        <v>N/A</v>
      </c>
      <c r="R678" s="86" t="s">
        <v>405</v>
      </c>
      <c r="S678" s="87" t="str">
        <f>IFERROR(INDEX(SchoolList!C:C,MATCH(T678,SchoolList!A:A,0)),"N/A")</f>
        <v>N/A</v>
      </c>
      <c r="T678" s="87" t="s">
        <v>405</v>
      </c>
      <c r="U678" s="88"/>
      <c r="V678" s="87"/>
    </row>
    <row r="679" spans="1:22" x14ac:dyDescent="0.2">
      <c r="A679" s="48">
        <v>37</v>
      </c>
      <c r="B679" s="48" t="s">
        <v>813</v>
      </c>
      <c r="C679" s="48" t="s">
        <v>814</v>
      </c>
      <c r="D679" s="49">
        <v>78</v>
      </c>
      <c r="E679" s="50" t="s">
        <v>487</v>
      </c>
      <c r="F679" s="48" t="s">
        <v>488</v>
      </c>
      <c r="G679" s="48" t="s">
        <v>401</v>
      </c>
      <c r="H679" s="48">
        <v>1274</v>
      </c>
      <c r="I679" s="48">
        <v>2</v>
      </c>
      <c r="J679" s="48" t="s">
        <v>463</v>
      </c>
      <c r="K679" s="48">
        <v>1833</v>
      </c>
      <c r="L679" s="49" t="s">
        <v>835</v>
      </c>
      <c r="M679" s="48" t="s">
        <v>419</v>
      </c>
      <c r="N679" s="51" t="s">
        <v>404</v>
      </c>
      <c r="P679" s="48">
        <v>800</v>
      </c>
      <c r="Q679" s="131" t="str">
        <f>IFERROR(INDEX(JRoomSCS!C:C,MATCH(JRooms!M679,JRoomSCS!$B:$B,0)),"N/A")</f>
        <v>N/A</v>
      </c>
      <c r="R679" s="86" t="s">
        <v>405</v>
      </c>
      <c r="S679" s="87" t="str">
        <f>IFERROR(INDEX(SchoolList!C:C,MATCH(T679,SchoolList!A:A,0)),"N/A")</f>
        <v>N/A</v>
      </c>
      <c r="T679" s="87" t="s">
        <v>405</v>
      </c>
      <c r="U679" s="88"/>
      <c r="V679" s="87"/>
    </row>
    <row r="680" spans="1:22" x14ac:dyDescent="0.2">
      <c r="A680" s="48">
        <v>37</v>
      </c>
      <c r="B680" s="48" t="s">
        <v>813</v>
      </c>
      <c r="C680" s="48" t="s">
        <v>814</v>
      </c>
      <c r="D680" s="49">
        <v>1035</v>
      </c>
      <c r="E680" s="50" t="s">
        <v>836</v>
      </c>
      <c r="F680" s="48" t="s">
        <v>837</v>
      </c>
      <c r="G680" s="48" t="s">
        <v>401</v>
      </c>
      <c r="H680" s="48">
        <v>1074</v>
      </c>
      <c r="I680" s="48">
        <v>1</v>
      </c>
      <c r="J680" s="48" t="s">
        <v>402</v>
      </c>
      <c r="K680" s="48">
        <v>1848</v>
      </c>
      <c r="L680" s="49" t="s">
        <v>838</v>
      </c>
      <c r="M680" s="48" t="s">
        <v>406</v>
      </c>
      <c r="N680" s="51" t="s">
        <v>404</v>
      </c>
      <c r="P680" s="48">
        <v>837</v>
      </c>
      <c r="Q680" s="131" t="str">
        <f>IFERROR(INDEX(JRoomSCS!C:C,MATCH(JRooms!M680,JRoomSCS!$B:$B,0)),"N/A")</f>
        <v>N/A</v>
      </c>
      <c r="R680" s="86" t="s">
        <v>396</v>
      </c>
      <c r="S680" s="87" t="str">
        <f>IFERROR(INDEX(SchoolList!C:C,MATCH(T680,SchoolList!A:A,0)),"N/A")</f>
        <v>N/A</v>
      </c>
      <c r="T680" s="87">
        <v>506</v>
      </c>
      <c r="U680" s="88"/>
      <c r="V680" s="87"/>
    </row>
    <row r="681" spans="1:22" x14ac:dyDescent="0.2">
      <c r="A681" s="48">
        <v>37</v>
      </c>
      <c r="B681" s="48" t="s">
        <v>813</v>
      </c>
      <c r="C681" s="48" t="s">
        <v>814</v>
      </c>
      <c r="D681" s="49">
        <v>1035</v>
      </c>
      <c r="E681" s="50" t="s">
        <v>836</v>
      </c>
      <c r="F681" s="48" t="s">
        <v>837</v>
      </c>
      <c r="G681" s="48" t="s">
        <v>401</v>
      </c>
      <c r="H681" s="48">
        <v>1074</v>
      </c>
      <c r="I681" s="48">
        <v>1</v>
      </c>
      <c r="J681" s="48" t="s">
        <v>402</v>
      </c>
      <c r="K681" s="48">
        <v>1854</v>
      </c>
      <c r="L681" s="49" t="s">
        <v>839</v>
      </c>
      <c r="M681" s="48" t="s">
        <v>415</v>
      </c>
      <c r="N681" s="51" t="s">
        <v>416</v>
      </c>
      <c r="P681" s="48">
        <v>837</v>
      </c>
      <c r="Q681" s="131" t="str">
        <f>IFERROR(INDEX(JRoomSCS!C:C,MATCH(JRooms!M681,JRoomSCS!$B:$B,0)),"N/A")</f>
        <v>N/A</v>
      </c>
      <c r="R681" s="86" t="s">
        <v>396</v>
      </c>
      <c r="S681" s="87" t="str">
        <f>IFERROR(INDEX(SchoolList!C:C,MATCH(T681,SchoolList!A:A,0)),"N/A")</f>
        <v>N/A</v>
      </c>
      <c r="T681" s="87">
        <v>506</v>
      </c>
      <c r="U681" s="88"/>
      <c r="V681" s="87"/>
    </row>
    <row r="682" spans="1:22" x14ac:dyDescent="0.2">
      <c r="A682" s="48">
        <v>37</v>
      </c>
      <c r="B682" s="48" t="s">
        <v>813</v>
      </c>
      <c r="C682" s="48" t="s">
        <v>814</v>
      </c>
      <c r="D682" s="49">
        <v>1035</v>
      </c>
      <c r="E682" s="50" t="s">
        <v>836</v>
      </c>
      <c r="F682" s="48" t="s">
        <v>837</v>
      </c>
      <c r="G682" s="48" t="s">
        <v>401</v>
      </c>
      <c r="H682" s="48">
        <v>1074</v>
      </c>
      <c r="I682" s="48">
        <v>1</v>
      </c>
      <c r="J682" s="48" t="s">
        <v>402</v>
      </c>
      <c r="K682" s="48">
        <v>1853</v>
      </c>
      <c r="L682" s="49" t="s">
        <v>840</v>
      </c>
      <c r="M682" s="48" t="s">
        <v>403</v>
      </c>
      <c r="N682" s="51" t="s">
        <v>404</v>
      </c>
      <c r="P682" s="48">
        <v>837</v>
      </c>
      <c r="Q682" s="131" t="str">
        <f>IFERROR(INDEX(JRoomSCS!C:C,MATCH(JRooms!M682,JRoomSCS!$B:$B,0)),"N/A")</f>
        <v>N/A</v>
      </c>
      <c r="R682" s="86" t="s">
        <v>396</v>
      </c>
      <c r="S682" s="87" t="str">
        <f>IFERROR(INDEX(SchoolList!C:C,MATCH(T682,SchoolList!A:A,0)),"N/A")</f>
        <v>N/A</v>
      </c>
      <c r="T682" s="87">
        <v>506</v>
      </c>
      <c r="U682" s="88"/>
      <c r="V682" s="87"/>
    </row>
    <row r="683" spans="1:22" x14ac:dyDescent="0.2">
      <c r="A683" s="48">
        <v>37</v>
      </c>
      <c r="B683" s="48" t="s">
        <v>813</v>
      </c>
      <c r="C683" s="48" t="s">
        <v>814</v>
      </c>
      <c r="D683" s="49">
        <v>1035</v>
      </c>
      <c r="E683" s="50" t="s">
        <v>836</v>
      </c>
      <c r="F683" s="48" t="s">
        <v>837</v>
      </c>
      <c r="G683" s="48" t="s">
        <v>401</v>
      </c>
      <c r="H683" s="48">
        <v>1074</v>
      </c>
      <c r="I683" s="48">
        <v>1</v>
      </c>
      <c r="J683" s="48" t="s">
        <v>402</v>
      </c>
      <c r="K683" s="48">
        <v>1852</v>
      </c>
      <c r="L683" s="49" t="s">
        <v>841</v>
      </c>
      <c r="M683" s="48" t="s">
        <v>403</v>
      </c>
      <c r="N683" s="51" t="s">
        <v>404</v>
      </c>
      <c r="P683" s="48">
        <v>837</v>
      </c>
      <c r="Q683" s="131" t="str">
        <f>IFERROR(INDEX(JRoomSCS!C:C,MATCH(JRooms!M683,JRoomSCS!$B:$B,0)),"N/A")</f>
        <v>N/A</v>
      </c>
      <c r="R683" s="86" t="s">
        <v>396</v>
      </c>
      <c r="S683" s="87" t="str">
        <f>IFERROR(INDEX(SchoolList!C:C,MATCH(T683,SchoolList!A:A,0)),"N/A")</f>
        <v>N/A</v>
      </c>
      <c r="T683" s="87">
        <v>506</v>
      </c>
      <c r="U683" s="88"/>
      <c r="V683" s="87"/>
    </row>
    <row r="684" spans="1:22" x14ac:dyDescent="0.2">
      <c r="A684" s="48">
        <v>37</v>
      </c>
      <c r="B684" s="48" t="s">
        <v>813</v>
      </c>
      <c r="C684" s="48" t="s">
        <v>814</v>
      </c>
      <c r="D684" s="49">
        <v>1035</v>
      </c>
      <c r="E684" s="50" t="s">
        <v>836</v>
      </c>
      <c r="F684" s="48" t="s">
        <v>837</v>
      </c>
      <c r="G684" s="48" t="s">
        <v>401</v>
      </c>
      <c r="H684" s="48">
        <v>1074</v>
      </c>
      <c r="I684" s="48">
        <v>1</v>
      </c>
      <c r="J684" s="48" t="s">
        <v>402</v>
      </c>
      <c r="K684" s="48">
        <v>1851</v>
      </c>
      <c r="L684" s="49" t="s">
        <v>842</v>
      </c>
      <c r="M684" s="48" t="s">
        <v>403</v>
      </c>
      <c r="N684" s="51" t="s">
        <v>404</v>
      </c>
      <c r="P684" s="48">
        <v>837</v>
      </c>
      <c r="Q684" s="131" t="str">
        <f>IFERROR(INDEX(JRoomSCS!C:C,MATCH(JRooms!M684,JRoomSCS!$B:$B,0)),"N/A")</f>
        <v>N/A</v>
      </c>
      <c r="R684" s="86" t="s">
        <v>396</v>
      </c>
      <c r="S684" s="87" t="str">
        <f>IFERROR(INDEX(SchoolList!C:C,MATCH(T684,SchoolList!A:A,0)),"N/A")</f>
        <v>N/A</v>
      </c>
      <c r="T684" s="87">
        <v>506</v>
      </c>
      <c r="U684" s="88"/>
      <c r="V684" s="87"/>
    </row>
    <row r="685" spans="1:22" x14ac:dyDescent="0.2">
      <c r="A685" s="48">
        <v>37</v>
      </c>
      <c r="B685" s="48" t="s">
        <v>813</v>
      </c>
      <c r="C685" s="48" t="s">
        <v>814</v>
      </c>
      <c r="D685" s="49">
        <v>1035</v>
      </c>
      <c r="E685" s="50" t="s">
        <v>836</v>
      </c>
      <c r="F685" s="48" t="s">
        <v>837</v>
      </c>
      <c r="G685" s="48" t="s">
        <v>401</v>
      </c>
      <c r="H685" s="48">
        <v>1074</v>
      </c>
      <c r="I685" s="48">
        <v>1</v>
      </c>
      <c r="J685" s="48" t="s">
        <v>402</v>
      </c>
      <c r="K685" s="48">
        <v>1850</v>
      </c>
      <c r="L685" s="49" t="s">
        <v>843</v>
      </c>
      <c r="M685" s="48" t="s">
        <v>403</v>
      </c>
      <c r="N685" s="51" t="s">
        <v>404</v>
      </c>
      <c r="P685" s="48">
        <v>837</v>
      </c>
      <c r="Q685" s="131" t="str">
        <f>IFERROR(INDEX(JRoomSCS!C:C,MATCH(JRooms!M685,JRoomSCS!$B:$B,0)),"N/A")</f>
        <v>N/A</v>
      </c>
      <c r="R685" s="86" t="s">
        <v>396</v>
      </c>
      <c r="S685" s="87" t="str">
        <f>IFERROR(INDEX(SchoolList!C:C,MATCH(T685,SchoolList!A:A,0)),"N/A")</f>
        <v>N/A</v>
      </c>
      <c r="T685" s="87">
        <v>506</v>
      </c>
      <c r="U685" s="88"/>
      <c r="V685" s="87"/>
    </row>
    <row r="686" spans="1:22" x14ac:dyDescent="0.2">
      <c r="A686" s="48">
        <v>37</v>
      </c>
      <c r="B686" s="48" t="s">
        <v>813</v>
      </c>
      <c r="C686" s="48" t="s">
        <v>814</v>
      </c>
      <c r="D686" s="49">
        <v>1035</v>
      </c>
      <c r="E686" s="50" t="s">
        <v>836</v>
      </c>
      <c r="F686" s="48" t="s">
        <v>837</v>
      </c>
      <c r="G686" s="48" t="s">
        <v>401</v>
      </c>
      <c r="H686" s="48">
        <v>1074</v>
      </c>
      <c r="I686" s="48">
        <v>1</v>
      </c>
      <c r="J686" s="48" t="s">
        <v>402</v>
      </c>
      <c r="K686" s="48">
        <v>1844</v>
      </c>
      <c r="L686" s="49" t="s">
        <v>844</v>
      </c>
      <c r="M686" s="48" t="s">
        <v>403</v>
      </c>
      <c r="N686" s="51" t="s">
        <v>404</v>
      </c>
      <c r="P686" s="48">
        <v>837</v>
      </c>
      <c r="Q686" s="131" t="str">
        <f>IFERROR(INDEX(JRoomSCS!C:C,MATCH(JRooms!M686,JRoomSCS!$B:$B,0)),"N/A")</f>
        <v>N/A</v>
      </c>
      <c r="R686" s="86" t="s">
        <v>396</v>
      </c>
      <c r="S686" s="87" t="str">
        <f>IFERROR(INDEX(SchoolList!C:C,MATCH(T686,SchoolList!A:A,0)),"N/A")</f>
        <v>N/A</v>
      </c>
      <c r="T686" s="87">
        <v>506</v>
      </c>
      <c r="U686" s="88"/>
      <c r="V686" s="87"/>
    </row>
    <row r="687" spans="1:22" x14ac:dyDescent="0.2">
      <c r="A687" s="48">
        <v>37</v>
      </c>
      <c r="B687" s="48" t="s">
        <v>813</v>
      </c>
      <c r="C687" s="48" t="s">
        <v>814</v>
      </c>
      <c r="D687" s="49">
        <v>1035</v>
      </c>
      <c r="E687" s="50" t="s">
        <v>836</v>
      </c>
      <c r="F687" s="48" t="s">
        <v>837</v>
      </c>
      <c r="G687" s="48" t="s">
        <v>401</v>
      </c>
      <c r="H687" s="48">
        <v>1074</v>
      </c>
      <c r="I687" s="48">
        <v>1</v>
      </c>
      <c r="J687" s="48" t="s">
        <v>402</v>
      </c>
      <c r="K687" s="48">
        <v>1849</v>
      </c>
      <c r="L687" s="49" t="s">
        <v>845</v>
      </c>
      <c r="M687" s="48" t="s">
        <v>406</v>
      </c>
      <c r="N687" s="51" t="s">
        <v>404</v>
      </c>
      <c r="P687" s="48">
        <v>837</v>
      </c>
      <c r="Q687" s="131" t="str">
        <f>IFERROR(INDEX(JRoomSCS!C:C,MATCH(JRooms!M687,JRoomSCS!$B:$B,0)),"N/A")</f>
        <v>N/A</v>
      </c>
      <c r="R687" s="86" t="s">
        <v>396</v>
      </c>
      <c r="S687" s="87" t="str">
        <f>IFERROR(INDEX(SchoolList!C:C,MATCH(T687,SchoolList!A:A,0)),"N/A")</f>
        <v>N/A</v>
      </c>
      <c r="T687" s="87">
        <v>506</v>
      </c>
      <c r="U687" s="88"/>
      <c r="V687" s="87"/>
    </row>
    <row r="688" spans="1:22" x14ac:dyDescent="0.2">
      <c r="A688" s="48">
        <v>37</v>
      </c>
      <c r="B688" s="48" t="s">
        <v>813</v>
      </c>
      <c r="C688" s="48" t="s">
        <v>814</v>
      </c>
      <c r="D688" s="49">
        <v>1035</v>
      </c>
      <c r="E688" s="50" t="s">
        <v>836</v>
      </c>
      <c r="F688" s="48" t="s">
        <v>837</v>
      </c>
      <c r="G688" s="48" t="s">
        <v>401</v>
      </c>
      <c r="H688" s="48">
        <v>1074</v>
      </c>
      <c r="I688" s="48">
        <v>1</v>
      </c>
      <c r="J688" s="48" t="s">
        <v>402</v>
      </c>
      <c r="K688" s="48">
        <v>1845</v>
      </c>
      <c r="L688" s="49" t="s">
        <v>846</v>
      </c>
      <c r="M688" s="48" t="s">
        <v>403</v>
      </c>
      <c r="N688" s="51" t="s">
        <v>404</v>
      </c>
      <c r="P688" s="48">
        <v>837</v>
      </c>
      <c r="Q688" s="131" t="str">
        <f>IFERROR(INDEX(JRoomSCS!C:C,MATCH(JRooms!M688,JRoomSCS!$B:$B,0)),"N/A")</f>
        <v>N/A</v>
      </c>
      <c r="R688" s="86" t="s">
        <v>396</v>
      </c>
      <c r="S688" s="87" t="str">
        <f>IFERROR(INDEX(SchoolList!C:C,MATCH(T688,SchoolList!A:A,0)),"N/A")</f>
        <v>N/A</v>
      </c>
      <c r="T688" s="87">
        <v>506</v>
      </c>
      <c r="U688" s="88"/>
      <c r="V688" s="87"/>
    </row>
    <row r="689" spans="1:22" x14ac:dyDescent="0.2">
      <c r="A689" s="48">
        <v>37</v>
      </c>
      <c r="B689" s="48" t="s">
        <v>813</v>
      </c>
      <c r="C689" s="48" t="s">
        <v>814</v>
      </c>
      <c r="D689" s="49">
        <v>1035</v>
      </c>
      <c r="E689" s="50" t="s">
        <v>836</v>
      </c>
      <c r="F689" s="48" t="s">
        <v>837</v>
      </c>
      <c r="G689" s="48" t="s">
        <v>401</v>
      </c>
      <c r="H689" s="48">
        <v>1074</v>
      </c>
      <c r="I689" s="48">
        <v>1</v>
      </c>
      <c r="J689" s="48" t="s">
        <v>402</v>
      </c>
      <c r="K689" s="48">
        <v>1846</v>
      </c>
      <c r="L689" s="49" t="s">
        <v>847</v>
      </c>
      <c r="M689" s="48" t="s">
        <v>406</v>
      </c>
      <c r="N689" s="51" t="s">
        <v>404</v>
      </c>
      <c r="P689" s="48">
        <v>837</v>
      </c>
      <c r="Q689" s="131" t="str">
        <f>IFERROR(INDEX(JRoomSCS!C:C,MATCH(JRooms!M689,JRoomSCS!$B:$B,0)),"N/A")</f>
        <v>N/A</v>
      </c>
      <c r="R689" s="86" t="s">
        <v>396</v>
      </c>
      <c r="S689" s="87" t="str">
        <f>IFERROR(INDEX(SchoolList!C:C,MATCH(T689,SchoolList!A:A,0)),"N/A")</f>
        <v>N/A</v>
      </c>
      <c r="T689" s="87">
        <v>506</v>
      </c>
      <c r="U689" s="88"/>
      <c r="V689" s="87"/>
    </row>
    <row r="690" spans="1:22" x14ac:dyDescent="0.2">
      <c r="A690" s="48">
        <v>37</v>
      </c>
      <c r="B690" s="48" t="s">
        <v>813</v>
      </c>
      <c r="C690" s="48" t="s">
        <v>814</v>
      </c>
      <c r="D690" s="49">
        <v>1035</v>
      </c>
      <c r="E690" s="50" t="s">
        <v>836</v>
      </c>
      <c r="F690" s="48" t="s">
        <v>837</v>
      </c>
      <c r="G690" s="48" t="s">
        <v>401</v>
      </c>
      <c r="H690" s="48">
        <v>1074</v>
      </c>
      <c r="I690" s="48">
        <v>1</v>
      </c>
      <c r="J690" s="48" t="s">
        <v>402</v>
      </c>
      <c r="K690" s="48">
        <v>1847</v>
      </c>
      <c r="L690" s="49" t="s">
        <v>848</v>
      </c>
      <c r="M690" s="48" t="s">
        <v>406</v>
      </c>
      <c r="N690" s="51" t="s">
        <v>404</v>
      </c>
      <c r="P690" s="48">
        <v>837</v>
      </c>
      <c r="Q690" s="131" t="str">
        <f>IFERROR(INDEX(JRoomSCS!C:C,MATCH(JRooms!M690,JRoomSCS!$B:$B,0)),"N/A")</f>
        <v>N/A</v>
      </c>
      <c r="R690" s="86" t="s">
        <v>396</v>
      </c>
      <c r="S690" s="87" t="str">
        <f>IFERROR(INDEX(SchoolList!C:C,MATCH(T690,SchoolList!A:A,0)),"N/A")</f>
        <v>N/A</v>
      </c>
      <c r="T690" s="87">
        <v>506</v>
      </c>
      <c r="U690" s="88"/>
      <c r="V690" s="87"/>
    </row>
    <row r="691" spans="1:22" x14ac:dyDescent="0.2">
      <c r="A691" s="48">
        <v>37</v>
      </c>
      <c r="B691" s="48" t="s">
        <v>813</v>
      </c>
      <c r="C691" s="48" t="s">
        <v>814</v>
      </c>
      <c r="D691" s="49">
        <v>1035</v>
      </c>
      <c r="E691" s="50" t="s">
        <v>836</v>
      </c>
      <c r="F691" s="48" t="s">
        <v>837</v>
      </c>
      <c r="G691" s="48" t="s">
        <v>401</v>
      </c>
      <c r="H691" s="48">
        <v>1074</v>
      </c>
      <c r="I691" s="48">
        <v>1</v>
      </c>
      <c r="J691" s="48" t="s">
        <v>402</v>
      </c>
      <c r="K691" s="48">
        <v>1855</v>
      </c>
      <c r="L691" s="49" t="s">
        <v>849</v>
      </c>
      <c r="M691" s="48" t="s">
        <v>412</v>
      </c>
      <c r="N691" s="51" t="s">
        <v>413</v>
      </c>
      <c r="P691" s="48">
        <v>3525</v>
      </c>
      <c r="Q691" s="131" t="str">
        <f>IFERROR(INDEX(JRoomSCS!C:C,MATCH(JRooms!M691,JRoomSCS!$B:$B,0)),"N/A")</f>
        <v>N/A</v>
      </c>
      <c r="R691" s="86" t="s">
        <v>396</v>
      </c>
      <c r="S691" s="87" t="str">
        <f>IFERROR(INDEX(SchoolList!C:C,MATCH(T691,SchoolList!A:A,0)),"N/A")</f>
        <v>N/A</v>
      </c>
      <c r="T691" s="87">
        <v>506</v>
      </c>
      <c r="U691" s="88"/>
      <c r="V691" s="87"/>
    </row>
    <row r="692" spans="1:22" x14ac:dyDescent="0.2">
      <c r="A692" s="48">
        <v>37</v>
      </c>
      <c r="B692" s="48" t="s">
        <v>813</v>
      </c>
      <c r="C692" s="48" t="s">
        <v>814</v>
      </c>
      <c r="D692" s="49">
        <v>81</v>
      </c>
      <c r="E692" s="50" t="s">
        <v>603</v>
      </c>
      <c r="F692" s="48" t="s">
        <v>604</v>
      </c>
      <c r="G692" s="48" t="s">
        <v>424</v>
      </c>
      <c r="H692" s="48">
        <v>81</v>
      </c>
      <c r="I692" s="48">
        <v>1</v>
      </c>
      <c r="J692" s="48" t="s">
        <v>402</v>
      </c>
      <c r="K692" s="48">
        <v>704</v>
      </c>
      <c r="L692" s="49">
        <v>30</v>
      </c>
      <c r="M692" s="48" t="s">
        <v>419</v>
      </c>
      <c r="N692" s="51" t="s">
        <v>404</v>
      </c>
      <c r="P692" s="48">
        <v>897</v>
      </c>
      <c r="Q692" s="131" t="str">
        <f>IFERROR(INDEX(JRoomSCS!C:C,MATCH(JRooms!M692,JRoomSCS!$B:$B,0)),"N/A")</f>
        <v>N/A</v>
      </c>
      <c r="R692" s="86" t="s">
        <v>396</v>
      </c>
      <c r="S692" s="87" t="str">
        <f>IFERROR(INDEX(SchoolList!C:C,MATCH(T692,SchoolList!A:A,0)),"N/A")</f>
        <v>N/A</v>
      </c>
      <c r="T692" s="87">
        <v>506</v>
      </c>
      <c r="U692" s="88"/>
      <c r="V692" s="87"/>
    </row>
    <row r="693" spans="1:22" x14ac:dyDescent="0.2">
      <c r="A693" s="48">
        <v>37</v>
      </c>
      <c r="B693" s="48" t="s">
        <v>813</v>
      </c>
      <c r="C693" s="48" t="s">
        <v>814</v>
      </c>
      <c r="D693" s="49">
        <v>80</v>
      </c>
      <c r="E693" s="50" t="s">
        <v>850</v>
      </c>
      <c r="F693" s="48" t="s">
        <v>851</v>
      </c>
      <c r="G693" s="48" t="s">
        <v>424</v>
      </c>
      <c r="H693" s="48">
        <v>80</v>
      </c>
      <c r="I693" s="48">
        <v>1</v>
      </c>
      <c r="J693" s="48" t="s">
        <v>402</v>
      </c>
      <c r="K693" s="48">
        <v>703</v>
      </c>
      <c r="L693" s="49">
        <v>31</v>
      </c>
      <c r="M693" s="48" t="s">
        <v>419</v>
      </c>
      <c r="N693" s="51" t="s">
        <v>404</v>
      </c>
      <c r="P693" s="48">
        <v>897</v>
      </c>
      <c r="Q693" s="131" t="str">
        <f>IFERROR(INDEX(JRoomSCS!C:C,MATCH(JRooms!M693,JRoomSCS!$B:$B,0)),"N/A")</f>
        <v>N/A</v>
      </c>
      <c r="R693" s="86" t="s">
        <v>396</v>
      </c>
      <c r="S693" s="87" t="str">
        <f>IFERROR(INDEX(SchoolList!C:C,MATCH(T693,SchoolList!A:A,0)),"N/A")</f>
        <v>N/A</v>
      </c>
      <c r="T693" s="87">
        <v>506</v>
      </c>
      <c r="U693" s="88"/>
      <c r="V693" s="87"/>
    </row>
    <row r="694" spans="1:22" x14ac:dyDescent="0.2">
      <c r="A694" s="48">
        <v>37</v>
      </c>
      <c r="B694" s="48" t="s">
        <v>813</v>
      </c>
      <c r="C694" s="48" t="s">
        <v>814</v>
      </c>
      <c r="D694" s="49">
        <v>87</v>
      </c>
      <c r="E694" s="50" t="s">
        <v>852</v>
      </c>
      <c r="F694" s="48" t="s">
        <v>853</v>
      </c>
      <c r="G694" s="48" t="s">
        <v>424</v>
      </c>
      <c r="H694" s="48">
        <v>87</v>
      </c>
      <c r="I694" s="48">
        <v>1</v>
      </c>
      <c r="J694" s="48" t="s">
        <v>402</v>
      </c>
      <c r="K694" s="48">
        <v>710</v>
      </c>
      <c r="L694" s="49">
        <v>42</v>
      </c>
      <c r="M694" s="48" t="s">
        <v>419</v>
      </c>
      <c r="N694" s="51" t="s">
        <v>404</v>
      </c>
      <c r="P694" s="48">
        <v>897</v>
      </c>
      <c r="Q694" s="131" t="str">
        <f>IFERROR(INDEX(JRoomSCS!C:C,MATCH(JRooms!M694,JRoomSCS!$B:$B,0)),"N/A")</f>
        <v>N/A</v>
      </c>
      <c r="R694" s="86" t="s">
        <v>396</v>
      </c>
      <c r="S694" s="87" t="str">
        <f>IFERROR(INDEX(SchoolList!C:C,MATCH(T694,SchoolList!A:A,0)),"N/A")</f>
        <v>N/A</v>
      </c>
      <c r="T694" s="87">
        <v>506</v>
      </c>
      <c r="U694" s="88"/>
      <c r="V694" s="87"/>
    </row>
    <row r="695" spans="1:22" x14ac:dyDescent="0.2">
      <c r="A695" s="48">
        <v>37</v>
      </c>
      <c r="B695" s="48" t="s">
        <v>813</v>
      </c>
      <c r="C695" s="48" t="s">
        <v>814</v>
      </c>
      <c r="D695" s="49">
        <v>88</v>
      </c>
      <c r="E695" s="50" t="s">
        <v>854</v>
      </c>
      <c r="F695" s="48" t="s">
        <v>855</v>
      </c>
      <c r="G695" s="48" t="s">
        <v>424</v>
      </c>
      <c r="H695" s="48">
        <v>88</v>
      </c>
      <c r="I695" s="48">
        <v>1</v>
      </c>
      <c r="J695" s="48" t="s">
        <v>402</v>
      </c>
      <c r="K695" s="48">
        <v>711</v>
      </c>
      <c r="L695" s="49">
        <v>43</v>
      </c>
      <c r="M695" s="48" t="s">
        <v>419</v>
      </c>
      <c r="N695" s="51" t="s">
        <v>404</v>
      </c>
      <c r="P695" s="48">
        <v>897</v>
      </c>
      <c r="Q695" s="131" t="str">
        <f>IFERROR(INDEX(JRoomSCS!C:C,MATCH(JRooms!M695,JRoomSCS!$B:$B,0)),"N/A")</f>
        <v>N/A</v>
      </c>
      <c r="R695" s="86" t="s">
        <v>396</v>
      </c>
      <c r="S695" s="87" t="str">
        <f>IFERROR(INDEX(SchoolList!C:C,MATCH(T695,SchoolList!A:A,0)),"N/A")</f>
        <v>N/A</v>
      </c>
      <c r="T695" s="87">
        <v>506</v>
      </c>
      <c r="U695" s="88"/>
      <c r="V695" s="87"/>
    </row>
    <row r="696" spans="1:22" x14ac:dyDescent="0.2">
      <c r="A696" s="48">
        <v>37</v>
      </c>
      <c r="B696" s="48" t="s">
        <v>813</v>
      </c>
      <c r="C696" s="48" t="s">
        <v>814</v>
      </c>
      <c r="D696" s="49">
        <v>86</v>
      </c>
      <c r="E696" s="50" t="s">
        <v>856</v>
      </c>
      <c r="F696" s="48" t="s">
        <v>857</v>
      </c>
      <c r="G696" s="48" t="s">
        <v>424</v>
      </c>
      <c r="H696" s="48">
        <v>86</v>
      </c>
      <c r="I696" s="48">
        <v>1</v>
      </c>
      <c r="J696" s="48" t="s">
        <v>402</v>
      </c>
      <c r="K696" s="48">
        <v>709</v>
      </c>
      <c r="L696" s="49">
        <v>45</v>
      </c>
      <c r="M696" s="48" t="s">
        <v>403</v>
      </c>
      <c r="N696" s="51" t="s">
        <v>404</v>
      </c>
      <c r="P696" s="48">
        <v>897</v>
      </c>
      <c r="Q696" s="131" t="str">
        <f>IFERROR(INDEX(JRoomSCS!C:C,MATCH(JRooms!M696,JRoomSCS!$B:$B,0)),"N/A")</f>
        <v>N/A</v>
      </c>
      <c r="R696" s="86" t="s">
        <v>396</v>
      </c>
      <c r="S696" s="87" t="str">
        <f>IFERROR(INDEX(SchoolList!C:C,MATCH(T696,SchoolList!A:A,0)),"N/A")</f>
        <v>N/A</v>
      </c>
      <c r="T696" s="87">
        <v>506</v>
      </c>
      <c r="U696" s="88"/>
      <c r="V696" s="87"/>
    </row>
    <row r="697" spans="1:22" x14ac:dyDescent="0.2">
      <c r="A697" s="48">
        <v>37</v>
      </c>
      <c r="B697" s="48" t="s">
        <v>813</v>
      </c>
      <c r="C697" s="48" t="s">
        <v>814</v>
      </c>
      <c r="D697" s="49">
        <v>89</v>
      </c>
      <c r="E697" s="50" t="s">
        <v>858</v>
      </c>
      <c r="F697" s="48" t="s">
        <v>859</v>
      </c>
      <c r="G697" s="48" t="s">
        <v>424</v>
      </c>
      <c r="H697" s="48">
        <v>89</v>
      </c>
      <c r="I697" s="48">
        <v>1</v>
      </c>
      <c r="J697" s="48" t="s">
        <v>402</v>
      </c>
      <c r="K697" s="48">
        <v>712</v>
      </c>
      <c r="L697" s="49">
        <v>46</v>
      </c>
      <c r="M697" s="48" t="s">
        <v>419</v>
      </c>
      <c r="N697" s="51" t="s">
        <v>404</v>
      </c>
      <c r="P697" s="48">
        <v>897</v>
      </c>
      <c r="Q697" s="131" t="str">
        <f>IFERROR(INDEX(JRoomSCS!C:C,MATCH(JRooms!M697,JRoomSCS!$B:$B,0)),"N/A")</f>
        <v>N/A</v>
      </c>
      <c r="R697" s="86" t="s">
        <v>396</v>
      </c>
      <c r="S697" s="87" t="str">
        <f>IFERROR(INDEX(SchoolList!C:C,MATCH(T697,SchoolList!A:A,0)),"N/A")</f>
        <v>N/A</v>
      </c>
      <c r="T697" s="87">
        <v>506</v>
      </c>
      <c r="U697" s="88"/>
      <c r="V697" s="87"/>
    </row>
    <row r="698" spans="1:22" x14ac:dyDescent="0.2">
      <c r="A698" s="48">
        <v>37</v>
      </c>
      <c r="B698" s="48" t="s">
        <v>813</v>
      </c>
      <c r="C698" s="48" t="s">
        <v>814</v>
      </c>
      <c r="D698" s="49">
        <v>90</v>
      </c>
      <c r="E698" s="50" t="s">
        <v>860</v>
      </c>
      <c r="F698" s="48" t="s">
        <v>861</v>
      </c>
      <c r="G698" s="48" t="s">
        <v>424</v>
      </c>
      <c r="H698" s="48">
        <v>90</v>
      </c>
      <c r="I698" s="48">
        <v>1</v>
      </c>
      <c r="J698" s="48" t="s">
        <v>402</v>
      </c>
      <c r="K698" s="48">
        <v>713</v>
      </c>
      <c r="L698" s="49">
        <v>47</v>
      </c>
      <c r="M698" s="48" t="s">
        <v>419</v>
      </c>
      <c r="N698" s="51" t="s">
        <v>404</v>
      </c>
      <c r="P698" s="48">
        <v>897</v>
      </c>
      <c r="Q698" s="131" t="str">
        <f>IFERROR(INDEX(JRoomSCS!C:C,MATCH(JRooms!M698,JRoomSCS!$B:$B,0)),"N/A")</f>
        <v>N/A</v>
      </c>
      <c r="R698" s="86" t="s">
        <v>396</v>
      </c>
      <c r="S698" s="87" t="str">
        <f>IFERROR(INDEX(SchoolList!C:C,MATCH(T698,SchoolList!A:A,0)),"N/A")</f>
        <v>N/A</v>
      </c>
      <c r="T698" s="87">
        <v>506</v>
      </c>
      <c r="U698" s="88"/>
      <c r="V698" s="87"/>
    </row>
    <row r="699" spans="1:22" x14ac:dyDescent="0.2">
      <c r="A699" s="48">
        <v>37</v>
      </c>
      <c r="B699" s="48" t="s">
        <v>813</v>
      </c>
      <c r="C699" s="48" t="s">
        <v>814</v>
      </c>
      <c r="D699" s="49">
        <v>91</v>
      </c>
      <c r="E699" s="50" t="s">
        <v>862</v>
      </c>
      <c r="F699" s="48" t="s">
        <v>863</v>
      </c>
      <c r="G699" s="48" t="s">
        <v>424</v>
      </c>
      <c r="H699" s="48">
        <v>91</v>
      </c>
      <c r="I699" s="48">
        <v>1</v>
      </c>
      <c r="J699" s="48" t="s">
        <v>402</v>
      </c>
      <c r="K699" s="48">
        <v>714</v>
      </c>
      <c r="L699" s="49">
        <v>48</v>
      </c>
      <c r="M699" s="48" t="s">
        <v>419</v>
      </c>
      <c r="N699" s="51" t="s">
        <v>404</v>
      </c>
      <c r="P699" s="48">
        <v>897</v>
      </c>
      <c r="Q699" s="131" t="str">
        <f>IFERROR(INDEX(JRoomSCS!C:C,MATCH(JRooms!M699,JRoomSCS!$B:$B,0)),"N/A")</f>
        <v>N/A</v>
      </c>
      <c r="R699" s="86" t="s">
        <v>396</v>
      </c>
      <c r="S699" s="87" t="str">
        <f>IFERROR(INDEX(SchoolList!C:C,MATCH(T699,SchoolList!A:A,0)),"N/A")</f>
        <v>N/A</v>
      </c>
      <c r="T699" s="87">
        <v>506</v>
      </c>
      <c r="U699" s="88"/>
      <c r="V699" s="87"/>
    </row>
    <row r="700" spans="1:22" x14ac:dyDescent="0.2">
      <c r="A700" s="48">
        <v>37</v>
      </c>
      <c r="B700" s="48" t="s">
        <v>813</v>
      </c>
      <c r="C700" s="48" t="s">
        <v>814</v>
      </c>
      <c r="D700" s="49">
        <v>92</v>
      </c>
      <c r="E700" s="50" t="s">
        <v>864</v>
      </c>
      <c r="F700" s="48" t="s">
        <v>865</v>
      </c>
      <c r="G700" s="48" t="s">
        <v>424</v>
      </c>
      <c r="H700" s="48">
        <v>92</v>
      </c>
      <c r="I700" s="48">
        <v>1</v>
      </c>
      <c r="J700" s="48" t="s">
        <v>402</v>
      </c>
      <c r="K700" s="48">
        <v>715</v>
      </c>
      <c r="L700" s="49" t="s">
        <v>864</v>
      </c>
      <c r="M700" s="48" t="s">
        <v>419</v>
      </c>
      <c r="N700" s="51" t="s">
        <v>404</v>
      </c>
      <c r="P700" s="48">
        <v>897</v>
      </c>
      <c r="Q700" s="131" t="str">
        <f>IFERROR(INDEX(JRoomSCS!C:C,MATCH(JRooms!M700,JRoomSCS!$B:$B,0)),"N/A")</f>
        <v>N/A</v>
      </c>
      <c r="R700" s="86" t="s">
        <v>396</v>
      </c>
      <c r="S700" s="87" t="str">
        <f>IFERROR(INDEX(SchoolList!C:C,MATCH(T700,SchoolList!A:A,0)),"N/A")</f>
        <v>N/A</v>
      </c>
      <c r="T700" s="87">
        <v>506</v>
      </c>
      <c r="U700" s="88"/>
      <c r="V700" s="87"/>
    </row>
    <row r="701" spans="1:22" x14ac:dyDescent="0.2">
      <c r="A701" s="48">
        <v>37</v>
      </c>
      <c r="B701" s="48" t="s">
        <v>813</v>
      </c>
      <c r="C701" s="48" t="s">
        <v>814</v>
      </c>
      <c r="D701" s="49">
        <v>85</v>
      </c>
      <c r="E701" s="50" t="s">
        <v>866</v>
      </c>
      <c r="F701" s="48" t="s">
        <v>867</v>
      </c>
      <c r="G701" s="48" t="s">
        <v>424</v>
      </c>
      <c r="H701" s="48">
        <v>85</v>
      </c>
      <c r="I701" s="48">
        <v>1</v>
      </c>
      <c r="J701" s="48" t="s">
        <v>402</v>
      </c>
      <c r="K701" s="48">
        <v>708</v>
      </c>
      <c r="L701" s="49">
        <v>50</v>
      </c>
      <c r="M701" s="48" t="s">
        <v>403</v>
      </c>
      <c r="N701" s="51" t="s">
        <v>404</v>
      </c>
      <c r="P701" s="48">
        <v>897</v>
      </c>
      <c r="Q701" s="131" t="str">
        <f>IFERROR(INDEX(JRoomSCS!C:C,MATCH(JRooms!M701,JRoomSCS!$B:$B,0)),"N/A")</f>
        <v>N/A</v>
      </c>
      <c r="R701" s="86" t="s">
        <v>396</v>
      </c>
      <c r="S701" s="87" t="str">
        <f>IFERROR(INDEX(SchoolList!C:C,MATCH(T701,SchoolList!A:A,0)),"N/A")</f>
        <v>N/A</v>
      </c>
      <c r="T701" s="87">
        <v>506</v>
      </c>
      <c r="U701" s="88"/>
      <c r="V701" s="87"/>
    </row>
    <row r="702" spans="1:22" x14ac:dyDescent="0.2">
      <c r="A702" s="48">
        <v>37</v>
      </c>
      <c r="B702" s="48" t="s">
        <v>813</v>
      </c>
      <c r="C702" s="48" t="s">
        <v>814</v>
      </c>
      <c r="D702" s="49">
        <v>84</v>
      </c>
      <c r="E702" s="50" t="s">
        <v>868</v>
      </c>
      <c r="F702" s="48" t="s">
        <v>869</v>
      </c>
      <c r="G702" s="48" t="s">
        <v>424</v>
      </c>
      <c r="H702" s="48">
        <v>84</v>
      </c>
      <c r="I702" s="48">
        <v>1</v>
      </c>
      <c r="J702" s="48" t="s">
        <v>402</v>
      </c>
      <c r="K702" s="48">
        <v>707</v>
      </c>
      <c r="L702" s="49">
        <v>51</v>
      </c>
      <c r="M702" s="48" t="s">
        <v>419</v>
      </c>
      <c r="N702" s="51" t="s">
        <v>404</v>
      </c>
      <c r="P702" s="48">
        <v>1365</v>
      </c>
      <c r="Q702" s="131" t="str">
        <f>IFERROR(INDEX(JRoomSCS!C:C,MATCH(JRooms!M702,JRoomSCS!$B:$B,0)),"N/A")</f>
        <v>N/A</v>
      </c>
      <c r="R702" s="86" t="s">
        <v>396</v>
      </c>
      <c r="S702" s="87" t="str">
        <f>IFERROR(INDEX(SchoolList!C:C,MATCH(T702,SchoolList!A:A,0)),"N/A")</f>
        <v>N/A</v>
      </c>
      <c r="T702" s="87">
        <v>506</v>
      </c>
      <c r="U702" s="88"/>
      <c r="V702" s="87"/>
    </row>
    <row r="703" spans="1:22" x14ac:dyDescent="0.2">
      <c r="A703" s="48">
        <v>37</v>
      </c>
      <c r="B703" s="48" t="s">
        <v>813</v>
      </c>
      <c r="C703" s="48" t="s">
        <v>814</v>
      </c>
      <c r="D703" s="49">
        <v>83</v>
      </c>
      <c r="E703" s="50" t="s">
        <v>870</v>
      </c>
      <c r="F703" s="48" t="s">
        <v>871</v>
      </c>
      <c r="G703" s="48" t="s">
        <v>424</v>
      </c>
      <c r="H703" s="48">
        <v>83</v>
      </c>
      <c r="I703" s="48">
        <v>1</v>
      </c>
      <c r="J703" s="48" t="s">
        <v>402</v>
      </c>
      <c r="K703" s="48">
        <v>706</v>
      </c>
      <c r="L703" s="49">
        <v>52</v>
      </c>
      <c r="M703" s="48" t="s">
        <v>419</v>
      </c>
      <c r="N703" s="51" t="s">
        <v>404</v>
      </c>
      <c r="P703" s="48">
        <v>897</v>
      </c>
      <c r="Q703" s="131" t="str">
        <f>IFERROR(INDEX(JRoomSCS!C:C,MATCH(JRooms!M703,JRoomSCS!$B:$B,0)),"N/A")</f>
        <v>N/A</v>
      </c>
      <c r="R703" s="86" t="s">
        <v>396</v>
      </c>
      <c r="S703" s="87" t="str">
        <f>IFERROR(INDEX(SchoolList!C:C,MATCH(T703,SchoolList!A:A,0)),"N/A")</f>
        <v>N/A</v>
      </c>
      <c r="T703" s="87">
        <v>506</v>
      </c>
      <c r="U703" s="88"/>
      <c r="V703" s="87"/>
    </row>
    <row r="704" spans="1:22" x14ac:dyDescent="0.2">
      <c r="A704" s="48">
        <v>37</v>
      </c>
      <c r="B704" s="48" t="s">
        <v>813</v>
      </c>
      <c r="C704" s="48" t="s">
        <v>814</v>
      </c>
      <c r="D704" s="49">
        <v>82</v>
      </c>
      <c r="E704" s="50" t="s">
        <v>872</v>
      </c>
      <c r="F704" s="48" t="s">
        <v>873</v>
      </c>
      <c r="G704" s="48" t="s">
        <v>424</v>
      </c>
      <c r="H704" s="48">
        <v>82</v>
      </c>
      <c r="I704" s="48">
        <v>1</v>
      </c>
      <c r="J704" s="48" t="s">
        <v>402</v>
      </c>
      <c r="K704" s="48">
        <v>705</v>
      </c>
      <c r="L704" s="49">
        <v>55</v>
      </c>
      <c r="M704" s="48" t="s">
        <v>419</v>
      </c>
      <c r="N704" s="51" t="s">
        <v>404</v>
      </c>
      <c r="P704" s="48">
        <v>897</v>
      </c>
      <c r="Q704" s="131" t="str">
        <f>IFERROR(INDEX(JRoomSCS!C:C,MATCH(JRooms!M704,JRoomSCS!$B:$B,0)),"N/A")</f>
        <v>N/A</v>
      </c>
      <c r="R704" s="86" t="s">
        <v>396</v>
      </c>
      <c r="S704" s="87" t="str">
        <f>IFERROR(INDEX(SchoolList!C:C,MATCH(T704,SchoolList!A:A,0)),"N/A")</f>
        <v>N/A</v>
      </c>
      <c r="T704" s="87">
        <v>506</v>
      </c>
      <c r="U704" s="88"/>
      <c r="V704" s="87"/>
    </row>
    <row r="705" spans="1:22" x14ac:dyDescent="0.2">
      <c r="A705" s="48">
        <v>35</v>
      </c>
      <c r="B705" s="48" t="s">
        <v>874</v>
      </c>
      <c r="C705" s="48" t="s">
        <v>875</v>
      </c>
      <c r="D705" s="49">
        <v>95</v>
      </c>
      <c r="E705" s="50" t="s">
        <v>399</v>
      </c>
      <c r="F705" s="48" t="s">
        <v>400</v>
      </c>
      <c r="G705" s="48" t="s">
        <v>401</v>
      </c>
      <c r="H705" s="48">
        <v>1233</v>
      </c>
      <c r="I705" s="48">
        <v>0</v>
      </c>
      <c r="J705" s="48" t="s">
        <v>876</v>
      </c>
      <c r="K705" s="48">
        <v>2172</v>
      </c>
      <c r="L705" s="49">
        <v>6</v>
      </c>
      <c r="M705" s="48" t="s">
        <v>406</v>
      </c>
      <c r="N705" s="51" t="s">
        <v>404</v>
      </c>
      <c r="P705" s="48">
        <v>620</v>
      </c>
      <c r="Q705" s="131" t="str">
        <f>IFERROR(INDEX(JRoomSCS!C:C,MATCH(JRooms!M705,JRoomSCS!$B:$B,0)),"N/A")</f>
        <v>N/A</v>
      </c>
      <c r="R705" s="86" t="s">
        <v>405</v>
      </c>
      <c r="S705" s="87" t="str">
        <f>IFERROR(INDEX(SchoolList!C:C,MATCH(T705,SchoolList!A:A,0)),"N/A")</f>
        <v>N/A</v>
      </c>
      <c r="T705" s="87" t="s">
        <v>405</v>
      </c>
      <c r="U705" s="88"/>
      <c r="V705" s="87"/>
    </row>
    <row r="706" spans="1:22" x14ac:dyDescent="0.2">
      <c r="A706" s="48">
        <v>35</v>
      </c>
      <c r="B706" s="48" t="s">
        <v>874</v>
      </c>
      <c r="C706" s="48" t="s">
        <v>875</v>
      </c>
      <c r="D706" s="49">
        <v>95</v>
      </c>
      <c r="E706" s="50" t="s">
        <v>399</v>
      </c>
      <c r="F706" s="48" t="s">
        <v>400</v>
      </c>
      <c r="G706" s="48" t="s">
        <v>401</v>
      </c>
      <c r="H706" s="48">
        <v>1233</v>
      </c>
      <c r="I706" s="48">
        <v>0</v>
      </c>
      <c r="J706" s="48" t="s">
        <v>876</v>
      </c>
      <c r="K706" s="48">
        <v>2171</v>
      </c>
      <c r="L706" s="49">
        <v>7</v>
      </c>
      <c r="M706" s="48" t="s">
        <v>403</v>
      </c>
      <c r="N706" s="51" t="s">
        <v>404</v>
      </c>
      <c r="P706" s="48">
        <v>600</v>
      </c>
      <c r="Q706" s="131" t="str">
        <f>IFERROR(INDEX(JRoomSCS!C:C,MATCH(JRooms!M706,JRoomSCS!$B:$B,0)),"N/A")</f>
        <v>N/A</v>
      </c>
      <c r="R706" s="86" t="s">
        <v>405</v>
      </c>
      <c r="S706" s="87" t="str">
        <f>IFERROR(INDEX(SchoolList!C:C,MATCH(T706,SchoolList!A:A,0)),"N/A")</f>
        <v>N/A</v>
      </c>
      <c r="T706" s="87" t="s">
        <v>405</v>
      </c>
      <c r="U706" s="88"/>
      <c r="V706" s="87"/>
    </row>
    <row r="707" spans="1:22" x14ac:dyDescent="0.2">
      <c r="A707" s="48">
        <v>35</v>
      </c>
      <c r="B707" s="48" t="s">
        <v>874</v>
      </c>
      <c r="C707" s="48" t="s">
        <v>875</v>
      </c>
      <c r="D707" s="49">
        <v>95</v>
      </c>
      <c r="E707" s="50" t="s">
        <v>399</v>
      </c>
      <c r="F707" s="48" t="s">
        <v>400</v>
      </c>
      <c r="G707" s="48" t="s">
        <v>401</v>
      </c>
      <c r="H707" s="48">
        <v>1233</v>
      </c>
      <c r="I707" s="48">
        <v>0</v>
      </c>
      <c r="J707" s="48" t="s">
        <v>876</v>
      </c>
      <c r="K707" s="48">
        <v>2170</v>
      </c>
      <c r="L707" s="49">
        <v>8</v>
      </c>
      <c r="M707" s="48" t="s">
        <v>419</v>
      </c>
      <c r="N707" s="51" t="s">
        <v>404</v>
      </c>
      <c r="P707" s="48">
        <v>660</v>
      </c>
      <c r="Q707" s="131" t="str">
        <f>IFERROR(INDEX(JRoomSCS!C:C,MATCH(JRooms!M707,JRoomSCS!$B:$B,0)),"N/A")</f>
        <v>N/A</v>
      </c>
      <c r="R707" s="86" t="s">
        <v>405</v>
      </c>
      <c r="S707" s="87" t="str">
        <f>IFERROR(INDEX(SchoolList!C:C,MATCH(T707,SchoolList!A:A,0)),"N/A")</f>
        <v>N/A</v>
      </c>
      <c r="T707" s="87" t="s">
        <v>405</v>
      </c>
      <c r="U707" s="88"/>
      <c r="V707" s="87"/>
    </row>
    <row r="708" spans="1:22" x14ac:dyDescent="0.2">
      <c r="A708" s="48">
        <v>35</v>
      </c>
      <c r="B708" s="48" t="s">
        <v>874</v>
      </c>
      <c r="C708" s="48" t="s">
        <v>875</v>
      </c>
      <c r="D708" s="49">
        <v>95</v>
      </c>
      <c r="E708" s="50" t="s">
        <v>399</v>
      </c>
      <c r="F708" s="48" t="s">
        <v>400</v>
      </c>
      <c r="G708" s="48" t="s">
        <v>401</v>
      </c>
      <c r="H708" s="48">
        <v>1233</v>
      </c>
      <c r="I708" s="48">
        <v>0</v>
      </c>
      <c r="J708" s="48" t="s">
        <v>876</v>
      </c>
      <c r="K708" s="48">
        <v>2181</v>
      </c>
      <c r="L708" s="49">
        <v>9</v>
      </c>
      <c r="M708" s="48" t="s">
        <v>415</v>
      </c>
      <c r="N708" s="51" t="s">
        <v>416</v>
      </c>
      <c r="P708" s="48">
        <v>1155</v>
      </c>
      <c r="Q708" s="131" t="str">
        <f>IFERROR(INDEX(JRoomSCS!C:C,MATCH(JRooms!M708,JRoomSCS!$B:$B,0)),"N/A")</f>
        <v>N/A</v>
      </c>
      <c r="R708" s="86" t="s">
        <v>405</v>
      </c>
      <c r="S708" s="87" t="str">
        <f>IFERROR(INDEX(SchoolList!C:C,MATCH(T708,SchoolList!A:A,0)),"N/A")</f>
        <v>N/A</v>
      </c>
      <c r="T708" s="87" t="s">
        <v>405</v>
      </c>
      <c r="U708" s="88"/>
      <c r="V708" s="87"/>
    </row>
    <row r="709" spans="1:22" x14ac:dyDescent="0.2">
      <c r="A709" s="48">
        <v>35</v>
      </c>
      <c r="B709" s="48" t="s">
        <v>874</v>
      </c>
      <c r="C709" s="48" t="s">
        <v>875</v>
      </c>
      <c r="D709" s="49">
        <v>95</v>
      </c>
      <c r="E709" s="50" t="s">
        <v>399</v>
      </c>
      <c r="F709" s="48" t="s">
        <v>400</v>
      </c>
      <c r="G709" s="48" t="s">
        <v>401</v>
      </c>
      <c r="H709" s="48">
        <v>1233</v>
      </c>
      <c r="I709" s="48">
        <v>0</v>
      </c>
      <c r="J709" s="48" t="s">
        <v>876</v>
      </c>
      <c r="K709" s="48">
        <v>2169</v>
      </c>
      <c r="L709" s="49">
        <v>20</v>
      </c>
      <c r="M709" s="48" t="s">
        <v>408</v>
      </c>
      <c r="N709" s="51" t="s">
        <v>409</v>
      </c>
      <c r="O709" s="52" t="s">
        <v>491</v>
      </c>
      <c r="P709" s="48">
        <v>150</v>
      </c>
      <c r="Q709" s="131" t="str">
        <f>IFERROR(INDEX(JRoomSCS!C:C,MATCH(JRooms!M709,JRoomSCS!$B:$B,0)),"N/A")</f>
        <v>N/A</v>
      </c>
      <c r="R709" s="86" t="s">
        <v>405</v>
      </c>
      <c r="S709" s="87" t="str">
        <f>IFERROR(INDEX(SchoolList!C:C,MATCH(T709,SchoolList!A:A,0)),"N/A")</f>
        <v>N/A</v>
      </c>
      <c r="T709" s="87" t="s">
        <v>405</v>
      </c>
      <c r="U709" s="88"/>
      <c r="V709" s="87"/>
    </row>
    <row r="710" spans="1:22" x14ac:dyDescent="0.2">
      <c r="A710" s="48">
        <v>35</v>
      </c>
      <c r="B710" s="48" t="s">
        <v>874</v>
      </c>
      <c r="C710" s="48" t="s">
        <v>875</v>
      </c>
      <c r="D710" s="49">
        <v>95</v>
      </c>
      <c r="E710" s="50" t="s">
        <v>399</v>
      </c>
      <c r="F710" s="48" t="s">
        <v>400</v>
      </c>
      <c r="G710" s="48" t="s">
        <v>401</v>
      </c>
      <c r="H710" s="48">
        <v>1233</v>
      </c>
      <c r="I710" s="48">
        <v>0</v>
      </c>
      <c r="J710" s="48" t="s">
        <v>876</v>
      </c>
      <c r="K710" s="48">
        <v>2174</v>
      </c>
      <c r="L710" s="49">
        <v>21</v>
      </c>
      <c r="M710" s="48" t="s">
        <v>419</v>
      </c>
      <c r="N710" s="51" t="s">
        <v>404</v>
      </c>
      <c r="P710" s="48">
        <v>684</v>
      </c>
      <c r="Q710" s="131" t="str">
        <f>IFERROR(INDEX(JRoomSCS!C:C,MATCH(JRooms!M710,JRoomSCS!$B:$B,0)),"N/A")</f>
        <v>N/A</v>
      </c>
      <c r="R710" s="86" t="s">
        <v>405</v>
      </c>
      <c r="S710" s="87" t="str">
        <f>IFERROR(INDEX(SchoolList!C:C,MATCH(T710,SchoolList!A:A,0)),"N/A")</f>
        <v>N/A</v>
      </c>
      <c r="T710" s="87" t="s">
        <v>405</v>
      </c>
      <c r="U710" s="88"/>
      <c r="V710" s="87"/>
    </row>
    <row r="711" spans="1:22" x14ac:dyDescent="0.2">
      <c r="A711" s="48">
        <v>35</v>
      </c>
      <c r="B711" s="48" t="s">
        <v>874</v>
      </c>
      <c r="C711" s="48" t="s">
        <v>875</v>
      </c>
      <c r="D711" s="49">
        <v>95</v>
      </c>
      <c r="E711" s="50" t="s">
        <v>399</v>
      </c>
      <c r="F711" s="48" t="s">
        <v>400</v>
      </c>
      <c r="G711" s="48" t="s">
        <v>401</v>
      </c>
      <c r="H711" s="48">
        <v>1233</v>
      </c>
      <c r="I711" s="48">
        <v>0</v>
      </c>
      <c r="J711" s="48" t="s">
        <v>876</v>
      </c>
      <c r="K711" s="48">
        <v>2175</v>
      </c>
      <c r="L711" s="49">
        <v>22</v>
      </c>
      <c r="M711" s="48" t="s">
        <v>406</v>
      </c>
      <c r="N711" s="51" t="s">
        <v>404</v>
      </c>
      <c r="P711" s="48">
        <v>720</v>
      </c>
      <c r="Q711" s="131" t="str">
        <f>IFERROR(INDEX(JRoomSCS!C:C,MATCH(JRooms!M711,JRoomSCS!$B:$B,0)),"N/A")</f>
        <v>N/A</v>
      </c>
      <c r="R711" s="86" t="s">
        <v>405</v>
      </c>
      <c r="S711" s="87" t="str">
        <f>IFERROR(INDEX(SchoolList!C:C,MATCH(T711,SchoolList!A:A,0)),"N/A")</f>
        <v>N/A</v>
      </c>
      <c r="T711" s="87" t="s">
        <v>405</v>
      </c>
      <c r="U711" s="88"/>
      <c r="V711" s="87"/>
    </row>
    <row r="712" spans="1:22" x14ac:dyDescent="0.2">
      <c r="A712" s="48">
        <v>35</v>
      </c>
      <c r="B712" s="48" t="s">
        <v>874</v>
      </c>
      <c r="C712" s="48" t="s">
        <v>875</v>
      </c>
      <c r="D712" s="49">
        <v>95</v>
      </c>
      <c r="E712" s="50" t="s">
        <v>399</v>
      </c>
      <c r="F712" s="48" t="s">
        <v>400</v>
      </c>
      <c r="G712" s="48" t="s">
        <v>401</v>
      </c>
      <c r="H712" s="48">
        <v>1233</v>
      </c>
      <c r="I712" s="48">
        <v>0</v>
      </c>
      <c r="J712" s="48" t="s">
        <v>876</v>
      </c>
      <c r="K712" s="48">
        <v>2173</v>
      </c>
      <c r="L712" s="49" t="s">
        <v>542</v>
      </c>
      <c r="M712" s="48" t="s">
        <v>412</v>
      </c>
      <c r="N712" s="51" t="s">
        <v>413</v>
      </c>
      <c r="P712" s="48">
        <v>2808</v>
      </c>
      <c r="Q712" s="131" t="str">
        <f>IFERROR(INDEX(JRoomSCS!C:C,MATCH(JRooms!M712,JRoomSCS!$B:$B,0)),"N/A")</f>
        <v>N/A</v>
      </c>
      <c r="R712" s="86" t="s">
        <v>405</v>
      </c>
      <c r="S712" s="87" t="str">
        <f>IFERROR(INDEX(SchoolList!C:C,MATCH(T712,SchoolList!A:A,0)),"N/A")</f>
        <v>N/A</v>
      </c>
      <c r="T712" s="87" t="s">
        <v>405</v>
      </c>
      <c r="U712" s="88"/>
      <c r="V712" s="87"/>
    </row>
    <row r="713" spans="1:22" x14ac:dyDescent="0.2">
      <c r="A713" s="48">
        <v>35</v>
      </c>
      <c r="B713" s="48" t="s">
        <v>874</v>
      </c>
      <c r="C713" s="48" t="s">
        <v>875</v>
      </c>
      <c r="D713" s="49">
        <v>95</v>
      </c>
      <c r="E713" s="50" t="s">
        <v>399</v>
      </c>
      <c r="F713" s="48" t="s">
        <v>400</v>
      </c>
      <c r="G713" s="48" t="s">
        <v>401</v>
      </c>
      <c r="H713" s="48">
        <v>95</v>
      </c>
      <c r="I713" s="48">
        <v>1</v>
      </c>
      <c r="J713" s="48" t="s">
        <v>402</v>
      </c>
      <c r="K713" s="48">
        <v>2079</v>
      </c>
      <c r="L713" s="49">
        <v>1</v>
      </c>
      <c r="M713" s="48" t="s">
        <v>419</v>
      </c>
      <c r="N713" s="51" t="s">
        <v>404</v>
      </c>
      <c r="P713" s="48">
        <v>600</v>
      </c>
      <c r="Q713" s="131" t="str">
        <f>IFERROR(INDEX(JRoomSCS!C:C,MATCH(JRooms!M713,JRoomSCS!$B:$B,0)),"N/A")</f>
        <v>N/A</v>
      </c>
      <c r="R713" s="86" t="s">
        <v>405</v>
      </c>
      <c r="S713" s="87" t="str">
        <f>IFERROR(INDEX(SchoolList!C:C,MATCH(T713,SchoolList!A:A,0)),"N/A")</f>
        <v>N/A</v>
      </c>
      <c r="T713" s="87" t="s">
        <v>405</v>
      </c>
      <c r="U713" s="88"/>
      <c r="V713" s="87"/>
    </row>
    <row r="714" spans="1:22" x14ac:dyDescent="0.2">
      <c r="A714" s="48">
        <v>35</v>
      </c>
      <c r="B714" s="48" t="s">
        <v>874</v>
      </c>
      <c r="C714" s="48" t="s">
        <v>875</v>
      </c>
      <c r="D714" s="49">
        <v>95</v>
      </c>
      <c r="E714" s="50" t="s">
        <v>399</v>
      </c>
      <c r="F714" s="48" t="s">
        <v>400</v>
      </c>
      <c r="G714" s="48" t="s">
        <v>401</v>
      </c>
      <c r="H714" s="48">
        <v>95</v>
      </c>
      <c r="I714" s="48">
        <v>1</v>
      </c>
      <c r="J714" s="48" t="s">
        <v>402</v>
      </c>
      <c r="K714" s="48">
        <v>2081</v>
      </c>
      <c r="L714" s="49">
        <v>2</v>
      </c>
      <c r="M714" s="48" t="s">
        <v>403</v>
      </c>
      <c r="N714" s="51" t="s">
        <v>404</v>
      </c>
      <c r="P714" s="48">
        <v>600</v>
      </c>
      <c r="Q714" s="131" t="str">
        <f>IFERROR(INDEX(JRoomSCS!C:C,MATCH(JRooms!M714,JRoomSCS!$B:$B,0)),"N/A")</f>
        <v>N/A</v>
      </c>
      <c r="R714" s="86" t="s">
        <v>405</v>
      </c>
      <c r="S714" s="87" t="str">
        <f>IFERROR(INDEX(SchoolList!C:C,MATCH(T714,SchoolList!A:A,0)),"N/A")</f>
        <v>N/A</v>
      </c>
      <c r="T714" s="87" t="s">
        <v>405</v>
      </c>
      <c r="U714" s="88"/>
      <c r="V714" s="87"/>
    </row>
    <row r="715" spans="1:22" x14ac:dyDescent="0.2">
      <c r="A715" s="48">
        <v>35</v>
      </c>
      <c r="B715" s="48" t="s">
        <v>874</v>
      </c>
      <c r="C715" s="48" t="s">
        <v>875</v>
      </c>
      <c r="D715" s="49">
        <v>95</v>
      </c>
      <c r="E715" s="50" t="s">
        <v>399</v>
      </c>
      <c r="F715" s="48" t="s">
        <v>400</v>
      </c>
      <c r="G715" s="48" t="s">
        <v>401</v>
      </c>
      <c r="H715" s="48">
        <v>95</v>
      </c>
      <c r="I715" s="48">
        <v>1</v>
      </c>
      <c r="J715" s="48" t="s">
        <v>402</v>
      </c>
      <c r="K715" s="48">
        <v>2182</v>
      </c>
      <c r="L715" s="49">
        <v>3</v>
      </c>
      <c r="M715" s="48" t="s">
        <v>419</v>
      </c>
      <c r="N715" s="51" t="s">
        <v>404</v>
      </c>
      <c r="P715" s="48">
        <v>600</v>
      </c>
      <c r="Q715" s="131" t="str">
        <f>IFERROR(INDEX(JRoomSCS!C:C,MATCH(JRooms!M715,JRoomSCS!$B:$B,0)),"N/A")</f>
        <v>N/A</v>
      </c>
      <c r="R715" s="86" t="s">
        <v>405</v>
      </c>
      <c r="S715" s="87" t="str">
        <f>IFERROR(INDEX(SchoolList!C:C,MATCH(T715,SchoolList!A:A,0)),"N/A")</f>
        <v>N/A</v>
      </c>
      <c r="T715" s="87" t="s">
        <v>405</v>
      </c>
      <c r="U715" s="88"/>
      <c r="V715" s="87"/>
    </row>
    <row r="716" spans="1:22" x14ac:dyDescent="0.2">
      <c r="A716" s="48">
        <v>35</v>
      </c>
      <c r="B716" s="48" t="s">
        <v>874</v>
      </c>
      <c r="C716" s="48" t="s">
        <v>875</v>
      </c>
      <c r="D716" s="49">
        <v>95</v>
      </c>
      <c r="E716" s="50" t="s">
        <v>399</v>
      </c>
      <c r="F716" s="48" t="s">
        <v>400</v>
      </c>
      <c r="G716" s="48" t="s">
        <v>401</v>
      </c>
      <c r="H716" s="48">
        <v>95</v>
      </c>
      <c r="I716" s="48">
        <v>1</v>
      </c>
      <c r="J716" s="48" t="s">
        <v>402</v>
      </c>
      <c r="K716" s="48">
        <v>2080</v>
      </c>
      <c r="L716" s="49">
        <v>4</v>
      </c>
      <c r="M716" s="48" t="s">
        <v>403</v>
      </c>
      <c r="N716" s="51" t="s">
        <v>404</v>
      </c>
      <c r="P716" s="48">
        <v>600</v>
      </c>
      <c r="Q716" s="131" t="str">
        <f>IFERROR(INDEX(JRoomSCS!C:C,MATCH(JRooms!M716,JRoomSCS!$B:$B,0)),"N/A")</f>
        <v>N/A</v>
      </c>
      <c r="R716" s="86" t="s">
        <v>405</v>
      </c>
      <c r="S716" s="87" t="str">
        <f>IFERROR(INDEX(SchoolList!C:C,MATCH(T716,SchoolList!A:A,0)),"N/A")</f>
        <v>N/A</v>
      </c>
      <c r="T716" s="87" t="s">
        <v>405</v>
      </c>
      <c r="U716" s="88"/>
      <c r="V716" s="87"/>
    </row>
    <row r="717" spans="1:22" x14ac:dyDescent="0.2">
      <c r="A717" s="48">
        <v>35</v>
      </c>
      <c r="B717" s="48" t="s">
        <v>874</v>
      </c>
      <c r="C717" s="48" t="s">
        <v>875</v>
      </c>
      <c r="D717" s="49">
        <v>95</v>
      </c>
      <c r="E717" s="50" t="s">
        <v>399</v>
      </c>
      <c r="F717" s="48" t="s">
        <v>400</v>
      </c>
      <c r="G717" s="48" t="s">
        <v>401</v>
      </c>
      <c r="H717" s="48">
        <v>95</v>
      </c>
      <c r="I717" s="48">
        <v>1</v>
      </c>
      <c r="J717" s="48" t="s">
        <v>402</v>
      </c>
      <c r="K717" s="48">
        <v>2180</v>
      </c>
      <c r="L717" s="49">
        <v>5</v>
      </c>
      <c r="M717" s="48" t="s">
        <v>406</v>
      </c>
      <c r="N717" s="51" t="s">
        <v>404</v>
      </c>
      <c r="P717" s="48">
        <v>406</v>
      </c>
      <c r="Q717" s="131" t="str">
        <f>IFERROR(INDEX(JRoomSCS!C:C,MATCH(JRooms!M717,JRoomSCS!$B:$B,0)),"N/A")</f>
        <v>N/A</v>
      </c>
      <c r="R717" s="86" t="s">
        <v>405</v>
      </c>
      <c r="S717" s="87" t="str">
        <f>IFERROR(INDEX(SchoolList!C:C,MATCH(T717,SchoolList!A:A,0)),"N/A")</f>
        <v>N/A</v>
      </c>
      <c r="T717" s="87" t="s">
        <v>405</v>
      </c>
      <c r="U717" s="88"/>
      <c r="V717" s="87"/>
    </row>
    <row r="718" spans="1:22" x14ac:dyDescent="0.2">
      <c r="A718" s="48">
        <v>35</v>
      </c>
      <c r="B718" s="48" t="s">
        <v>874</v>
      </c>
      <c r="C718" s="48" t="s">
        <v>875</v>
      </c>
      <c r="D718" s="49">
        <v>95</v>
      </c>
      <c r="E718" s="50" t="s">
        <v>399</v>
      </c>
      <c r="F718" s="48" t="s">
        <v>400</v>
      </c>
      <c r="G718" s="48" t="s">
        <v>401</v>
      </c>
      <c r="H718" s="48">
        <v>95</v>
      </c>
      <c r="I718" s="48">
        <v>1</v>
      </c>
      <c r="J718" s="48" t="s">
        <v>402</v>
      </c>
      <c r="K718" s="48">
        <v>2186</v>
      </c>
      <c r="L718" s="49">
        <v>10</v>
      </c>
      <c r="M718" s="48" t="s">
        <v>506</v>
      </c>
      <c r="N718" s="51" t="s">
        <v>404</v>
      </c>
      <c r="P718" s="48">
        <v>374</v>
      </c>
      <c r="Q718" s="131" t="str">
        <f>IFERROR(INDEX(JRoomSCS!C:C,MATCH(JRooms!M718,JRoomSCS!$B:$B,0)),"N/A")</f>
        <v>N/A</v>
      </c>
      <c r="R718" s="86" t="s">
        <v>405</v>
      </c>
      <c r="S718" s="87" t="str">
        <f>IFERROR(INDEX(SchoolList!C:C,MATCH(T718,SchoolList!A:A,0)),"N/A")</f>
        <v>N/A</v>
      </c>
      <c r="T718" s="87" t="s">
        <v>405</v>
      </c>
      <c r="U718" s="88"/>
      <c r="V718" s="87"/>
    </row>
    <row r="719" spans="1:22" x14ac:dyDescent="0.2">
      <c r="A719" s="48">
        <v>35</v>
      </c>
      <c r="B719" s="48" t="s">
        <v>874</v>
      </c>
      <c r="C719" s="48" t="s">
        <v>875</v>
      </c>
      <c r="D719" s="49">
        <v>95</v>
      </c>
      <c r="E719" s="50" t="s">
        <v>399</v>
      </c>
      <c r="F719" s="48" t="s">
        <v>400</v>
      </c>
      <c r="G719" s="48" t="s">
        <v>401</v>
      </c>
      <c r="H719" s="48">
        <v>95</v>
      </c>
      <c r="I719" s="48">
        <v>1</v>
      </c>
      <c r="J719" s="48" t="s">
        <v>402</v>
      </c>
      <c r="K719" s="48">
        <v>2187</v>
      </c>
      <c r="L719" s="49">
        <v>11</v>
      </c>
      <c r="M719" s="48" t="s">
        <v>419</v>
      </c>
      <c r="N719" s="51" t="s">
        <v>404</v>
      </c>
      <c r="P719" s="48">
        <v>704</v>
      </c>
      <c r="Q719" s="131" t="str">
        <f>IFERROR(INDEX(JRoomSCS!C:C,MATCH(JRooms!M719,JRoomSCS!$B:$B,0)),"N/A")</f>
        <v>N/A</v>
      </c>
      <c r="R719" s="86" t="s">
        <v>405</v>
      </c>
      <c r="S719" s="87" t="str">
        <f>IFERROR(INDEX(SchoolList!C:C,MATCH(T719,SchoolList!A:A,0)),"N/A")</f>
        <v>N/A</v>
      </c>
      <c r="T719" s="87" t="s">
        <v>405</v>
      </c>
      <c r="U719" s="88"/>
      <c r="V719" s="87"/>
    </row>
    <row r="720" spans="1:22" x14ac:dyDescent="0.2">
      <c r="A720" s="48">
        <v>35</v>
      </c>
      <c r="B720" s="48" t="s">
        <v>874</v>
      </c>
      <c r="C720" s="48" t="s">
        <v>875</v>
      </c>
      <c r="D720" s="49">
        <v>95</v>
      </c>
      <c r="E720" s="50" t="s">
        <v>399</v>
      </c>
      <c r="F720" s="48" t="s">
        <v>400</v>
      </c>
      <c r="G720" s="48" t="s">
        <v>401</v>
      </c>
      <c r="H720" s="48">
        <v>95</v>
      </c>
      <c r="I720" s="48">
        <v>1</v>
      </c>
      <c r="J720" s="48" t="s">
        <v>402</v>
      </c>
      <c r="K720" s="48">
        <v>2188</v>
      </c>
      <c r="L720" s="49">
        <v>12</v>
      </c>
      <c r="M720" s="48" t="s">
        <v>419</v>
      </c>
      <c r="N720" s="51" t="s">
        <v>404</v>
      </c>
      <c r="P720" s="48">
        <v>704</v>
      </c>
      <c r="Q720" s="131" t="str">
        <f>IFERROR(INDEX(JRoomSCS!C:C,MATCH(JRooms!M720,JRoomSCS!$B:$B,0)),"N/A")</f>
        <v>N/A</v>
      </c>
      <c r="R720" s="86" t="s">
        <v>405</v>
      </c>
      <c r="S720" s="87" t="str">
        <f>IFERROR(INDEX(SchoolList!C:C,MATCH(T720,SchoolList!A:A,0)),"N/A")</f>
        <v>N/A</v>
      </c>
      <c r="T720" s="87" t="s">
        <v>405</v>
      </c>
      <c r="U720" s="88"/>
      <c r="V720" s="87"/>
    </row>
    <row r="721" spans="1:22" x14ac:dyDescent="0.2">
      <c r="A721" s="48">
        <v>35</v>
      </c>
      <c r="B721" s="48" t="s">
        <v>874</v>
      </c>
      <c r="C721" s="48" t="s">
        <v>875</v>
      </c>
      <c r="D721" s="49">
        <v>95</v>
      </c>
      <c r="E721" s="50" t="s">
        <v>399</v>
      </c>
      <c r="F721" s="48" t="s">
        <v>400</v>
      </c>
      <c r="G721" s="48" t="s">
        <v>401</v>
      </c>
      <c r="H721" s="48">
        <v>95</v>
      </c>
      <c r="I721" s="48">
        <v>1</v>
      </c>
      <c r="J721" s="48" t="s">
        <v>402</v>
      </c>
      <c r="K721" s="48">
        <v>2163</v>
      </c>
      <c r="L721" s="49">
        <v>13</v>
      </c>
      <c r="M721" s="48" t="s">
        <v>419</v>
      </c>
      <c r="N721" s="51" t="s">
        <v>404</v>
      </c>
      <c r="P721" s="48">
        <v>828</v>
      </c>
      <c r="Q721" s="131" t="str">
        <f>IFERROR(INDEX(JRoomSCS!C:C,MATCH(JRooms!M721,JRoomSCS!$B:$B,0)),"N/A")</f>
        <v>N/A</v>
      </c>
      <c r="R721" s="86" t="s">
        <v>405</v>
      </c>
      <c r="S721" s="87" t="str">
        <f>IFERROR(INDEX(SchoolList!C:C,MATCH(T721,SchoolList!A:A,0)),"N/A")</f>
        <v>N/A</v>
      </c>
      <c r="T721" s="87" t="s">
        <v>405</v>
      </c>
      <c r="U721" s="88"/>
      <c r="V721" s="87"/>
    </row>
    <row r="722" spans="1:22" x14ac:dyDescent="0.2">
      <c r="A722" s="48">
        <v>35</v>
      </c>
      <c r="B722" s="48" t="s">
        <v>874</v>
      </c>
      <c r="C722" s="48" t="s">
        <v>875</v>
      </c>
      <c r="D722" s="49">
        <v>95</v>
      </c>
      <c r="E722" s="50" t="s">
        <v>399</v>
      </c>
      <c r="F722" s="48" t="s">
        <v>400</v>
      </c>
      <c r="G722" s="48" t="s">
        <v>401</v>
      </c>
      <c r="H722" s="48">
        <v>95</v>
      </c>
      <c r="I722" s="48">
        <v>1</v>
      </c>
      <c r="J722" s="48" t="s">
        <v>402</v>
      </c>
      <c r="K722" s="48">
        <v>2088</v>
      </c>
      <c r="L722" s="49">
        <v>14</v>
      </c>
      <c r="M722" s="48" t="s">
        <v>403</v>
      </c>
      <c r="N722" s="51" t="s">
        <v>404</v>
      </c>
      <c r="P722" s="48">
        <v>544</v>
      </c>
      <c r="Q722" s="131" t="str">
        <f>IFERROR(INDEX(JRoomSCS!C:C,MATCH(JRooms!M722,JRoomSCS!$B:$B,0)),"N/A")</f>
        <v>N/A</v>
      </c>
      <c r="R722" s="86" t="s">
        <v>405</v>
      </c>
      <c r="S722" s="87" t="str">
        <f>IFERROR(INDEX(SchoolList!C:C,MATCH(T722,SchoolList!A:A,0)),"N/A")</f>
        <v>N/A</v>
      </c>
      <c r="T722" s="87" t="s">
        <v>405</v>
      </c>
      <c r="U722" s="88"/>
      <c r="V722" s="87"/>
    </row>
    <row r="723" spans="1:22" x14ac:dyDescent="0.2">
      <c r="A723" s="48">
        <v>35</v>
      </c>
      <c r="B723" s="48" t="s">
        <v>874</v>
      </c>
      <c r="C723" s="48" t="s">
        <v>875</v>
      </c>
      <c r="D723" s="49">
        <v>95</v>
      </c>
      <c r="E723" s="50" t="s">
        <v>399</v>
      </c>
      <c r="F723" s="48" t="s">
        <v>400</v>
      </c>
      <c r="G723" s="48" t="s">
        <v>401</v>
      </c>
      <c r="H723" s="48">
        <v>95</v>
      </c>
      <c r="I723" s="48">
        <v>1</v>
      </c>
      <c r="J723" s="48" t="s">
        <v>402</v>
      </c>
      <c r="K723" s="48">
        <v>2168</v>
      </c>
      <c r="L723" s="49">
        <v>15</v>
      </c>
      <c r="M723" s="48" t="s">
        <v>406</v>
      </c>
      <c r="N723" s="51" t="s">
        <v>404</v>
      </c>
      <c r="P723" s="48">
        <v>720</v>
      </c>
      <c r="Q723" s="131" t="str">
        <f>IFERROR(INDEX(JRoomSCS!C:C,MATCH(JRooms!M723,JRoomSCS!$B:$B,0)),"N/A")</f>
        <v>N/A</v>
      </c>
      <c r="R723" s="86" t="s">
        <v>405</v>
      </c>
      <c r="S723" s="87" t="str">
        <f>IFERROR(INDEX(SchoolList!C:C,MATCH(T723,SchoolList!A:A,0)),"N/A")</f>
        <v>N/A</v>
      </c>
      <c r="T723" s="87" t="s">
        <v>405</v>
      </c>
      <c r="U723" s="88"/>
      <c r="V723" s="87"/>
    </row>
    <row r="724" spans="1:22" x14ac:dyDescent="0.2">
      <c r="A724" s="48">
        <v>35</v>
      </c>
      <c r="B724" s="48" t="s">
        <v>874</v>
      </c>
      <c r="C724" s="48" t="s">
        <v>875</v>
      </c>
      <c r="D724" s="49">
        <v>95</v>
      </c>
      <c r="E724" s="50" t="s">
        <v>399</v>
      </c>
      <c r="F724" s="48" t="s">
        <v>400</v>
      </c>
      <c r="G724" s="48" t="s">
        <v>401</v>
      </c>
      <c r="H724" s="48">
        <v>95</v>
      </c>
      <c r="I724" s="48">
        <v>1</v>
      </c>
      <c r="J724" s="48" t="s">
        <v>402</v>
      </c>
      <c r="K724" s="48">
        <v>2167</v>
      </c>
      <c r="L724" s="49">
        <v>16</v>
      </c>
      <c r="M724" s="48" t="s">
        <v>403</v>
      </c>
      <c r="N724" s="51" t="s">
        <v>404</v>
      </c>
      <c r="P724" s="48">
        <v>676</v>
      </c>
      <c r="Q724" s="131" t="str">
        <f>IFERROR(INDEX(JRoomSCS!C:C,MATCH(JRooms!M724,JRoomSCS!$B:$B,0)),"N/A")</f>
        <v>N/A</v>
      </c>
      <c r="R724" s="86" t="s">
        <v>405</v>
      </c>
      <c r="S724" s="87" t="str">
        <f>IFERROR(INDEX(SchoolList!C:C,MATCH(T724,SchoolList!A:A,0)),"N/A")</f>
        <v>N/A</v>
      </c>
      <c r="T724" s="87" t="s">
        <v>405</v>
      </c>
      <c r="U724" s="88"/>
      <c r="V724" s="87"/>
    </row>
    <row r="725" spans="1:22" x14ac:dyDescent="0.2">
      <c r="A725" s="48">
        <v>35</v>
      </c>
      <c r="B725" s="48" t="s">
        <v>874</v>
      </c>
      <c r="C725" s="48" t="s">
        <v>875</v>
      </c>
      <c r="D725" s="49">
        <v>95</v>
      </c>
      <c r="E725" s="50" t="s">
        <v>399</v>
      </c>
      <c r="F725" s="48" t="s">
        <v>400</v>
      </c>
      <c r="G725" s="48" t="s">
        <v>401</v>
      </c>
      <c r="H725" s="48">
        <v>95</v>
      </c>
      <c r="I725" s="48">
        <v>1</v>
      </c>
      <c r="J725" s="48" t="s">
        <v>402</v>
      </c>
      <c r="K725" s="48">
        <v>2165</v>
      </c>
      <c r="L725" s="49">
        <v>17</v>
      </c>
      <c r="M725" s="48" t="s">
        <v>403</v>
      </c>
      <c r="N725" s="51" t="s">
        <v>404</v>
      </c>
      <c r="P725" s="48">
        <v>676</v>
      </c>
      <c r="Q725" s="131" t="str">
        <f>IFERROR(INDEX(JRoomSCS!C:C,MATCH(JRooms!M725,JRoomSCS!$B:$B,0)),"N/A")</f>
        <v>N/A</v>
      </c>
      <c r="R725" s="86" t="s">
        <v>405</v>
      </c>
      <c r="S725" s="87" t="str">
        <f>IFERROR(INDEX(SchoolList!C:C,MATCH(T725,SchoolList!A:A,0)),"N/A")</f>
        <v>N/A</v>
      </c>
      <c r="T725" s="87" t="s">
        <v>405</v>
      </c>
      <c r="U725" s="88"/>
      <c r="V725" s="87"/>
    </row>
    <row r="726" spans="1:22" x14ac:dyDescent="0.2">
      <c r="A726" s="48">
        <v>35</v>
      </c>
      <c r="B726" s="48" t="s">
        <v>874</v>
      </c>
      <c r="C726" s="48" t="s">
        <v>875</v>
      </c>
      <c r="D726" s="49">
        <v>95</v>
      </c>
      <c r="E726" s="50" t="s">
        <v>399</v>
      </c>
      <c r="F726" s="48" t="s">
        <v>400</v>
      </c>
      <c r="G726" s="48" t="s">
        <v>401</v>
      </c>
      <c r="H726" s="48">
        <v>95</v>
      </c>
      <c r="I726" s="48">
        <v>1</v>
      </c>
      <c r="J726" s="48" t="s">
        <v>402</v>
      </c>
      <c r="K726" s="48">
        <v>2164</v>
      </c>
      <c r="L726" s="49">
        <v>18</v>
      </c>
      <c r="M726" s="48" t="s">
        <v>408</v>
      </c>
      <c r="N726" s="51" t="s">
        <v>409</v>
      </c>
      <c r="P726" s="48">
        <v>150</v>
      </c>
      <c r="Q726" s="131" t="str">
        <f>IFERROR(INDEX(JRoomSCS!C:C,MATCH(JRooms!M726,JRoomSCS!$B:$B,0)),"N/A")</f>
        <v>N/A</v>
      </c>
      <c r="R726" s="86" t="s">
        <v>405</v>
      </c>
      <c r="S726" s="87" t="str">
        <f>IFERROR(INDEX(SchoolList!C:C,MATCH(T726,SchoolList!A:A,0)),"N/A")</f>
        <v>N/A</v>
      </c>
      <c r="T726" s="87" t="s">
        <v>405</v>
      </c>
      <c r="U726" s="88"/>
      <c r="V726" s="87"/>
    </row>
    <row r="727" spans="1:22" x14ac:dyDescent="0.2">
      <c r="A727" s="48">
        <v>35</v>
      </c>
      <c r="B727" s="48" t="s">
        <v>874</v>
      </c>
      <c r="C727" s="48" t="s">
        <v>875</v>
      </c>
      <c r="D727" s="49">
        <v>95</v>
      </c>
      <c r="E727" s="50" t="s">
        <v>399</v>
      </c>
      <c r="F727" s="48" t="s">
        <v>400</v>
      </c>
      <c r="G727" s="48" t="s">
        <v>401</v>
      </c>
      <c r="H727" s="48">
        <v>95</v>
      </c>
      <c r="I727" s="48">
        <v>1</v>
      </c>
      <c r="J727" s="48" t="s">
        <v>402</v>
      </c>
      <c r="K727" s="48">
        <v>2179</v>
      </c>
      <c r="L727" s="49" t="s">
        <v>414</v>
      </c>
      <c r="M727" s="48" t="s">
        <v>415</v>
      </c>
      <c r="N727" s="51" t="s">
        <v>416</v>
      </c>
      <c r="P727" s="48">
        <v>896</v>
      </c>
      <c r="Q727" s="131" t="str">
        <f>IFERROR(INDEX(JRoomSCS!C:C,MATCH(JRooms!M727,JRoomSCS!$B:$B,0)),"N/A")</f>
        <v>N/A</v>
      </c>
      <c r="R727" s="86" t="s">
        <v>405</v>
      </c>
      <c r="S727" s="87" t="str">
        <f>IFERROR(INDEX(SchoolList!C:C,MATCH(T727,SchoolList!A:A,0)),"N/A")</f>
        <v>N/A</v>
      </c>
      <c r="T727" s="87" t="s">
        <v>405</v>
      </c>
      <c r="U727" s="88"/>
      <c r="V727" s="87"/>
    </row>
    <row r="728" spans="1:22" x14ac:dyDescent="0.2">
      <c r="A728" s="48">
        <v>35</v>
      </c>
      <c r="B728" s="48" t="s">
        <v>874</v>
      </c>
      <c r="C728" s="48" t="s">
        <v>875</v>
      </c>
      <c r="D728" s="49">
        <v>96</v>
      </c>
      <c r="E728" s="50" t="s">
        <v>579</v>
      </c>
      <c r="F728" s="48" t="s">
        <v>580</v>
      </c>
      <c r="G728" s="48" t="s">
        <v>424</v>
      </c>
      <c r="H728" s="48">
        <v>96</v>
      </c>
      <c r="I728" s="48">
        <v>1</v>
      </c>
      <c r="J728" s="48" t="s">
        <v>402</v>
      </c>
      <c r="K728" s="48">
        <v>2561</v>
      </c>
      <c r="L728" s="49" t="s">
        <v>454</v>
      </c>
      <c r="M728" s="48" t="s">
        <v>403</v>
      </c>
      <c r="N728" s="51" t="s">
        <v>404</v>
      </c>
      <c r="P728" s="48">
        <v>748</v>
      </c>
      <c r="Q728" s="131" t="str">
        <f>IFERROR(INDEX(JRoomSCS!C:C,MATCH(JRooms!M728,JRoomSCS!$B:$B,0)),"N/A")</f>
        <v>N/A</v>
      </c>
      <c r="R728" s="86" t="s">
        <v>405</v>
      </c>
      <c r="S728" s="87" t="str">
        <f>IFERROR(INDEX(SchoolList!C:C,MATCH(T728,SchoolList!A:A,0)),"N/A")</f>
        <v>N/A</v>
      </c>
      <c r="T728" s="87" t="s">
        <v>405</v>
      </c>
      <c r="U728" s="88"/>
      <c r="V728" s="87"/>
    </row>
    <row r="729" spans="1:22" x14ac:dyDescent="0.2">
      <c r="A729" s="48">
        <v>36</v>
      </c>
      <c r="B729" s="48" t="s">
        <v>877</v>
      </c>
      <c r="C729" s="48" t="s">
        <v>878</v>
      </c>
      <c r="D729" s="49">
        <v>904</v>
      </c>
      <c r="E729" s="50">
        <v>8</v>
      </c>
      <c r="F729" s="48" t="s">
        <v>879</v>
      </c>
      <c r="G729" s="48" t="s">
        <v>401</v>
      </c>
      <c r="H729" s="48">
        <v>904</v>
      </c>
      <c r="I729" s="48">
        <v>1</v>
      </c>
      <c r="J729" s="48" t="s">
        <v>402</v>
      </c>
      <c r="K729" s="48">
        <v>1470</v>
      </c>
      <c r="L729" s="49" t="s">
        <v>507</v>
      </c>
      <c r="M729" s="48" t="s">
        <v>412</v>
      </c>
      <c r="N729" s="51" t="s">
        <v>413</v>
      </c>
      <c r="P729" s="48">
        <v>1404</v>
      </c>
      <c r="Q729" s="131" t="str">
        <f>IFERROR(INDEX(JRoomSCS!C:C,MATCH(JRooms!M729,JRoomSCS!$B:$B,0)),"N/A")</f>
        <v>N/A</v>
      </c>
      <c r="R729" s="86" t="s">
        <v>405</v>
      </c>
      <c r="S729" s="87" t="str">
        <f>IFERROR(INDEX(SchoolList!C:C,MATCH(T729,SchoolList!A:A,0)),"N/A")</f>
        <v>N/A</v>
      </c>
      <c r="T729" s="87" t="s">
        <v>405</v>
      </c>
      <c r="U729" s="88"/>
      <c r="V729" s="87"/>
    </row>
    <row r="730" spans="1:22" x14ac:dyDescent="0.2">
      <c r="A730" s="48">
        <v>36</v>
      </c>
      <c r="B730" s="48" t="s">
        <v>877</v>
      </c>
      <c r="C730" s="48" t="s">
        <v>878</v>
      </c>
      <c r="D730" s="49">
        <v>904</v>
      </c>
      <c r="E730" s="50">
        <v>8</v>
      </c>
      <c r="F730" s="48" t="s">
        <v>879</v>
      </c>
      <c r="G730" s="48" t="s">
        <v>401</v>
      </c>
      <c r="H730" s="48">
        <v>1098</v>
      </c>
      <c r="I730" s="48">
        <v>2</v>
      </c>
      <c r="J730" s="48" t="s">
        <v>541</v>
      </c>
      <c r="K730" s="48">
        <v>1471</v>
      </c>
      <c r="L730" s="49" t="s">
        <v>880</v>
      </c>
      <c r="M730" s="48" t="s">
        <v>375</v>
      </c>
      <c r="N730" s="51" t="s">
        <v>500</v>
      </c>
      <c r="P730" s="48">
        <v>897</v>
      </c>
      <c r="Q730" s="131" t="str">
        <f>IFERROR(INDEX(JRoomSCS!C:C,MATCH(JRooms!M730,JRoomSCS!$B:$B,0)),"N/A")</f>
        <v>Tech</v>
      </c>
      <c r="R730" s="86" t="s">
        <v>405</v>
      </c>
      <c r="S730" s="87" t="str">
        <f>IFERROR(INDEX(SchoolList!C:C,MATCH(T730,SchoolList!A:A,0)),"N/A")</f>
        <v>N/A</v>
      </c>
      <c r="T730" s="87" t="s">
        <v>405</v>
      </c>
      <c r="U730" s="88"/>
      <c r="V730" s="87"/>
    </row>
    <row r="731" spans="1:22" x14ac:dyDescent="0.2">
      <c r="A731" s="48">
        <v>36</v>
      </c>
      <c r="B731" s="48" t="s">
        <v>877</v>
      </c>
      <c r="C731" s="48" t="s">
        <v>878</v>
      </c>
      <c r="D731" s="49">
        <v>904</v>
      </c>
      <c r="E731" s="50">
        <v>8</v>
      </c>
      <c r="F731" s="48" t="s">
        <v>879</v>
      </c>
      <c r="G731" s="48" t="s">
        <v>401</v>
      </c>
      <c r="H731" s="48">
        <v>1098</v>
      </c>
      <c r="I731" s="48">
        <v>2</v>
      </c>
      <c r="J731" s="48" t="s">
        <v>541</v>
      </c>
      <c r="K731" s="48">
        <v>1472</v>
      </c>
      <c r="L731" s="49" t="s">
        <v>414</v>
      </c>
      <c r="M731" s="48" t="s">
        <v>415</v>
      </c>
      <c r="N731" s="51" t="s">
        <v>416</v>
      </c>
      <c r="O731" s="52" t="s">
        <v>491</v>
      </c>
      <c r="P731" s="48">
        <v>897</v>
      </c>
      <c r="Q731" s="131" t="str">
        <f>IFERROR(INDEX(JRoomSCS!C:C,MATCH(JRooms!M731,JRoomSCS!$B:$B,0)),"N/A")</f>
        <v>N/A</v>
      </c>
      <c r="R731" s="86" t="s">
        <v>405</v>
      </c>
      <c r="S731" s="87" t="str">
        <f>IFERROR(INDEX(SchoolList!C:C,MATCH(T731,SchoolList!A:A,0)),"N/A")</f>
        <v>N/A</v>
      </c>
      <c r="T731" s="87" t="s">
        <v>405</v>
      </c>
      <c r="U731" s="88"/>
      <c r="V731" s="87"/>
    </row>
    <row r="732" spans="1:22" x14ac:dyDescent="0.2">
      <c r="A732" s="48">
        <v>36</v>
      </c>
      <c r="B732" s="48" t="s">
        <v>877</v>
      </c>
      <c r="C732" s="48" t="s">
        <v>878</v>
      </c>
      <c r="D732" s="49">
        <v>1019</v>
      </c>
      <c r="E732" s="50" t="s">
        <v>576</v>
      </c>
      <c r="F732" s="48" t="s">
        <v>577</v>
      </c>
      <c r="G732" s="48" t="s">
        <v>424</v>
      </c>
      <c r="H732" s="48">
        <v>1047</v>
      </c>
      <c r="I732" s="48">
        <v>1</v>
      </c>
      <c r="J732" s="48" t="s">
        <v>402</v>
      </c>
      <c r="K732" s="48">
        <v>2057</v>
      </c>
      <c r="L732" s="49" t="s">
        <v>881</v>
      </c>
      <c r="M732" s="48" t="s">
        <v>626</v>
      </c>
      <c r="N732" s="51" t="s">
        <v>404</v>
      </c>
      <c r="P732" s="48">
        <v>897</v>
      </c>
      <c r="Q732" s="131" t="str">
        <f>IFERROR(INDEX(JRoomSCS!C:C,MATCH(JRooms!M732,JRoomSCS!$B:$B,0)),"N/A")</f>
        <v>N/A</v>
      </c>
      <c r="R732" s="86" t="s">
        <v>405</v>
      </c>
      <c r="S732" s="87" t="str">
        <f>IFERROR(INDEX(SchoolList!C:C,MATCH(T732,SchoolList!A:A,0)),"N/A")</f>
        <v>N/A</v>
      </c>
      <c r="T732" s="87" t="s">
        <v>405</v>
      </c>
      <c r="U732" s="88"/>
      <c r="V732" s="87"/>
    </row>
    <row r="733" spans="1:22" x14ac:dyDescent="0.2">
      <c r="A733" s="48">
        <v>36</v>
      </c>
      <c r="B733" s="48" t="s">
        <v>877</v>
      </c>
      <c r="C733" s="48" t="s">
        <v>878</v>
      </c>
      <c r="D733" s="49">
        <v>1019</v>
      </c>
      <c r="E733" s="50" t="s">
        <v>576</v>
      </c>
      <c r="F733" s="48" t="s">
        <v>577</v>
      </c>
      <c r="G733" s="48" t="s">
        <v>424</v>
      </c>
      <c r="H733" s="48">
        <v>1047</v>
      </c>
      <c r="I733" s="48">
        <v>1</v>
      </c>
      <c r="J733" s="48" t="s">
        <v>402</v>
      </c>
      <c r="K733" s="48">
        <v>2058</v>
      </c>
      <c r="L733" s="49" t="s">
        <v>882</v>
      </c>
      <c r="M733" s="48" t="s">
        <v>626</v>
      </c>
      <c r="N733" s="51" t="s">
        <v>404</v>
      </c>
      <c r="P733" s="48">
        <v>897</v>
      </c>
      <c r="Q733" s="131" t="str">
        <f>IFERROR(INDEX(JRoomSCS!C:C,MATCH(JRooms!M733,JRoomSCS!$B:$B,0)),"N/A")</f>
        <v>N/A</v>
      </c>
      <c r="R733" s="86" t="s">
        <v>405</v>
      </c>
      <c r="S733" s="87" t="str">
        <f>IFERROR(INDEX(SchoolList!C:C,MATCH(T733,SchoolList!A:A,0)),"N/A")</f>
        <v>N/A</v>
      </c>
      <c r="T733" s="87" t="s">
        <v>405</v>
      </c>
      <c r="U733" s="88"/>
      <c r="V733" s="87"/>
    </row>
    <row r="734" spans="1:22" x14ac:dyDescent="0.2">
      <c r="A734" s="48">
        <v>36</v>
      </c>
      <c r="B734" s="48" t="s">
        <v>877</v>
      </c>
      <c r="C734" s="48" t="s">
        <v>878</v>
      </c>
      <c r="D734" s="49">
        <v>897</v>
      </c>
      <c r="E734" s="50" t="s">
        <v>883</v>
      </c>
      <c r="F734" s="48" t="s">
        <v>884</v>
      </c>
      <c r="G734" s="48" t="s">
        <v>424</v>
      </c>
      <c r="H734" s="48">
        <v>897</v>
      </c>
      <c r="I734" s="48">
        <v>1</v>
      </c>
      <c r="J734" s="48" t="s">
        <v>402</v>
      </c>
      <c r="K734" s="48">
        <v>996</v>
      </c>
      <c r="L734" s="49">
        <v>201</v>
      </c>
      <c r="M734" s="48" t="s">
        <v>626</v>
      </c>
      <c r="N734" s="51" t="s">
        <v>404</v>
      </c>
      <c r="P734" s="48">
        <v>897</v>
      </c>
      <c r="Q734" s="131" t="str">
        <f>IFERROR(INDEX(JRoomSCS!C:C,MATCH(JRooms!M734,JRoomSCS!$B:$B,0)),"N/A")</f>
        <v>N/A</v>
      </c>
      <c r="R734" s="86" t="s">
        <v>405</v>
      </c>
      <c r="S734" s="87" t="str">
        <f>IFERROR(INDEX(SchoolList!C:C,MATCH(T734,SchoolList!A:A,0)),"N/A")</f>
        <v>N/A</v>
      </c>
      <c r="T734" s="87" t="s">
        <v>405</v>
      </c>
      <c r="U734" s="88"/>
      <c r="V734" s="87"/>
    </row>
    <row r="735" spans="1:22" x14ac:dyDescent="0.2">
      <c r="A735" s="48">
        <v>36</v>
      </c>
      <c r="B735" s="48" t="s">
        <v>877</v>
      </c>
      <c r="C735" s="48" t="s">
        <v>878</v>
      </c>
      <c r="D735" s="49">
        <v>897</v>
      </c>
      <c r="E735" s="50" t="s">
        <v>883</v>
      </c>
      <c r="F735" s="48" t="s">
        <v>884</v>
      </c>
      <c r="G735" s="48" t="s">
        <v>424</v>
      </c>
      <c r="H735" s="48">
        <v>897</v>
      </c>
      <c r="I735" s="48">
        <v>1</v>
      </c>
      <c r="J735" s="48" t="s">
        <v>402</v>
      </c>
      <c r="K735" s="48">
        <v>997</v>
      </c>
      <c r="L735" s="49">
        <v>202</v>
      </c>
      <c r="M735" s="48" t="s">
        <v>626</v>
      </c>
      <c r="N735" s="51" t="s">
        <v>404</v>
      </c>
      <c r="P735" s="48">
        <v>897</v>
      </c>
      <c r="Q735" s="131" t="str">
        <f>IFERROR(INDEX(JRoomSCS!C:C,MATCH(JRooms!M735,JRoomSCS!$B:$B,0)),"N/A")</f>
        <v>N/A</v>
      </c>
      <c r="R735" s="86" t="s">
        <v>405</v>
      </c>
      <c r="S735" s="87" t="str">
        <f>IFERROR(INDEX(SchoolList!C:C,MATCH(T735,SchoolList!A:A,0)),"N/A")</f>
        <v>N/A</v>
      </c>
      <c r="T735" s="87" t="s">
        <v>405</v>
      </c>
      <c r="U735" s="88"/>
      <c r="V735" s="87"/>
    </row>
    <row r="736" spans="1:22" x14ac:dyDescent="0.2">
      <c r="A736" s="48">
        <v>36</v>
      </c>
      <c r="B736" s="48" t="s">
        <v>877</v>
      </c>
      <c r="C736" s="48" t="s">
        <v>878</v>
      </c>
      <c r="D736" s="49">
        <v>897</v>
      </c>
      <c r="E736" s="50" t="s">
        <v>883</v>
      </c>
      <c r="F736" s="48" t="s">
        <v>884</v>
      </c>
      <c r="G736" s="48" t="s">
        <v>424</v>
      </c>
      <c r="H736" s="48">
        <v>897</v>
      </c>
      <c r="I736" s="48">
        <v>1</v>
      </c>
      <c r="J736" s="48" t="s">
        <v>402</v>
      </c>
      <c r="K736" s="48">
        <v>998</v>
      </c>
      <c r="L736" s="49">
        <v>203</v>
      </c>
      <c r="M736" s="48" t="s">
        <v>626</v>
      </c>
      <c r="N736" s="51" t="s">
        <v>404</v>
      </c>
      <c r="P736" s="48">
        <v>897</v>
      </c>
      <c r="Q736" s="131" t="str">
        <f>IFERROR(INDEX(JRoomSCS!C:C,MATCH(JRooms!M736,JRoomSCS!$B:$B,0)),"N/A")</f>
        <v>N/A</v>
      </c>
      <c r="R736" s="86" t="s">
        <v>405</v>
      </c>
      <c r="S736" s="87" t="str">
        <f>IFERROR(INDEX(SchoolList!C:C,MATCH(T736,SchoolList!A:A,0)),"N/A")</f>
        <v>N/A</v>
      </c>
      <c r="T736" s="87" t="s">
        <v>405</v>
      </c>
      <c r="U736" s="88"/>
      <c r="V736" s="87"/>
    </row>
    <row r="737" spans="1:22" x14ac:dyDescent="0.2">
      <c r="A737" s="48">
        <v>36</v>
      </c>
      <c r="B737" s="48" t="s">
        <v>877</v>
      </c>
      <c r="C737" s="48" t="s">
        <v>878</v>
      </c>
      <c r="D737" s="49">
        <v>897</v>
      </c>
      <c r="E737" s="50" t="s">
        <v>883</v>
      </c>
      <c r="F737" s="48" t="s">
        <v>884</v>
      </c>
      <c r="G737" s="48" t="s">
        <v>424</v>
      </c>
      <c r="H737" s="48">
        <v>897</v>
      </c>
      <c r="I737" s="48">
        <v>1</v>
      </c>
      <c r="J737" s="48" t="s">
        <v>402</v>
      </c>
      <c r="K737" s="48">
        <v>1469</v>
      </c>
      <c r="L737" s="49">
        <v>204</v>
      </c>
      <c r="M737" s="48" t="s">
        <v>626</v>
      </c>
      <c r="N737" s="51" t="s">
        <v>404</v>
      </c>
      <c r="P737" s="48">
        <v>897</v>
      </c>
      <c r="Q737" s="131" t="str">
        <f>IFERROR(INDEX(JRoomSCS!C:C,MATCH(JRooms!M737,JRoomSCS!$B:$B,0)),"N/A")</f>
        <v>N/A</v>
      </c>
      <c r="R737" s="86" t="s">
        <v>405</v>
      </c>
      <c r="S737" s="87" t="str">
        <f>IFERROR(INDEX(SchoolList!C:C,MATCH(T737,SchoolList!A:A,0)),"N/A")</f>
        <v>N/A</v>
      </c>
      <c r="T737" s="87" t="s">
        <v>405</v>
      </c>
      <c r="U737" s="88"/>
      <c r="V737" s="87"/>
    </row>
    <row r="738" spans="1:22" x14ac:dyDescent="0.2">
      <c r="A738" s="48">
        <v>36</v>
      </c>
      <c r="B738" s="48" t="s">
        <v>877</v>
      </c>
      <c r="C738" s="48" t="s">
        <v>878</v>
      </c>
      <c r="D738" s="49">
        <v>897</v>
      </c>
      <c r="E738" s="50" t="s">
        <v>883</v>
      </c>
      <c r="F738" s="48" t="s">
        <v>884</v>
      </c>
      <c r="G738" s="48" t="s">
        <v>424</v>
      </c>
      <c r="H738" s="48">
        <v>897</v>
      </c>
      <c r="I738" s="48">
        <v>1</v>
      </c>
      <c r="J738" s="48" t="s">
        <v>402</v>
      </c>
      <c r="K738" s="48">
        <v>1499</v>
      </c>
      <c r="L738" s="49">
        <v>204</v>
      </c>
      <c r="M738" s="48" t="s">
        <v>626</v>
      </c>
      <c r="N738" s="51" t="s">
        <v>404</v>
      </c>
      <c r="P738" s="48">
        <v>897</v>
      </c>
      <c r="Q738" s="131" t="str">
        <f>IFERROR(INDEX(JRoomSCS!C:C,MATCH(JRooms!M738,JRoomSCS!$B:$B,0)),"N/A")</f>
        <v>N/A</v>
      </c>
      <c r="R738" s="86" t="s">
        <v>405</v>
      </c>
      <c r="S738" s="87" t="str">
        <f>IFERROR(INDEX(SchoolList!C:C,MATCH(T738,SchoolList!A:A,0)),"N/A")</f>
        <v>N/A</v>
      </c>
      <c r="T738" s="87" t="s">
        <v>405</v>
      </c>
      <c r="U738" s="88"/>
      <c r="V738" s="87"/>
    </row>
    <row r="739" spans="1:22" x14ac:dyDescent="0.2">
      <c r="A739" s="48">
        <v>36</v>
      </c>
      <c r="B739" s="48" t="s">
        <v>877</v>
      </c>
      <c r="C739" s="48" t="s">
        <v>878</v>
      </c>
      <c r="D739" s="49">
        <v>897</v>
      </c>
      <c r="E739" s="50" t="s">
        <v>883</v>
      </c>
      <c r="F739" s="48" t="s">
        <v>884</v>
      </c>
      <c r="G739" s="48" t="s">
        <v>424</v>
      </c>
      <c r="H739" s="48">
        <v>897</v>
      </c>
      <c r="I739" s="48">
        <v>1</v>
      </c>
      <c r="J739" s="48" t="s">
        <v>402</v>
      </c>
      <c r="K739" s="48">
        <v>999</v>
      </c>
      <c r="L739" s="49">
        <v>205</v>
      </c>
      <c r="M739" s="48" t="s">
        <v>626</v>
      </c>
      <c r="N739" s="51" t="s">
        <v>404</v>
      </c>
      <c r="P739" s="48">
        <v>897</v>
      </c>
      <c r="Q739" s="131" t="str">
        <f>IFERROR(INDEX(JRoomSCS!C:C,MATCH(JRooms!M739,JRoomSCS!$B:$B,0)),"N/A")</f>
        <v>N/A</v>
      </c>
      <c r="R739" s="86" t="s">
        <v>405</v>
      </c>
      <c r="S739" s="87" t="str">
        <f>IFERROR(INDEX(SchoolList!C:C,MATCH(T739,SchoolList!A:A,0)),"N/A")</f>
        <v>N/A</v>
      </c>
      <c r="T739" s="87" t="s">
        <v>405</v>
      </c>
      <c r="U739" s="88"/>
      <c r="V739" s="87"/>
    </row>
    <row r="740" spans="1:22" x14ac:dyDescent="0.2">
      <c r="A740" s="48">
        <v>36</v>
      </c>
      <c r="B740" s="48" t="s">
        <v>877</v>
      </c>
      <c r="C740" s="48" t="s">
        <v>878</v>
      </c>
      <c r="D740" s="49">
        <v>897</v>
      </c>
      <c r="E740" s="50" t="s">
        <v>883</v>
      </c>
      <c r="F740" s="48" t="s">
        <v>884</v>
      </c>
      <c r="G740" s="48" t="s">
        <v>424</v>
      </c>
      <c r="H740" s="48">
        <v>897</v>
      </c>
      <c r="I740" s="48">
        <v>1</v>
      </c>
      <c r="J740" s="48" t="s">
        <v>402</v>
      </c>
      <c r="K740" s="48">
        <v>1000</v>
      </c>
      <c r="L740" s="49">
        <v>206</v>
      </c>
      <c r="M740" s="48" t="s">
        <v>688</v>
      </c>
      <c r="N740" s="51" t="s">
        <v>568</v>
      </c>
      <c r="P740" s="48">
        <v>1833</v>
      </c>
      <c r="Q740" s="131" t="str">
        <f>IFERROR(INDEX(JRoomSCS!C:C,MATCH(JRooms!M740,JRoomSCS!$B:$B,0)),"N/A")</f>
        <v>N/A</v>
      </c>
      <c r="R740" s="86" t="s">
        <v>405</v>
      </c>
      <c r="S740" s="87" t="str">
        <f>IFERROR(INDEX(SchoolList!C:C,MATCH(T740,SchoolList!A:A,0)),"N/A")</f>
        <v>N/A</v>
      </c>
      <c r="T740" s="87" t="s">
        <v>405</v>
      </c>
      <c r="U740" s="88"/>
      <c r="V740" s="87"/>
    </row>
    <row r="741" spans="1:22" x14ac:dyDescent="0.2">
      <c r="A741" s="48">
        <v>36</v>
      </c>
      <c r="B741" s="48" t="s">
        <v>877</v>
      </c>
      <c r="C741" s="48" t="s">
        <v>878</v>
      </c>
      <c r="D741" s="49">
        <v>901</v>
      </c>
      <c r="E741" s="50" t="s">
        <v>885</v>
      </c>
      <c r="F741" s="48" t="s">
        <v>886</v>
      </c>
      <c r="G741" s="48" t="s">
        <v>401</v>
      </c>
      <c r="H741" s="48">
        <v>901</v>
      </c>
      <c r="I741" s="48">
        <v>1</v>
      </c>
      <c r="J741" s="48" t="s">
        <v>402</v>
      </c>
      <c r="K741" s="48">
        <v>1001</v>
      </c>
      <c r="L741" s="49">
        <v>101</v>
      </c>
      <c r="M741" s="48" t="s">
        <v>367</v>
      </c>
      <c r="N741" s="51" t="s">
        <v>500</v>
      </c>
      <c r="P741" s="48">
        <v>897</v>
      </c>
      <c r="Q741" s="131" t="str">
        <f>IFERROR(INDEX(JRoomSCS!C:C,MATCH(JRooms!M741,JRoomSCS!$B:$B,0)),"N/A")</f>
        <v>Science</v>
      </c>
      <c r="R741" s="86" t="s">
        <v>405</v>
      </c>
      <c r="S741" s="87" t="str">
        <f>IFERROR(INDEX(SchoolList!C:C,MATCH(T741,SchoolList!A:A,0)),"N/A")</f>
        <v>N/A</v>
      </c>
      <c r="T741" s="87" t="s">
        <v>405</v>
      </c>
      <c r="U741" s="88"/>
      <c r="V741" s="87"/>
    </row>
    <row r="742" spans="1:22" x14ac:dyDescent="0.2">
      <c r="A742" s="48">
        <v>36</v>
      </c>
      <c r="B742" s="48" t="s">
        <v>877</v>
      </c>
      <c r="C742" s="48" t="s">
        <v>878</v>
      </c>
      <c r="D742" s="49">
        <v>901</v>
      </c>
      <c r="E742" s="50" t="s">
        <v>885</v>
      </c>
      <c r="F742" s="48" t="s">
        <v>886</v>
      </c>
      <c r="G742" s="48" t="s">
        <v>401</v>
      </c>
      <c r="H742" s="48">
        <v>901</v>
      </c>
      <c r="I742" s="48">
        <v>1</v>
      </c>
      <c r="J742" s="48" t="s">
        <v>402</v>
      </c>
      <c r="K742" s="48">
        <v>1002</v>
      </c>
      <c r="L742" s="49">
        <v>102</v>
      </c>
      <c r="M742" s="48" t="s">
        <v>626</v>
      </c>
      <c r="N742" s="51" t="s">
        <v>404</v>
      </c>
      <c r="O742" s="52" t="s">
        <v>410</v>
      </c>
      <c r="P742" s="48">
        <v>897</v>
      </c>
      <c r="Q742" s="131" t="str">
        <f>IFERROR(INDEX(JRoomSCS!C:C,MATCH(JRooms!M742,JRoomSCS!$B:$B,0)),"N/A")</f>
        <v>N/A</v>
      </c>
      <c r="R742" s="86" t="s">
        <v>405</v>
      </c>
      <c r="S742" s="87" t="str">
        <f>IFERROR(INDEX(SchoolList!C:C,MATCH(T742,SchoolList!A:A,0)),"N/A")</f>
        <v>N/A</v>
      </c>
      <c r="T742" s="87" t="s">
        <v>405</v>
      </c>
      <c r="U742" s="88"/>
      <c r="V742" s="87"/>
    </row>
    <row r="743" spans="1:22" x14ac:dyDescent="0.2">
      <c r="A743" s="48">
        <v>36</v>
      </c>
      <c r="B743" s="48" t="s">
        <v>877</v>
      </c>
      <c r="C743" s="48" t="s">
        <v>878</v>
      </c>
      <c r="D743" s="49">
        <v>901</v>
      </c>
      <c r="E743" s="50" t="s">
        <v>885</v>
      </c>
      <c r="F743" s="48" t="s">
        <v>886</v>
      </c>
      <c r="G743" s="48" t="s">
        <v>401</v>
      </c>
      <c r="H743" s="48">
        <v>901</v>
      </c>
      <c r="I743" s="48">
        <v>1</v>
      </c>
      <c r="J743" s="48" t="s">
        <v>402</v>
      </c>
      <c r="K743" s="48">
        <v>1003</v>
      </c>
      <c r="L743" s="49">
        <v>103</v>
      </c>
      <c r="M743" s="48" t="s">
        <v>626</v>
      </c>
      <c r="N743" s="51" t="s">
        <v>404</v>
      </c>
      <c r="P743" s="48">
        <v>897</v>
      </c>
      <c r="Q743" s="131" t="str">
        <f>IFERROR(INDEX(JRoomSCS!C:C,MATCH(JRooms!M743,JRoomSCS!$B:$B,0)),"N/A")</f>
        <v>N/A</v>
      </c>
      <c r="R743" s="86" t="s">
        <v>405</v>
      </c>
      <c r="S743" s="87" t="str">
        <f>IFERROR(INDEX(SchoolList!C:C,MATCH(T743,SchoolList!A:A,0)),"N/A")</f>
        <v>N/A</v>
      </c>
      <c r="T743" s="87" t="s">
        <v>405</v>
      </c>
      <c r="U743" s="88"/>
      <c r="V743" s="87"/>
    </row>
    <row r="744" spans="1:22" x14ac:dyDescent="0.2">
      <c r="A744" s="48">
        <v>36</v>
      </c>
      <c r="B744" s="48" t="s">
        <v>877</v>
      </c>
      <c r="C744" s="48" t="s">
        <v>878</v>
      </c>
      <c r="D744" s="49">
        <v>901</v>
      </c>
      <c r="E744" s="50" t="s">
        <v>885</v>
      </c>
      <c r="F744" s="48" t="s">
        <v>886</v>
      </c>
      <c r="G744" s="48" t="s">
        <v>401</v>
      </c>
      <c r="H744" s="48">
        <v>901</v>
      </c>
      <c r="I744" s="48">
        <v>1</v>
      </c>
      <c r="J744" s="48" t="s">
        <v>402</v>
      </c>
      <c r="K744" s="48">
        <v>1004</v>
      </c>
      <c r="L744" s="49">
        <v>104</v>
      </c>
      <c r="M744" s="48" t="s">
        <v>626</v>
      </c>
      <c r="N744" s="51" t="s">
        <v>404</v>
      </c>
      <c r="P744" s="48">
        <v>897</v>
      </c>
      <c r="Q744" s="131" t="str">
        <f>IFERROR(INDEX(JRoomSCS!C:C,MATCH(JRooms!M744,JRoomSCS!$B:$B,0)),"N/A")</f>
        <v>N/A</v>
      </c>
      <c r="R744" s="86" t="s">
        <v>405</v>
      </c>
      <c r="S744" s="87" t="str">
        <f>IFERROR(INDEX(SchoolList!C:C,MATCH(T744,SchoolList!A:A,0)),"N/A")</f>
        <v>N/A</v>
      </c>
      <c r="T744" s="87" t="s">
        <v>405</v>
      </c>
      <c r="U744" s="88"/>
      <c r="V744" s="87"/>
    </row>
    <row r="745" spans="1:22" x14ac:dyDescent="0.2">
      <c r="A745" s="48">
        <v>36</v>
      </c>
      <c r="B745" s="48" t="s">
        <v>877</v>
      </c>
      <c r="C745" s="48" t="s">
        <v>878</v>
      </c>
      <c r="D745" s="49">
        <v>901</v>
      </c>
      <c r="E745" s="50" t="s">
        <v>885</v>
      </c>
      <c r="F745" s="48" t="s">
        <v>886</v>
      </c>
      <c r="G745" s="48" t="s">
        <v>401</v>
      </c>
      <c r="H745" s="48">
        <v>901</v>
      </c>
      <c r="I745" s="48">
        <v>1</v>
      </c>
      <c r="J745" s="48" t="s">
        <v>402</v>
      </c>
      <c r="K745" s="48">
        <v>1005</v>
      </c>
      <c r="L745" s="49">
        <v>105</v>
      </c>
      <c r="M745" s="48" t="s">
        <v>626</v>
      </c>
      <c r="N745" s="51" t="s">
        <v>404</v>
      </c>
      <c r="P745" s="48">
        <v>897</v>
      </c>
      <c r="Q745" s="131" t="str">
        <f>IFERROR(INDEX(JRoomSCS!C:C,MATCH(JRooms!M745,JRoomSCS!$B:$B,0)),"N/A")</f>
        <v>N/A</v>
      </c>
      <c r="R745" s="86" t="s">
        <v>405</v>
      </c>
      <c r="S745" s="87" t="str">
        <f>IFERROR(INDEX(SchoolList!C:C,MATCH(T745,SchoolList!A:A,0)),"N/A")</f>
        <v>N/A</v>
      </c>
      <c r="T745" s="87" t="s">
        <v>405</v>
      </c>
      <c r="U745" s="88"/>
      <c r="V745" s="87"/>
    </row>
    <row r="746" spans="1:22" x14ac:dyDescent="0.2">
      <c r="A746" s="48">
        <v>36</v>
      </c>
      <c r="B746" s="48" t="s">
        <v>877</v>
      </c>
      <c r="C746" s="48" t="s">
        <v>878</v>
      </c>
      <c r="D746" s="49">
        <v>901</v>
      </c>
      <c r="E746" s="50" t="s">
        <v>885</v>
      </c>
      <c r="F746" s="48" t="s">
        <v>886</v>
      </c>
      <c r="G746" s="48" t="s">
        <v>401</v>
      </c>
      <c r="H746" s="48">
        <v>901</v>
      </c>
      <c r="I746" s="48">
        <v>1</v>
      </c>
      <c r="J746" s="48" t="s">
        <v>402</v>
      </c>
      <c r="K746" s="48">
        <v>1006</v>
      </c>
      <c r="L746" s="49">
        <v>106</v>
      </c>
      <c r="M746" s="48" t="s">
        <v>626</v>
      </c>
      <c r="N746" s="51" t="s">
        <v>404</v>
      </c>
      <c r="P746" s="48">
        <v>897</v>
      </c>
      <c r="Q746" s="131" t="str">
        <f>IFERROR(INDEX(JRoomSCS!C:C,MATCH(JRooms!M746,JRoomSCS!$B:$B,0)),"N/A")</f>
        <v>N/A</v>
      </c>
      <c r="R746" s="86" t="s">
        <v>405</v>
      </c>
      <c r="S746" s="87" t="str">
        <f>IFERROR(INDEX(SchoolList!C:C,MATCH(T746,SchoolList!A:A,0)),"N/A")</f>
        <v>N/A</v>
      </c>
      <c r="T746" s="87" t="s">
        <v>405</v>
      </c>
      <c r="U746" s="88"/>
      <c r="V746" s="87"/>
    </row>
    <row r="747" spans="1:22" x14ac:dyDescent="0.2">
      <c r="A747" s="48">
        <v>135</v>
      </c>
      <c r="B747" s="48" t="s">
        <v>887</v>
      </c>
      <c r="C747" s="48" t="s">
        <v>888</v>
      </c>
      <c r="D747" s="49">
        <v>526</v>
      </c>
      <c r="E747" s="50" t="s">
        <v>399</v>
      </c>
      <c r="F747" s="48" t="s">
        <v>400</v>
      </c>
      <c r="G747" s="48" t="s">
        <v>401</v>
      </c>
      <c r="H747" s="48">
        <v>526</v>
      </c>
      <c r="I747" s="48">
        <v>1</v>
      </c>
      <c r="J747" s="48" t="s">
        <v>402</v>
      </c>
      <c r="K747" s="48">
        <v>1242</v>
      </c>
      <c r="L747" s="49">
        <v>1</v>
      </c>
      <c r="M747" s="48" t="s">
        <v>515</v>
      </c>
      <c r="N747" s="51" t="s">
        <v>404</v>
      </c>
      <c r="P747" s="48">
        <v>896</v>
      </c>
      <c r="Q747" s="131" t="str">
        <f>IFERROR(INDEX(JRoomSCS!C:C,MATCH(JRooms!M747,JRoomSCS!$B:$B,0)),"N/A")</f>
        <v>N/A</v>
      </c>
      <c r="R747" s="86" t="s">
        <v>396</v>
      </c>
      <c r="S747" s="87" t="str">
        <f>IFERROR(INDEX(SchoolList!C:C,MATCH(T747,SchoolList!A:A,0)),"N/A")</f>
        <v>N/A</v>
      </c>
      <c r="T747" s="87">
        <v>524</v>
      </c>
      <c r="U747" s="88"/>
      <c r="V747" s="87"/>
    </row>
    <row r="748" spans="1:22" x14ac:dyDescent="0.2">
      <c r="A748" s="48">
        <v>135</v>
      </c>
      <c r="B748" s="48" t="s">
        <v>887</v>
      </c>
      <c r="C748" s="48" t="s">
        <v>888</v>
      </c>
      <c r="D748" s="49">
        <v>526</v>
      </c>
      <c r="E748" s="50" t="s">
        <v>399</v>
      </c>
      <c r="F748" s="48" t="s">
        <v>400</v>
      </c>
      <c r="G748" s="48" t="s">
        <v>401</v>
      </c>
      <c r="H748" s="48">
        <v>526</v>
      </c>
      <c r="I748" s="48">
        <v>1</v>
      </c>
      <c r="J748" s="48" t="s">
        <v>402</v>
      </c>
      <c r="K748" s="48">
        <v>1369</v>
      </c>
      <c r="L748" s="49">
        <v>2</v>
      </c>
      <c r="M748" s="48" t="s">
        <v>515</v>
      </c>
      <c r="N748" s="51" t="s">
        <v>404</v>
      </c>
      <c r="P748" s="48">
        <v>896</v>
      </c>
      <c r="Q748" s="131" t="str">
        <f>IFERROR(INDEX(JRoomSCS!C:C,MATCH(JRooms!M748,JRoomSCS!$B:$B,0)),"N/A")</f>
        <v>N/A</v>
      </c>
      <c r="R748" s="86" t="s">
        <v>396</v>
      </c>
      <c r="S748" s="87" t="str">
        <f>IFERROR(INDEX(SchoolList!C:C,MATCH(T748,SchoolList!A:A,0)),"N/A")</f>
        <v>N/A</v>
      </c>
      <c r="T748" s="87">
        <v>524</v>
      </c>
      <c r="U748" s="88"/>
      <c r="V748" s="87"/>
    </row>
    <row r="749" spans="1:22" x14ac:dyDescent="0.2">
      <c r="A749" s="48">
        <v>135</v>
      </c>
      <c r="B749" s="48" t="s">
        <v>887</v>
      </c>
      <c r="C749" s="48" t="s">
        <v>888</v>
      </c>
      <c r="D749" s="49">
        <v>526</v>
      </c>
      <c r="E749" s="50" t="s">
        <v>399</v>
      </c>
      <c r="F749" s="48" t="s">
        <v>400</v>
      </c>
      <c r="G749" s="48" t="s">
        <v>401</v>
      </c>
      <c r="H749" s="48">
        <v>526</v>
      </c>
      <c r="I749" s="48">
        <v>1</v>
      </c>
      <c r="J749" s="48" t="s">
        <v>402</v>
      </c>
      <c r="K749" s="48">
        <v>1243</v>
      </c>
      <c r="L749" s="49">
        <v>3</v>
      </c>
      <c r="M749" s="48" t="s">
        <v>515</v>
      </c>
      <c r="N749" s="51" t="s">
        <v>404</v>
      </c>
      <c r="P749" s="48">
        <v>896</v>
      </c>
      <c r="Q749" s="131" t="str">
        <f>IFERROR(INDEX(JRoomSCS!C:C,MATCH(JRooms!M749,JRoomSCS!$B:$B,0)),"N/A")</f>
        <v>N/A</v>
      </c>
      <c r="R749" s="86" t="s">
        <v>396</v>
      </c>
      <c r="S749" s="87" t="str">
        <f>IFERROR(INDEX(SchoolList!C:C,MATCH(T749,SchoolList!A:A,0)),"N/A")</f>
        <v>N/A</v>
      </c>
      <c r="T749" s="87">
        <v>524</v>
      </c>
      <c r="U749" s="88"/>
      <c r="V749" s="87"/>
    </row>
    <row r="750" spans="1:22" x14ac:dyDescent="0.2">
      <c r="A750" s="48">
        <v>135</v>
      </c>
      <c r="B750" s="48" t="s">
        <v>887</v>
      </c>
      <c r="C750" s="48" t="s">
        <v>888</v>
      </c>
      <c r="D750" s="49">
        <v>526</v>
      </c>
      <c r="E750" s="50" t="s">
        <v>399</v>
      </c>
      <c r="F750" s="48" t="s">
        <v>400</v>
      </c>
      <c r="G750" s="48" t="s">
        <v>401</v>
      </c>
      <c r="H750" s="48">
        <v>526</v>
      </c>
      <c r="I750" s="48">
        <v>1</v>
      </c>
      <c r="J750" s="48" t="s">
        <v>402</v>
      </c>
      <c r="K750" s="48">
        <v>1368</v>
      </c>
      <c r="L750" s="49">
        <v>4</v>
      </c>
      <c r="M750" s="48" t="s">
        <v>515</v>
      </c>
      <c r="N750" s="51" t="s">
        <v>404</v>
      </c>
      <c r="P750" s="48">
        <v>896</v>
      </c>
      <c r="Q750" s="131" t="str">
        <f>IFERROR(INDEX(JRoomSCS!C:C,MATCH(JRooms!M750,JRoomSCS!$B:$B,0)),"N/A")</f>
        <v>N/A</v>
      </c>
      <c r="R750" s="86" t="s">
        <v>396</v>
      </c>
      <c r="S750" s="87" t="str">
        <f>IFERROR(INDEX(SchoolList!C:C,MATCH(T750,SchoolList!A:A,0)),"N/A")</f>
        <v>N/A</v>
      </c>
      <c r="T750" s="87">
        <v>524</v>
      </c>
      <c r="U750" s="88"/>
      <c r="V750" s="87"/>
    </row>
    <row r="751" spans="1:22" x14ac:dyDescent="0.2">
      <c r="A751" s="48">
        <v>135</v>
      </c>
      <c r="B751" s="48" t="s">
        <v>887</v>
      </c>
      <c r="C751" s="48" t="s">
        <v>888</v>
      </c>
      <c r="D751" s="49">
        <v>526</v>
      </c>
      <c r="E751" s="50" t="s">
        <v>399</v>
      </c>
      <c r="F751" s="48" t="s">
        <v>400</v>
      </c>
      <c r="G751" s="48" t="s">
        <v>401</v>
      </c>
      <c r="H751" s="48">
        <v>526</v>
      </c>
      <c r="I751" s="48">
        <v>1</v>
      </c>
      <c r="J751" s="48" t="s">
        <v>402</v>
      </c>
      <c r="K751" s="48">
        <v>1244</v>
      </c>
      <c r="L751" s="49">
        <v>5</v>
      </c>
      <c r="M751" s="48" t="s">
        <v>515</v>
      </c>
      <c r="N751" s="51" t="s">
        <v>404</v>
      </c>
      <c r="P751" s="48">
        <v>896</v>
      </c>
      <c r="Q751" s="131" t="str">
        <f>IFERROR(INDEX(JRoomSCS!C:C,MATCH(JRooms!M751,JRoomSCS!$B:$B,0)),"N/A")</f>
        <v>N/A</v>
      </c>
      <c r="R751" s="86" t="s">
        <v>396</v>
      </c>
      <c r="S751" s="87" t="str">
        <f>IFERROR(INDEX(SchoolList!C:C,MATCH(T751,SchoolList!A:A,0)),"N/A")</f>
        <v>N/A</v>
      </c>
      <c r="T751" s="87">
        <v>524</v>
      </c>
      <c r="U751" s="88"/>
      <c r="V751" s="87"/>
    </row>
    <row r="752" spans="1:22" x14ac:dyDescent="0.2">
      <c r="A752" s="48">
        <v>135</v>
      </c>
      <c r="B752" s="48" t="s">
        <v>887</v>
      </c>
      <c r="C752" s="48" t="s">
        <v>888</v>
      </c>
      <c r="D752" s="49">
        <v>526</v>
      </c>
      <c r="E752" s="50" t="s">
        <v>399</v>
      </c>
      <c r="F752" s="48" t="s">
        <v>400</v>
      </c>
      <c r="G752" s="48" t="s">
        <v>401</v>
      </c>
      <c r="H752" s="48">
        <v>526</v>
      </c>
      <c r="I752" s="48">
        <v>1</v>
      </c>
      <c r="J752" s="48" t="s">
        <v>402</v>
      </c>
      <c r="K752" s="48">
        <v>1367</v>
      </c>
      <c r="L752" s="49">
        <v>6</v>
      </c>
      <c r="M752" s="48" t="s">
        <v>515</v>
      </c>
      <c r="N752" s="51" t="s">
        <v>404</v>
      </c>
      <c r="P752" s="48">
        <v>896</v>
      </c>
      <c r="Q752" s="131" t="str">
        <f>IFERROR(INDEX(JRoomSCS!C:C,MATCH(JRooms!M752,JRoomSCS!$B:$B,0)),"N/A")</f>
        <v>N/A</v>
      </c>
      <c r="R752" s="86" t="s">
        <v>396</v>
      </c>
      <c r="S752" s="87" t="str">
        <f>IFERROR(INDEX(SchoolList!C:C,MATCH(T752,SchoolList!A:A,0)),"N/A")</f>
        <v>N/A</v>
      </c>
      <c r="T752" s="87">
        <v>524</v>
      </c>
      <c r="U752" s="88"/>
      <c r="V752" s="87"/>
    </row>
    <row r="753" spans="1:22" x14ac:dyDescent="0.2">
      <c r="A753" s="48">
        <v>135</v>
      </c>
      <c r="B753" s="48" t="s">
        <v>887</v>
      </c>
      <c r="C753" s="48" t="s">
        <v>888</v>
      </c>
      <c r="D753" s="49">
        <v>526</v>
      </c>
      <c r="E753" s="50" t="s">
        <v>399</v>
      </c>
      <c r="F753" s="48" t="s">
        <v>400</v>
      </c>
      <c r="G753" s="48" t="s">
        <v>401</v>
      </c>
      <c r="H753" s="48">
        <v>526</v>
      </c>
      <c r="I753" s="48">
        <v>1</v>
      </c>
      <c r="J753" s="48" t="s">
        <v>402</v>
      </c>
      <c r="K753" s="48">
        <v>1245</v>
      </c>
      <c r="L753" s="49">
        <v>7</v>
      </c>
      <c r="M753" s="48" t="s">
        <v>365</v>
      </c>
      <c r="N753" s="51" t="s">
        <v>404</v>
      </c>
      <c r="P753" s="48">
        <v>896</v>
      </c>
      <c r="Q753" s="131" t="str">
        <f>IFERROR(INDEX(JRoomSCS!C:C,MATCH(JRooms!M753,JRoomSCS!$B:$B,0)),"N/A")</f>
        <v>Science</v>
      </c>
      <c r="R753" s="86" t="s">
        <v>396</v>
      </c>
      <c r="S753" s="87" t="str">
        <f>IFERROR(INDEX(SchoolList!C:C,MATCH(T753,SchoolList!A:A,0)),"N/A")</f>
        <v>N/A</v>
      </c>
      <c r="T753" s="87">
        <v>524</v>
      </c>
      <c r="U753" s="88"/>
      <c r="V753" s="87"/>
    </row>
    <row r="754" spans="1:22" x14ac:dyDescent="0.2">
      <c r="A754" s="48">
        <v>135</v>
      </c>
      <c r="B754" s="48" t="s">
        <v>887</v>
      </c>
      <c r="C754" s="48" t="s">
        <v>888</v>
      </c>
      <c r="D754" s="49">
        <v>526</v>
      </c>
      <c r="E754" s="50" t="s">
        <v>399</v>
      </c>
      <c r="F754" s="48" t="s">
        <v>400</v>
      </c>
      <c r="G754" s="48" t="s">
        <v>401</v>
      </c>
      <c r="H754" s="48">
        <v>526</v>
      </c>
      <c r="I754" s="48">
        <v>1</v>
      </c>
      <c r="J754" s="48" t="s">
        <v>402</v>
      </c>
      <c r="K754" s="48">
        <v>1366</v>
      </c>
      <c r="L754" s="49">
        <v>8</v>
      </c>
      <c r="M754" s="48" t="s">
        <v>365</v>
      </c>
      <c r="N754" s="51" t="s">
        <v>404</v>
      </c>
      <c r="P754" s="48">
        <v>896</v>
      </c>
      <c r="Q754" s="131" t="str">
        <f>IFERROR(INDEX(JRoomSCS!C:C,MATCH(JRooms!M754,JRoomSCS!$B:$B,0)),"N/A")</f>
        <v>Science</v>
      </c>
      <c r="R754" s="86" t="s">
        <v>396</v>
      </c>
      <c r="S754" s="87" t="str">
        <f>IFERROR(INDEX(SchoolList!C:C,MATCH(T754,SchoolList!A:A,0)),"N/A")</f>
        <v>N/A</v>
      </c>
      <c r="T754" s="87">
        <v>524</v>
      </c>
      <c r="U754" s="88"/>
      <c r="V754" s="87"/>
    </row>
    <row r="755" spans="1:22" x14ac:dyDescent="0.2">
      <c r="A755" s="48">
        <v>135</v>
      </c>
      <c r="B755" s="48" t="s">
        <v>887</v>
      </c>
      <c r="C755" s="48" t="s">
        <v>888</v>
      </c>
      <c r="D755" s="49">
        <v>526</v>
      </c>
      <c r="E755" s="50" t="s">
        <v>399</v>
      </c>
      <c r="F755" s="48" t="s">
        <v>400</v>
      </c>
      <c r="G755" s="48" t="s">
        <v>401</v>
      </c>
      <c r="H755" s="48">
        <v>526</v>
      </c>
      <c r="I755" s="48">
        <v>1</v>
      </c>
      <c r="J755" s="48" t="s">
        <v>402</v>
      </c>
      <c r="K755" s="48">
        <v>1246</v>
      </c>
      <c r="L755" s="49">
        <v>9</v>
      </c>
      <c r="M755" s="48" t="s">
        <v>515</v>
      </c>
      <c r="N755" s="51" t="s">
        <v>404</v>
      </c>
      <c r="P755" s="48">
        <v>896</v>
      </c>
      <c r="Q755" s="131" t="str">
        <f>IFERROR(INDEX(JRoomSCS!C:C,MATCH(JRooms!M755,JRoomSCS!$B:$B,0)),"N/A")</f>
        <v>N/A</v>
      </c>
      <c r="R755" s="86" t="s">
        <v>396</v>
      </c>
      <c r="S755" s="87" t="str">
        <f>IFERROR(INDEX(SchoolList!C:C,MATCH(T755,SchoolList!A:A,0)),"N/A")</f>
        <v>N/A</v>
      </c>
      <c r="T755" s="87">
        <v>524</v>
      </c>
      <c r="U755" s="88"/>
      <c r="V755" s="87"/>
    </row>
    <row r="756" spans="1:22" x14ac:dyDescent="0.2">
      <c r="A756" s="48">
        <v>135</v>
      </c>
      <c r="B756" s="48" t="s">
        <v>887</v>
      </c>
      <c r="C756" s="48" t="s">
        <v>888</v>
      </c>
      <c r="D756" s="49">
        <v>526</v>
      </c>
      <c r="E756" s="50" t="s">
        <v>399</v>
      </c>
      <c r="F756" s="48" t="s">
        <v>400</v>
      </c>
      <c r="G756" s="48" t="s">
        <v>401</v>
      </c>
      <c r="H756" s="48">
        <v>526</v>
      </c>
      <c r="I756" s="48">
        <v>1</v>
      </c>
      <c r="J756" s="48" t="s">
        <v>402</v>
      </c>
      <c r="K756" s="48">
        <v>1365</v>
      </c>
      <c r="L756" s="49">
        <v>10</v>
      </c>
      <c r="M756" s="48" t="s">
        <v>365</v>
      </c>
      <c r="N756" s="51" t="s">
        <v>404</v>
      </c>
      <c r="P756" s="48">
        <v>896</v>
      </c>
      <c r="Q756" s="131" t="str">
        <f>IFERROR(INDEX(JRoomSCS!C:C,MATCH(JRooms!M756,JRoomSCS!$B:$B,0)),"N/A")</f>
        <v>Science</v>
      </c>
      <c r="R756" s="86" t="s">
        <v>396</v>
      </c>
      <c r="S756" s="87" t="str">
        <f>IFERROR(INDEX(SchoolList!C:C,MATCH(T756,SchoolList!A:A,0)),"N/A")</f>
        <v>N/A</v>
      </c>
      <c r="T756" s="87">
        <v>524</v>
      </c>
      <c r="U756" s="88"/>
      <c r="V756" s="87"/>
    </row>
    <row r="757" spans="1:22" x14ac:dyDescent="0.2">
      <c r="A757" s="48">
        <v>135</v>
      </c>
      <c r="B757" s="48" t="s">
        <v>887</v>
      </c>
      <c r="C757" s="48" t="s">
        <v>888</v>
      </c>
      <c r="D757" s="49">
        <v>526</v>
      </c>
      <c r="E757" s="50" t="s">
        <v>399</v>
      </c>
      <c r="F757" s="48" t="s">
        <v>400</v>
      </c>
      <c r="G757" s="48" t="s">
        <v>401</v>
      </c>
      <c r="H757" s="48">
        <v>526</v>
      </c>
      <c r="I757" s="48">
        <v>1</v>
      </c>
      <c r="J757" s="48" t="s">
        <v>402</v>
      </c>
      <c r="K757" s="48">
        <v>1247</v>
      </c>
      <c r="L757" s="49">
        <v>11</v>
      </c>
      <c r="M757" s="48" t="s">
        <v>515</v>
      </c>
      <c r="N757" s="51" t="s">
        <v>404</v>
      </c>
      <c r="P757" s="48">
        <v>1036</v>
      </c>
      <c r="Q757" s="131" t="str">
        <f>IFERROR(INDEX(JRoomSCS!C:C,MATCH(JRooms!M757,JRoomSCS!$B:$B,0)),"N/A")</f>
        <v>N/A</v>
      </c>
      <c r="R757" s="86" t="s">
        <v>396</v>
      </c>
      <c r="S757" s="87" t="str">
        <f>IFERROR(INDEX(SchoolList!C:C,MATCH(T757,SchoolList!A:A,0)),"N/A")</f>
        <v>N/A</v>
      </c>
      <c r="T757" s="87">
        <v>524</v>
      </c>
      <c r="U757" s="88"/>
      <c r="V757" s="87"/>
    </row>
    <row r="758" spans="1:22" x14ac:dyDescent="0.2">
      <c r="A758" s="48">
        <v>135</v>
      </c>
      <c r="B758" s="48" t="s">
        <v>887</v>
      </c>
      <c r="C758" s="48" t="s">
        <v>888</v>
      </c>
      <c r="D758" s="49">
        <v>526</v>
      </c>
      <c r="E758" s="50" t="s">
        <v>399</v>
      </c>
      <c r="F758" s="48" t="s">
        <v>400</v>
      </c>
      <c r="G758" s="48" t="s">
        <v>401</v>
      </c>
      <c r="H758" s="48">
        <v>526</v>
      </c>
      <c r="I758" s="48">
        <v>1</v>
      </c>
      <c r="J758" s="48" t="s">
        <v>402</v>
      </c>
      <c r="K758" s="48">
        <v>1364</v>
      </c>
      <c r="L758" s="49">
        <v>12</v>
      </c>
      <c r="M758" s="48" t="s">
        <v>515</v>
      </c>
      <c r="N758" s="51" t="s">
        <v>404</v>
      </c>
      <c r="P758" s="48">
        <v>896</v>
      </c>
      <c r="Q758" s="131" t="str">
        <f>IFERROR(INDEX(JRoomSCS!C:C,MATCH(JRooms!M758,JRoomSCS!$B:$B,0)),"N/A")</f>
        <v>N/A</v>
      </c>
      <c r="R758" s="86" t="s">
        <v>396</v>
      </c>
      <c r="S758" s="87" t="str">
        <f>IFERROR(INDEX(SchoolList!C:C,MATCH(T758,SchoolList!A:A,0)),"N/A")</f>
        <v>N/A</v>
      </c>
      <c r="T758" s="87">
        <v>524</v>
      </c>
      <c r="U758" s="88"/>
      <c r="V758" s="87"/>
    </row>
    <row r="759" spans="1:22" x14ac:dyDescent="0.2">
      <c r="A759" s="48">
        <v>135</v>
      </c>
      <c r="B759" s="48" t="s">
        <v>887</v>
      </c>
      <c r="C759" s="48" t="s">
        <v>888</v>
      </c>
      <c r="D759" s="49">
        <v>526</v>
      </c>
      <c r="E759" s="50" t="s">
        <v>399</v>
      </c>
      <c r="F759" s="48" t="s">
        <v>400</v>
      </c>
      <c r="G759" s="48" t="s">
        <v>401</v>
      </c>
      <c r="H759" s="48">
        <v>526</v>
      </c>
      <c r="I759" s="48">
        <v>1</v>
      </c>
      <c r="J759" s="48" t="s">
        <v>402</v>
      </c>
      <c r="K759" s="48">
        <v>1254</v>
      </c>
      <c r="L759" s="49" t="s">
        <v>338</v>
      </c>
      <c r="M759" s="48" t="s">
        <v>356</v>
      </c>
      <c r="N759" s="51" t="s">
        <v>500</v>
      </c>
      <c r="P759" s="48">
        <v>896</v>
      </c>
      <c r="Q759" s="131" t="str">
        <f>IFERROR(INDEX(JRoomSCS!C:C,MATCH(JRooms!M759,JRoomSCS!$B:$B,0)),"N/A")</f>
        <v>Arts</v>
      </c>
      <c r="R759" s="86" t="s">
        <v>396</v>
      </c>
      <c r="S759" s="87" t="str">
        <f>IFERROR(INDEX(SchoolList!C:C,MATCH(T759,SchoolList!A:A,0)),"N/A")</f>
        <v>N/A</v>
      </c>
      <c r="T759" s="87">
        <v>524</v>
      </c>
      <c r="U759" s="88"/>
      <c r="V759" s="87"/>
    </row>
    <row r="760" spans="1:22" x14ac:dyDescent="0.2">
      <c r="A760" s="48">
        <v>135</v>
      </c>
      <c r="B760" s="48" t="s">
        <v>887</v>
      </c>
      <c r="C760" s="48" t="s">
        <v>888</v>
      </c>
      <c r="D760" s="49">
        <v>526</v>
      </c>
      <c r="E760" s="50" t="s">
        <v>399</v>
      </c>
      <c r="F760" s="48" t="s">
        <v>400</v>
      </c>
      <c r="G760" s="48" t="s">
        <v>401</v>
      </c>
      <c r="H760" s="48">
        <v>526</v>
      </c>
      <c r="I760" s="48">
        <v>1</v>
      </c>
      <c r="J760" s="48" t="s">
        <v>402</v>
      </c>
      <c r="K760" s="48">
        <v>1412</v>
      </c>
      <c r="L760" s="49" t="s">
        <v>411</v>
      </c>
      <c r="M760" s="48" t="s">
        <v>412</v>
      </c>
      <c r="N760" s="51" t="s">
        <v>413</v>
      </c>
      <c r="P760" s="48">
        <v>2340</v>
      </c>
      <c r="Q760" s="131" t="str">
        <f>IFERROR(INDEX(JRoomSCS!C:C,MATCH(JRooms!M760,JRoomSCS!$B:$B,0)),"N/A")</f>
        <v>N/A</v>
      </c>
      <c r="R760" s="86" t="s">
        <v>396</v>
      </c>
      <c r="S760" s="87" t="str">
        <f>IFERROR(INDEX(SchoolList!C:C,MATCH(T760,SchoolList!A:A,0)),"N/A")</f>
        <v>N/A</v>
      </c>
      <c r="T760" s="87">
        <v>524</v>
      </c>
      <c r="U760" s="88"/>
      <c r="V760" s="87"/>
    </row>
    <row r="761" spans="1:22" x14ac:dyDescent="0.2">
      <c r="A761" s="48">
        <v>135</v>
      </c>
      <c r="B761" s="48" t="s">
        <v>887</v>
      </c>
      <c r="C761" s="48" t="s">
        <v>888</v>
      </c>
      <c r="D761" s="49">
        <v>526</v>
      </c>
      <c r="E761" s="50" t="s">
        <v>399</v>
      </c>
      <c r="F761" s="48" t="s">
        <v>400</v>
      </c>
      <c r="G761" s="48" t="s">
        <v>401</v>
      </c>
      <c r="H761" s="48">
        <v>526</v>
      </c>
      <c r="I761" s="48">
        <v>1</v>
      </c>
      <c r="J761" s="48" t="s">
        <v>402</v>
      </c>
      <c r="K761" s="48">
        <v>1240</v>
      </c>
      <c r="L761" s="49" t="s">
        <v>544</v>
      </c>
      <c r="M761" s="48" t="s">
        <v>516</v>
      </c>
      <c r="N761" s="51" t="s">
        <v>409</v>
      </c>
      <c r="P761" s="48">
        <v>315</v>
      </c>
      <c r="Q761" s="131" t="str">
        <f>IFERROR(INDEX(JRoomSCS!C:C,MATCH(JRooms!M761,JRoomSCS!$B:$B,0)),"N/A")</f>
        <v>N/A</v>
      </c>
      <c r="R761" s="86" t="s">
        <v>396</v>
      </c>
      <c r="S761" s="87" t="str">
        <f>IFERROR(INDEX(SchoolList!C:C,MATCH(T761,SchoolList!A:A,0)),"N/A")</f>
        <v>N/A</v>
      </c>
      <c r="T761" s="87">
        <v>524</v>
      </c>
      <c r="U761" s="88"/>
      <c r="V761" s="87"/>
    </row>
    <row r="762" spans="1:22" x14ac:dyDescent="0.2">
      <c r="A762" s="48">
        <v>135</v>
      </c>
      <c r="B762" s="48" t="s">
        <v>887</v>
      </c>
      <c r="C762" s="48" t="s">
        <v>888</v>
      </c>
      <c r="D762" s="49">
        <v>526</v>
      </c>
      <c r="E762" s="50" t="s">
        <v>399</v>
      </c>
      <c r="F762" s="48" t="s">
        <v>400</v>
      </c>
      <c r="G762" s="48" t="s">
        <v>401</v>
      </c>
      <c r="H762" s="48">
        <v>526</v>
      </c>
      <c r="I762" s="48">
        <v>1</v>
      </c>
      <c r="J762" s="48" t="s">
        <v>402</v>
      </c>
      <c r="K762" s="48">
        <v>1357</v>
      </c>
      <c r="L762" s="49" t="s">
        <v>546</v>
      </c>
      <c r="M762" s="48" t="s">
        <v>516</v>
      </c>
      <c r="N762" s="51" t="s">
        <v>409</v>
      </c>
      <c r="P762" s="48">
        <v>180</v>
      </c>
      <c r="Q762" s="131" t="str">
        <f>IFERROR(INDEX(JRoomSCS!C:C,MATCH(JRooms!M762,JRoomSCS!$B:$B,0)),"N/A")</f>
        <v>N/A</v>
      </c>
      <c r="R762" s="86" t="s">
        <v>396</v>
      </c>
      <c r="S762" s="87" t="str">
        <f>IFERROR(INDEX(SchoolList!C:C,MATCH(T762,SchoolList!A:A,0)),"N/A")</f>
        <v>N/A</v>
      </c>
      <c r="T762" s="87">
        <v>524</v>
      </c>
      <c r="U762" s="88"/>
      <c r="V762" s="87"/>
    </row>
    <row r="763" spans="1:22" x14ac:dyDescent="0.2">
      <c r="A763" s="48">
        <v>142</v>
      </c>
      <c r="B763" s="48" t="s">
        <v>889</v>
      </c>
      <c r="C763" s="48" t="s">
        <v>890</v>
      </c>
      <c r="D763" s="49">
        <v>451</v>
      </c>
      <c r="E763" s="50" t="s">
        <v>454</v>
      </c>
      <c r="F763" s="48" t="s">
        <v>455</v>
      </c>
      <c r="G763" s="48" t="s">
        <v>401</v>
      </c>
      <c r="H763" s="48">
        <v>1275</v>
      </c>
      <c r="I763" s="48">
        <v>1</v>
      </c>
      <c r="J763" s="48" t="s">
        <v>891</v>
      </c>
      <c r="K763" s="48">
        <v>3104</v>
      </c>
      <c r="L763" s="49" t="s">
        <v>594</v>
      </c>
      <c r="M763" s="48" t="s">
        <v>412</v>
      </c>
      <c r="N763" s="51" t="s">
        <v>413</v>
      </c>
      <c r="P763" s="48">
        <v>8232</v>
      </c>
      <c r="Q763" s="131" t="str">
        <f>IFERROR(INDEX(JRoomSCS!C:C,MATCH(JRooms!M763,JRoomSCS!$B:$B,0)),"N/A")</f>
        <v>N/A</v>
      </c>
      <c r="R763" s="86" t="s">
        <v>405</v>
      </c>
      <c r="S763" s="87" t="str">
        <f>IFERROR(INDEX(SchoolList!C:C,MATCH(T763,SchoolList!A:A,0)),"N/A")</f>
        <v>N/A</v>
      </c>
      <c r="T763" s="87" t="s">
        <v>405</v>
      </c>
      <c r="U763" s="88"/>
      <c r="V763" s="87"/>
    </row>
    <row r="764" spans="1:22" x14ac:dyDescent="0.2">
      <c r="A764" s="48">
        <v>142</v>
      </c>
      <c r="B764" s="48" t="s">
        <v>889</v>
      </c>
      <c r="C764" s="48" t="s">
        <v>890</v>
      </c>
      <c r="D764" s="49">
        <v>1031</v>
      </c>
      <c r="E764" s="50" t="s">
        <v>836</v>
      </c>
      <c r="F764" s="48" t="s">
        <v>837</v>
      </c>
      <c r="G764" s="48" t="s">
        <v>401</v>
      </c>
      <c r="H764" s="48">
        <v>451</v>
      </c>
      <c r="I764" s="48">
        <v>1</v>
      </c>
      <c r="J764" s="48" t="s">
        <v>402</v>
      </c>
      <c r="K764" s="48">
        <v>3102</v>
      </c>
      <c r="L764" s="49">
        <v>1</v>
      </c>
      <c r="M764" s="48" t="s">
        <v>406</v>
      </c>
      <c r="N764" s="51" t="s">
        <v>404</v>
      </c>
      <c r="P764" s="48">
        <v>968</v>
      </c>
      <c r="Q764" s="131" t="str">
        <f>IFERROR(INDEX(JRoomSCS!C:C,MATCH(JRooms!M764,JRoomSCS!$B:$B,0)),"N/A")</f>
        <v>N/A</v>
      </c>
      <c r="R764" s="86" t="s">
        <v>405</v>
      </c>
      <c r="S764" s="87" t="str">
        <f>IFERROR(INDEX(SchoolList!C:C,MATCH(T764,SchoolList!A:A,0)),"N/A")</f>
        <v>N/A</v>
      </c>
      <c r="T764" s="87" t="s">
        <v>405</v>
      </c>
      <c r="U764" s="88"/>
      <c r="V764" s="87"/>
    </row>
    <row r="765" spans="1:22" x14ac:dyDescent="0.2">
      <c r="A765" s="48">
        <v>142</v>
      </c>
      <c r="B765" s="48" t="s">
        <v>889</v>
      </c>
      <c r="C765" s="48" t="s">
        <v>890</v>
      </c>
      <c r="D765" s="49">
        <v>1031</v>
      </c>
      <c r="E765" s="50" t="s">
        <v>836</v>
      </c>
      <c r="F765" s="48" t="s">
        <v>837</v>
      </c>
      <c r="G765" s="48" t="s">
        <v>401</v>
      </c>
      <c r="H765" s="48">
        <v>451</v>
      </c>
      <c r="I765" s="48">
        <v>1</v>
      </c>
      <c r="J765" s="48" t="s">
        <v>402</v>
      </c>
      <c r="K765" s="48">
        <v>3103</v>
      </c>
      <c r="L765" s="49">
        <v>2</v>
      </c>
      <c r="M765" s="48" t="s">
        <v>363</v>
      </c>
      <c r="N765" s="51" t="s">
        <v>404</v>
      </c>
      <c r="P765" s="48">
        <v>968</v>
      </c>
      <c r="Q765" s="131" t="str">
        <f>IFERROR(INDEX(JRoomSCS!C:C,MATCH(JRooms!M765,JRoomSCS!$B:$B,0)),"N/A")</f>
        <v>Science</v>
      </c>
      <c r="R765" s="86" t="s">
        <v>405</v>
      </c>
      <c r="S765" s="87" t="str">
        <f>IFERROR(INDEX(SchoolList!C:C,MATCH(T765,SchoolList!A:A,0)),"N/A")</f>
        <v>N/A</v>
      </c>
      <c r="T765" s="87" t="s">
        <v>405</v>
      </c>
      <c r="U765" s="88"/>
      <c r="V765" s="87"/>
    </row>
    <row r="766" spans="1:22" x14ac:dyDescent="0.2">
      <c r="A766" s="48">
        <v>142</v>
      </c>
      <c r="B766" s="48" t="s">
        <v>889</v>
      </c>
      <c r="C766" s="48" t="s">
        <v>890</v>
      </c>
      <c r="D766" s="49">
        <v>1031</v>
      </c>
      <c r="E766" s="50" t="s">
        <v>836</v>
      </c>
      <c r="F766" s="48" t="s">
        <v>837</v>
      </c>
      <c r="G766" s="48" t="s">
        <v>401</v>
      </c>
      <c r="H766" s="48">
        <v>451</v>
      </c>
      <c r="I766" s="48">
        <v>1</v>
      </c>
      <c r="J766" s="48" t="s">
        <v>402</v>
      </c>
      <c r="K766" s="48">
        <v>3100</v>
      </c>
      <c r="L766" s="49">
        <v>4</v>
      </c>
      <c r="M766" s="48" t="s">
        <v>403</v>
      </c>
      <c r="N766" s="51" t="s">
        <v>404</v>
      </c>
      <c r="O766" s="67" t="s">
        <v>491</v>
      </c>
      <c r="P766" s="48">
        <v>748</v>
      </c>
      <c r="Q766" s="131" t="str">
        <f>IFERROR(INDEX(JRoomSCS!C:C,MATCH(JRooms!M766,JRoomSCS!$B:$B,0)),"N/A")</f>
        <v>N/A</v>
      </c>
      <c r="R766" s="86" t="s">
        <v>405</v>
      </c>
      <c r="S766" s="87" t="str">
        <f>IFERROR(INDEX(SchoolList!C:C,MATCH(T766,SchoolList!A:A,0)),"N/A")</f>
        <v>N/A</v>
      </c>
      <c r="T766" s="87">
        <v>534</v>
      </c>
      <c r="U766" s="88"/>
      <c r="V766" s="87"/>
    </row>
    <row r="767" spans="1:22" x14ac:dyDescent="0.2">
      <c r="A767" s="48">
        <v>142</v>
      </c>
      <c r="B767" s="48" t="s">
        <v>889</v>
      </c>
      <c r="C767" s="48" t="s">
        <v>890</v>
      </c>
      <c r="D767" s="49">
        <v>1031</v>
      </c>
      <c r="E767" s="50" t="s">
        <v>836</v>
      </c>
      <c r="F767" s="48" t="s">
        <v>837</v>
      </c>
      <c r="G767" s="48" t="s">
        <v>401</v>
      </c>
      <c r="H767" s="48">
        <v>451</v>
      </c>
      <c r="I767" s="48">
        <v>1</v>
      </c>
      <c r="J767" s="48" t="s">
        <v>402</v>
      </c>
      <c r="K767" s="48">
        <v>3099</v>
      </c>
      <c r="L767" s="49">
        <v>5</v>
      </c>
      <c r="M767" s="48" t="s">
        <v>403</v>
      </c>
      <c r="N767" s="51" t="s">
        <v>404</v>
      </c>
      <c r="P767" s="48">
        <v>748</v>
      </c>
      <c r="Q767" s="131" t="str">
        <f>IFERROR(INDEX(JRoomSCS!C:C,MATCH(JRooms!M767,JRoomSCS!$B:$B,0)),"N/A")</f>
        <v>N/A</v>
      </c>
      <c r="R767" s="86" t="s">
        <v>405</v>
      </c>
      <c r="S767" s="87" t="str">
        <f>IFERROR(INDEX(SchoolList!C:C,MATCH(T767,SchoolList!A:A,0)),"N/A")</f>
        <v>N/A</v>
      </c>
      <c r="T767" s="87" t="s">
        <v>405</v>
      </c>
      <c r="U767" s="88"/>
      <c r="V767" s="87"/>
    </row>
    <row r="768" spans="1:22" x14ac:dyDescent="0.2">
      <c r="A768" s="48">
        <v>142</v>
      </c>
      <c r="B768" s="48" t="s">
        <v>889</v>
      </c>
      <c r="C768" s="48" t="s">
        <v>890</v>
      </c>
      <c r="D768" s="49">
        <v>1031</v>
      </c>
      <c r="E768" s="50" t="s">
        <v>836</v>
      </c>
      <c r="F768" s="48" t="s">
        <v>837</v>
      </c>
      <c r="G768" s="48" t="s">
        <v>401</v>
      </c>
      <c r="H768" s="48">
        <v>451</v>
      </c>
      <c r="I768" s="48">
        <v>1</v>
      </c>
      <c r="J768" s="48" t="s">
        <v>402</v>
      </c>
      <c r="K768" s="48">
        <v>3098</v>
      </c>
      <c r="L768" s="49">
        <v>6</v>
      </c>
      <c r="M768" s="48" t="s">
        <v>403</v>
      </c>
      <c r="N768" s="51" t="s">
        <v>404</v>
      </c>
      <c r="P768" s="48">
        <v>748</v>
      </c>
      <c r="Q768" s="131" t="str">
        <f>IFERROR(INDEX(JRoomSCS!C:C,MATCH(JRooms!M768,JRoomSCS!$B:$B,0)),"N/A")</f>
        <v>N/A</v>
      </c>
      <c r="R768" s="86" t="s">
        <v>405</v>
      </c>
      <c r="S768" s="87" t="str">
        <f>IFERROR(INDEX(SchoolList!C:C,MATCH(T768,SchoolList!A:A,0)),"N/A")</f>
        <v>N/A</v>
      </c>
      <c r="T768" s="87" t="s">
        <v>405</v>
      </c>
      <c r="U768" s="88"/>
      <c r="V768" s="87"/>
    </row>
    <row r="769" spans="1:22" x14ac:dyDescent="0.2">
      <c r="A769" s="48">
        <v>142</v>
      </c>
      <c r="B769" s="48" t="s">
        <v>889</v>
      </c>
      <c r="C769" s="48" t="s">
        <v>890</v>
      </c>
      <c r="D769" s="49">
        <v>1031</v>
      </c>
      <c r="E769" s="50" t="s">
        <v>836</v>
      </c>
      <c r="F769" s="48" t="s">
        <v>837</v>
      </c>
      <c r="G769" s="48" t="s">
        <v>401</v>
      </c>
      <c r="H769" s="48">
        <v>451</v>
      </c>
      <c r="I769" s="48">
        <v>1</v>
      </c>
      <c r="J769" s="48" t="s">
        <v>402</v>
      </c>
      <c r="K769" s="48">
        <v>3097</v>
      </c>
      <c r="L769" s="49">
        <v>7</v>
      </c>
      <c r="M769" s="48" t="s">
        <v>406</v>
      </c>
      <c r="N769" s="51" t="s">
        <v>404</v>
      </c>
      <c r="P769" s="48">
        <v>748</v>
      </c>
      <c r="Q769" s="131" t="str">
        <f>IFERROR(INDEX(JRoomSCS!C:C,MATCH(JRooms!M769,JRoomSCS!$B:$B,0)),"N/A")</f>
        <v>N/A</v>
      </c>
      <c r="R769" s="86" t="s">
        <v>405</v>
      </c>
      <c r="S769" s="87" t="str">
        <f>IFERROR(INDEX(SchoolList!C:C,MATCH(T769,SchoolList!A:A,0)),"N/A")</f>
        <v>N/A</v>
      </c>
      <c r="T769" s="87" t="s">
        <v>405</v>
      </c>
      <c r="U769" s="88"/>
      <c r="V769" s="87"/>
    </row>
    <row r="770" spans="1:22" x14ac:dyDescent="0.2">
      <c r="A770" s="48">
        <v>142</v>
      </c>
      <c r="B770" s="48" t="s">
        <v>889</v>
      </c>
      <c r="C770" s="48" t="s">
        <v>890</v>
      </c>
      <c r="D770" s="49">
        <v>1031</v>
      </c>
      <c r="E770" s="50" t="s">
        <v>836</v>
      </c>
      <c r="F770" s="48" t="s">
        <v>837</v>
      </c>
      <c r="G770" s="48" t="s">
        <v>401</v>
      </c>
      <c r="H770" s="48">
        <v>451</v>
      </c>
      <c r="I770" s="48">
        <v>1</v>
      </c>
      <c r="J770" s="48" t="s">
        <v>402</v>
      </c>
      <c r="K770" s="48">
        <v>3095</v>
      </c>
      <c r="L770" s="49">
        <v>10</v>
      </c>
      <c r="M770" s="48" t="s">
        <v>403</v>
      </c>
      <c r="N770" s="51" t="s">
        <v>404</v>
      </c>
      <c r="P770" s="48">
        <v>748</v>
      </c>
      <c r="Q770" s="131" t="str">
        <f>IFERROR(INDEX(JRoomSCS!C:C,MATCH(JRooms!M770,JRoomSCS!$B:$B,0)),"N/A")</f>
        <v>N/A</v>
      </c>
      <c r="R770" s="86" t="s">
        <v>405</v>
      </c>
      <c r="S770" s="87" t="str">
        <f>IFERROR(INDEX(SchoolList!C:C,MATCH(T770,SchoolList!A:A,0)),"N/A")</f>
        <v>N/A</v>
      </c>
      <c r="T770" s="87" t="s">
        <v>405</v>
      </c>
      <c r="U770" s="88"/>
      <c r="V770" s="87"/>
    </row>
    <row r="771" spans="1:22" x14ac:dyDescent="0.2">
      <c r="A771" s="48">
        <v>142</v>
      </c>
      <c r="B771" s="48" t="s">
        <v>889</v>
      </c>
      <c r="C771" s="48" t="s">
        <v>890</v>
      </c>
      <c r="D771" s="49">
        <v>1031</v>
      </c>
      <c r="E771" s="50" t="s">
        <v>836</v>
      </c>
      <c r="F771" s="48" t="s">
        <v>837</v>
      </c>
      <c r="G771" s="48" t="s">
        <v>401</v>
      </c>
      <c r="H771" s="48">
        <v>451</v>
      </c>
      <c r="I771" s="48">
        <v>1</v>
      </c>
      <c r="J771" s="48" t="s">
        <v>402</v>
      </c>
      <c r="K771" s="48">
        <v>3096</v>
      </c>
      <c r="L771" s="49">
        <v>11</v>
      </c>
      <c r="M771" s="48" t="s">
        <v>403</v>
      </c>
      <c r="N771" s="51" t="s">
        <v>404</v>
      </c>
      <c r="P771" s="48">
        <v>792</v>
      </c>
      <c r="Q771" s="131" t="str">
        <f>IFERROR(INDEX(JRoomSCS!C:C,MATCH(JRooms!M771,JRoomSCS!$B:$B,0)),"N/A")</f>
        <v>N/A</v>
      </c>
      <c r="R771" s="86" t="s">
        <v>405</v>
      </c>
      <c r="S771" s="87" t="str">
        <f>IFERROR(INDEX(SchoolList!C:C,MATCH(T771,SchoolList!A:A,0)),"N/A")</f>
        <v>N/A</v>
      </c>
      <c r="T771" s="87" t="s">
        <v>405</v>
      </c>
      <c r="U771" s="88"/>
      <c r="V771" s="87"/>
    </row>
    <row r="772" spans="1:22" x14ac:dyDescent="0.2">
      <c r="A772" s="48">
        <v>142</v>
      </c>
      <c r="B772" s="48" t="s">
        <v>889</v>
      </c>
      <c r="C772" s="48" t="s">
        <v>890</v>
      </c>
      <c r="D772" s="49">
        <v>1031</v>
      </c>
      <c r="E772" s="50" t="s">
        <v>836</v>
      </c>
      <c r="F772" s="48" t="s">
        <v>837</v>
      </c>
      <c r="G772" s="48" t="s">
        <v>401</v>
      </c>
      <c r="H772" s="48">
        <v>451</v>
      </c>
      <c r="I772" s="48">
        <v>1</v>
      </c>
      <c r="J772" s="48" t="s">
        <v>402</v>
      </c>
      <c r="K772" s="48">
        <v>3107</v>
      </c>
      <c r="L772" s="49">
        <v>12</v>
      </c>
      <c r="M772" s="48" t="s">
        <v>403</v>
      </c>
      <c r="N772" s="51" t="s">
        <v>404</v>
      </c>
      <c r="P772" s="48">
        <v>792</v>
      </c>
      <c r="Q772" s="131" t="str">
        <f>IFERROR(INDEX(JRoomSCS!C:C,MATCH(JRooms!M772,JRoomSCS!$B:$B,0)),"N/A")</f>
        <v>N/A</v>
      </c>
      <c r="R772" s="86" t="s">
        <v>405</v>
      </c>
      <c r="S772" s="87" t="str">
        <f>IFERROR(INDEX(SchoolList!C:C,MATCH(T772,SchoolList!A:A,0)),"N/A")</f>
        <v>N/A</v>
      </c>
      <c r="T772" s="87" t="s">
        <v>405</v>
      </c>
      <c r="U772" s="88"/>
      <c r="V772" s="87"/>
    </row>
    <row r="773" spans="1:22" x14ac:dyDescent="0.2">
      <c r="A773" s="48">
        <v>142</v>
      </c>
      <c r="B773" s="48" t="s">
        <v>889</v>
      </c>
      <c r="C773" s="48" t="s">
        <v>890</v>
      </c>
      <c r="D773" s="49">
        <v>1031</v>
      </c>
      <c r="E773" s="50" t="s">
        <v>836</v>
      </c>
      <c r="F773" s="48" t="s">
        <v>837</v>
      </c>
      <c r="G773" s="48" t="s">
        <v>401</v>
      </c>
      <c r="H773" s="48">
        <v>451</v>
      </c>
      <c r="I773" s="48">
        <v>1</v>
      </c>
      <c r="J773" s="48" t="s">
        <v>402</v>
      </c>
      <c r="K773" s="48">
        <v>3106</v>
      </c>
      <c r="L773" s="49">
        <v>13</v>
      </c>
      <c r="M773" s="48" t="s">
        <v>506</v>
      </c>
      <c r="N773" s="51" t="s">
        <v>404</v>
      </c>
      <c r="P773" s="48">
        <v>792</v>
      </c>
      <c r="Q773" s="131" t="str">
        <f>IFERROR(INDEX(JRoomSCS!C:C,MATCH(JRooms!M773,JRoomSCS!$B:$B,0)),"N/A")</f>
        <v>N/A</v>
      </c>
      <c r="R773" s="86" t="s">
        <v>405</v>
      </c>
      <c r="S773" s="87" t="str">
        <f>IFERROR(INDEX(SchoolList!C:C,MATCH(T773,SchoolList!A:A,0)),"N/A")</f>
        <v>N/A</v>
      </c>
      <c r="T773" s="87">
        <v>534</v>
      </c>
      <c r="U773" s="88"/>
      <c r="V773" s="87"/>
    </row>
    <row r="774" spans="1:22" x14ac:dyDescent="0.2">
      <c r="A774" s="48">
        <v>142</v>
      </c>
      <c r="B774" s="48" t="s">
        <v>889</v>
      </c>
      <c r="C774" s="48" t="s">
        <v>890</v>
      </c>
      <c r="D774" s="49">
        <v>1031</v>
      </c>
      <c r="E774" s="50" t="s">
        <v>836</v>
      </c>
      <c r="F774" s="48" t="s">
        <v>837</v>
      </c>
      <c r="G774" s="48" t="s">
        <v>401</v>
      </c>
      <c r="H774" s="48">
        <v>451</v>
      </c>
      <c r="I774" s="48">
        <v>1</v>
      </c>
      <c r="J774" s="48" t="s">
        <v>402</v>
      </c>
      <c r="K774" s="48">
        <v>3105</v>
      </c>
      <c r="L774" s="49">
        <v>14</v>
      </c>
      <c r="M774" s="48" t="s">
        <v>406</v>
      </c>
      <c r="N774" s="51" t="s">
        <v>404</v>
      </c>
      <c r="P774" s="48">
        <v>792</v>
      </c>
      <c r="Q774" s="131" t="str">
        <f>IFERROR(INDEX(JRoomSCS!C:C,MATCH(JRooms!M774,JRoomSCS!$B:$B,0)),"N/A")</f>
        <v>N/A</v>
      </c>
      <c r="R774" s="86" t="s">
        <v>405</v>
      </c>
      <c r="S774" s="87" t="str">
        <f>IFERROR(INDEX(SchoolList!C:C,MATCH(T774,SchoolList!A:A,0)),"N/A")</f>
        <v>N/A</v>
      </c>
      <c r="T774" s="87">
        <v>534</v>
      </c>
      <c r="U774" s="88"/>
      <c r="V774" s="87"/>
    </row>
    <row r="775" spans="1:22" x14ac:dyDescent="0.2">
      <c r="A775" s="48">
        <v>142</v>
      </c>
      <c r="B775" s="48" t="s">
        <v>889</v>
      </c>
      <c r="C775" s="48" t="s">
        <v>890</v>
      </c>
      <c r="D775" s="49">
        <v>1031</v>
      </c>
      <c r="E775" s="50" t="s">
        <v>836</v>
      </c>
      <c r="F775" s="48" t="s">
        <v>837</v>
      </c>
      <c r="G775" s="48" t="s">
        <v>401</v>
      </c>
      <c r="H775" s="48">
        <v>451</v>
      </c>
      <c r="I775" s="48">
        <v>1</v>
      </c>
      <c r="J775" s="48" t="s">
        <v>402</v>
      </c>
      <c r="K775" s="48">
        <v>3094</v>
      </c>
      <c r="L775" s="49" t="s">
        <v>521</v>
      </c>
      <c r="M775" s="48" t="s">
        <v>563</v>
      </c>
      <c r="N775" s="51" t="s">
        <v>564</v>
      </c>
      <c r="P775" s="48">
        <v>3774</v>
      </c>
      <c r="Q775" s="131" t="str">
        <f>IFERROR(INDEX(JRoomSCS!C:C,MATCH(JRooms!M775,JRoomSCS!$B:$B,0)),"N/A")</f>
        <v>N/A</v>
      </c>
      <c r="R775" s="86" t="s">
        <v>405</v>
      </c>
      <c r="S775" s="87" t="str">
        <f>IFERROR(INDEX(SchoolList!C:C,MATCH(T775,SchoolList!A:A,0)),"N/A")</f>
        <v>N/A</v>
      </c>
      <c r="T775" s="87" t="s">
        <v>405</v>
      </c>
      <c r="U775" s="88"/>
      <c r="V775" s="87"/>
    </row>
    <row r="776" spans="1:22" x14ac:dyDescent="0.2">
      <c r="A776" s="48">
        <v>142</v>
      </c>
      <c r="B776" s="48" t="s">
        <v>889</v>
      </c>
      <c r="C776" s="48" t="s">
        <v>890</v>
      </c>
      <c r="D776" s="49">
        <v>1031</v>
      </c>
      <c r="E776" s="50" t="s">
        <v>836</v>
      </c>
      <c r="F776" s="48" t="s">
        <v>837</v>
      </c>
      <c r="G776" s="48" t="s">
        <v>401</v>
      </c>
      <c r="H776" s="48">
        <v>451</v>
      </c>
      <c r="I776" s="48">
        <v>1</v>
      </c>
      <c r="J776" s="48" t="s">
        <v>402</v>
      </c>
      <c r="K776" s="48">
        <v>3101</v>
      </c>
      <c r="L776" s="49" t="s">
        <v>414</v>
      </c>
      <c r="M776" s="48" t="s">
        <v>415</v>
      </c>
      <c r="N776" s="51" t="s">
        <v>416</v>
      </c>
      <c r="P776" s="48">
        <v>1276</v>
      </c>
      <c r="Q776" s="131" t="str">
        <f>IFERROR(INDEX(JRoomSCS!C:C,MATCH(JRooms!M776,JRoomSCS!$B:$B,0)),"N/A")</f>
        <v>N/A</v>
      </c>
      <c r="R776" s="86" t="s">
        <v>405</v>
      </c>
      <c r="S776" s="87" t="str">
        <f>IFERROR(INDEX(SchoolList!C:C,MATCH(T776,SchoolList!A:A,0)),"N/A")</f>
        <v>N/A</v>
      </c>
      <c r="T776" s="87" t="s">
        <v>405</v>
      </c>
      <c r="U776" s="88"/>
      <c r="V776" s="87"/>
    </row>
    <row r="777" spans="1:22" x14ac:dyDescent="0.2">
      <c r="A777" s="48">
        <v>142</v>
      </c>
      <c r="B777" s="48" t="s">
        <v>889</v>
      </c>
      <c r="C777" s="48" t="s">
        <v>890</v>
      </c>
      <c r="D777" s="49">
        <v>1031</v>
      </c>
      <c r="E777" s="50" t="s">
        <v>836</v>
      </c>
      <c r="F777" s="48" t="s">
        <v>837</v>
      </c>
      <c r="G777" s="48" t="s">
        <v>401</v>
      </c>
      <c r="H777" s="48">
        <v>1262</v>
      </c>
      <c r="I777" s="48">
        <v>2</v>
      </c>
      <c r="J777" s="48" t="s">
        <v>421</v>
      </c>
      <c r="K777" s="48">
        <v>3112</v>
      </c>
      <c r="L777" s="49">
        <v>15</v>
      </c>
      <c r="M777" s="48" t="s">
        <v>419</v>
      </c>
      <c r="N777" s="51" t="s">
        <v>404</v>
      </c>
      <c r="P777" s="48">
        <v>748</v>
      </c>
      <c r="Q777" s="131" t="str">
        <f>IFERROR(INDEX(JRoomSCS!C:C,MATCH(JRooms!M777,JRoomSCS!$B:$B,0)),"N/A")</f>
        <v>N/A</v>
      </c>
      <c r="R777" s="86" t="s">
        <v>405</v>
      </c>
      <c r="S777" s="87" t="str">
        <f>IFERROR(INDEX(SchoolList!C:C,MATCH(T777,SchoolList!A:A,0)),"N/A")</f>
        <v>N/A</v>
      </c>
      <c r="T777" s="87">
        <v>534</v>
      </c>
      <c r="U777" s="88"/>
      <c r="V777" s="87"/>
    </row>
    <row r="778" spans="1:22" x14ac:dyDescent="0.2">
      <c r="A778" s="48">
        <v>142</v>
      </c>
      <c r="B778" s="48" t="s">
        <v>889</v>
      </c>
      <c r="C778" s="48" t="s">
        <v>890</v>
      </c>
      <c r="D778" s="49">
        <v>1031</v>
      </c>
      <c r="E778" s="50" t="s">
        <v>836</v>
      </c>
      <c r="F778" s="48" t="s">
        <v>837</v>
      </c>
      <c r="G778" s="48" t="s">
        <v>401</v>
      </c>
      <c r="H778" s="48">
        <v>1262</v>
      </c>
      <c r="I778" s="48">
        <v>2</v>
      </c>
      <c r="J778" s="48" t="s">
        <v>421</v>
      </c>
      <c r="K778" s="48">
        <v>3113</v>
      </c>
      <c r="L778" s="49">
        <v>17</v>
      </c>
      <c r="M778" s="48" t="s">
        <v>419</v>
      </c>
      <c r="N778" s="51" t="s">
        <v>404</v>
      </c>
      <c r="P778" s="48">
        <v>748</v>
      </c>
      <c r="Q778" s="131" t="str">
        <f>IFERROR(INDEX(JRoomSCS!C:C,MATCH(JRooms!M778,JRoomSCS!$B:$B,0)),"N/A")</f>
        <v>N/A</v>
      </c>
      <c r="R778" s="86" t="s">
        <v>405</v>
      </c>
      <c r="S778" s="87" t="str">
        <f>IFERROR(INDEX(SchoolList!C:C,MATCH(T778,SchoolList!A:A,0)),"N/A")</f>
        <v>N/A</v>
      </c>
      <c r="T778" s="87" t="s">
        <v>405</v>
      </c>
      <c r="U778" s="88"/>
      <c r="V778" s="87"/>
    </row>
    <row r="779" spans="1:22" x14ac:dyDescent="0.2">
      <c r="A779" s="48">
        <v>142</v>
      </c>
      <c r="B779" s="48" t="s">
        <v>889</v>
      </c>
      <c r="C779" s="48" t="s">
        <v>890</v>
      </c>
      <c r="D779" s="49">
        <v>1031</v>
      </c>
      <c r="E779" s="50" t="s">
        <v>836</v>
      </c>
      <c r="F779" s="48" t="s">
        <v>837</v>
      </c>
      <c r="G779" s="48" t="s">
        <v>401</v>
      </c>
      <c r="H779" s="48">
        <v>1262</v>
      </c>
      <c r="I779" s="48">
        <v>2</v>
      </c>
      <c r="J779" s="48" t="s">
        <v>421</v>
      </c>
      <c r="K779" s="48">
        <v>3114</v>
      </c>
      <c r="L779" s="49">
        <v>18</v>
      </c>
      <c r="M779" s="48" t="s">
        <v>419</v>
      </c>
      <c r="N779" s="51" t="s">
        <v>404</v>
      </c>
      <c r="P779" s="48">
        <v>748</v>
      </c>
      <c r="Q779" s="131" t="str">
        <f>IFERROR(INDEX(JRoomSCS!C:C,MATCH(JRooms!M779,JRoomSCS!$B:$B,0)),"N/A")</f>
        <v>N/A</v>
      </c>
      <c r="R779" s="86" t="s">
        <v>405</v>
      </c>
      <c r="S779" s="87" t="str">
        <f>IFERROR(INDEX(SchoolList!C:C,MATCH(T779,SchoolList!A:A,0)),"N/A")</f>
        <v>N/A</v>
      </c>
      <c r="T779" s="87" t="s">
        <v>405</v>
      </c>
      <c r="U779" s="88"/>
      <c r="V779" s="87"/>
    </row>
    <row r="780" spans="1:22" x14ac:dyDescent="0.2">
      <c r="A780" s="48">
        <v>142</v>
      </c>
      <c r="B780" s="48" t="s">
        <v>889</v>
      </c>
      <c r="C780" s="48" t="s">
        <v>890</v>
      </c>
      <c r="D780" s="49">
        <v>1031</v>
      </c>
      <c r="E780" s="50" t="s">
        <v>836</v>
      </c>
      <c r="F780" s="48" t="s">
        <v>837</v>
      </c>
      <c r="G780" s="48" t="s">
        <v>401</v>
      </c>
      <c r="H780" s="48">
        <v>1262</v>
      </c>
      <c r="I780" s="48">
        <v>2</v>
      </c>
      <c r="J780" s="48" t="s">
        <v>421</v>
      </c>
      <c r="K780" s="48">
        <v>3108</v>
      </c>
      <c r="L780" s="49">
        <v>19</v>
      </c>
      <c r="M780" s="48" t="s">
        <v>403</v>
      </c>
      <c r="N780" s="51" t="s">
        <v>404</v>
      </c>
      <c r="P780" s="48">
        <v>792</v>
      </c>
      <c r="Q780" s="131" t="str">
        <f>IFERROR(INDEX(JRoomSCS!C:C,MATCH(JRooms!M780,JRoomSCS!$B:$B,0)),"N/A")</f>
        <v>N/A</v>
      </c>
      <c r="R780" s="86" t="s">
        <v>405</v>
      </c>
      <c r="S780" s="87" t="str">
        <f>IFERROR(INDEX(SchoolList!C:C,MATCH(T780,SchoolList!A:A,0)),"N/A")</f>
        <v>N/A</v>
      </c>
      <c r="T780" s="87">
        <v>534</v>
      </c>
      <c r="U780" s="88"/>
      <c r="V780" s="87"/>
    </row>
    <row r="781" spans="1:22" x14ac:dyDescent="0.2">
      <c r="A781" s="48">
        <v>142</v>
      </c>
      <c r="B781" s="48" t="s">
        <v>889</v>
      </c>
      <c r="C781" s="48" t="s">
        <v>890</v>
      </c>
      <c r="D781" s="49">
        <v>1031</v>
      </c>
      <c r="E781" s="50" t="s">
        <v>836</v>
      </c>
      <c r="F781" s="48" t="s">
        <v>837</v>
      </c>
      <c r="G781" s="48" t="s">
        <v>401</v>
      </c>
      <c r="H781" s="48">
        <v>1262</v>
      </c>
      <c r="I781" s="48">
        <v>2</v>
      </c>
      <c r="J781" s="48" t="s">
        <v>421</v>
      </c>
      <c r="K781" s="48">
        <v>3109</v>
      </c>
      <c r="L781" s="49">
        <v>20</v>
      </c>
      <c r="M781" s="48" t="s">
        <v>358</v>
      </c>
      <c r="N781" s="51" t="s">
        <v>500</v>
      </c>
      <c r="P781" s="48">
        <v>748</v>
      </c>
      <c r="Q781" s="131" t="str">
        <f>IFERROR(INDEX(JRoomSCS!C:C,MATCH(JRooms!M781,JRoomSCS!$B:$B,0)),"N/A")</f>
        <v>Arts</v>
      </c>
      <c r="R781" s="86" t="s">
        <v>405</v>
      </c>
      <c r="S781" s="87" t="str">
        <f>IFERROR(INDEX(SchoolList!C:C,MATCH(T781,SchoolList!A:A,0)),"N/A")</f>
        <v>N/A</v>
      </c>
      <c r="T781" s="87">
        <v>534</v>
      </c>
      <c r="U781" s="88"/>
      <c r="V781" s="87"/>
    </row>
    <row r="782" spans="1:22" x14ac:dyDescent="0.2">
      <c r="A782" s="48">
        <v>142</v>
      </c>
      <c r="B782" s="48" t="s">
        <v>889</v>
      </c>
      <c r="C782" s="48" t="s">
        <v>890</v>
      </c>
      <c r="D782" s="49">
        <v>1031</v>
      </c>
      <c r="E782" s="50" t="s">
        <v>836</v>
      </c>
      <c r="F782" s="48" t="s">
        <v>837</v>
      </c>
      <c r="G782" s="48" t="s">
        <v>401</v>
      </c>
      <c r="H782" s="48">
        <v>1262</v>
      </c>
      <c r="I782" s="48">
        <v>2</v>
      </c>
      <c r="J782" s="48" t="s">
        <v>421</v>
      </c>
      <c r="K782" s="48">
        <v>3110</v>
      </c>
      <c r="L782" s="49">
        <v>22</v>
      </c>
      <c r="M782" s="48" t="s">
        <v>403</v>
      </c>
      <c r="N782" s="51" t="s">
        <v>404</v>
      </c>
      <c r="O782" s="52" t="s">
        <v>491</v>
      </c>
      <c r="P782" s="48">
        <v>748</v>
      </c>
      <c r="Q782" s="131" t="str">
        <f>IFERROR(INDEX(JRoomSCS!C:C,MATCH(JRooms!M782,JRoomSCS!$B:$B,0)),"N/A")</f>
        <v>N/A</v>
      </c>
      <c r="R782" s="86" t="s">
        <v>405</v>
      </c>
      <c r="S782" s="87" t="str">
        <f>IFERROR(INDEX(SchoolList!C:C,MATCH(T782,SchoolList!A:A,0)),"N/A")</f>
        <v>N/A</v>
      </c>
      <c r="T782" s="87">
        <v>534</v>
      </c>
      <c r="U782" s="88"/>
      <c r="V782" s="87"/>
    </row>
    <row r="783" spans="1:22" x14ac:dyDescent="0.2">
      <c r="A783" s="48">
        <v>142</v>
      </c>
      <c r="B783" s="48" t="s">
        <v>889</v>
      </c>
      <c r="C783" s="48" t="s">
        <v>890</v>
      </c>
      <c r="D783" s="49">
        <v>1031</v>
      </c>
      <c r="E783" s="50" t="s">
        <v>836</v>
      </c>
      <c r="F783" s="48" t="s">
        <v>837</v>
      </c>
      <c r="G783" s="48" t="s">
        <v>401</v>
      </c>
      <c r="H783" s="48">
        <v>1262</v>
      </c>
      <c r="I783" s="48">
        <v>2</v>
      </c>
      <c r="J783" s="48" t="s">
        <v>421</v>
      </c>
      <c r="K783" s="48">
        <v>3111</v>
      </c>
      <c r="L783" s="49">
        <v>23</v>
      </c>
      <c r="M783" s="48" t="s">
        <v>403</v>
      </c>
      <c r="N783" s="51" t="s">
        <v>404</v>
      </c>
      <c r="P783" s="48">
        <v>748</v>
      </c>
      <c r="Q783" s="131" t="str">
        <f>IFERROR(INDEX(JRoomSCS!C:C,MATCH(JRooms!M783,JRoomSCS!$B:$B,0)),"N/A")</f>
        <v>N/A</v>
      </c>
      <c r="R783" s="86" t="s">
        <v>405</v>
      </c>
      <c r="S783" s="87" t="str">
        <f>IFERROR(INDEX(SchoolList!C:C,MATCH(T783,SchoolList!A:A,0)),"N/A")</f>
        <v>N/A</v>
      </c>
      <c r="T783" s="87">
        <v>534</v>
      </c>
      <c r="U783" s="88"/>
      <c r="V783" s="87"/>
    </row>
    <row r="784" spans="1:22" x14ac:dyDescent="0.2">
      <c r="A784" s="48">
        <v>142</v>
      </c>
      <c r="B784" s="48" t="s">
        <v>889</v>
      </c>
      <c r="C784" s="48" t="s">
        <v>890</v>
      </c>
      <c r="D784" s="49">
        <v>461</v>
      </c>
      <c r="E784" s="50" t="s">
        <v>603</v>
      </c>
      <c r="F784" s="48" t="s">
        <v>604</v>
      </c>
      <c r="G784" s="48" t="s">
        <v>424</v>
      </c>
      <c r="H784" s="48">
        <v>461</v>
      </c>
      <c r="I784" s="48">
        <v>1</v>
      </c>
      <c r="J784" s="48" t="s">
        <v>402</v>
      </c>
      <c r="K784" s="48">
        <v>804</v>
      </c>
      <c r="L784" s="49" t="s">
        <v>603</v>
      </c>
      <c r="M784" s="48" t="s">
        <v>419</v>
      </c>
      <c r="N784" s="51" t="s">
        <v>404</v>
      </c>
      <c r="P784" s="48">
        <v>897</v>
      </c>
      <c r="Q784" s="131" t="str">
        <f>IFERROR(INDEX(JRoomSCS!C:C,MATCH(JRooms!M784,JRoomSCS!$B:$B,0)),"N/A")</f>
        <v>N/A</v>
      </c>
      <c r="R784" s="86" t="s">
        <v>405</v>
      </c>
      <c r="S784" s="87" t="str">
        <f>IFERROR(INDEX(SchoolList!C:C,MATCH(T784,SchoolList!A:A,0)),"N/A")</f>
        <v>N/A</v>
      </c>
      <c r="T784" s="87">
        <v>534</v>
      </c>
      <c r="U784" s="88"/>
      <c r="V784" s="87"/>
    </row>
    <row r="785" spans="1:22" x14ac:dyDescent="0.2">
      <c r="A785" s="48">
        <v>142</v>
      </c>
      <c r="B785" s="48" t="s">
        <v>889</v>
      </c>
      <c r="C785" s="48" t="s">
        <v>890</v>
      </c>
      <c r="D785" s="49">
        <v>462</v>
      </c>
      <c r="E785" s="50" t="s">
        <v>850</v>
      </c>
      <c r="F785" s="48" t="s">
        <v>851</v>
      </c>
      <c r="G785" s="48" t="s">
        <v>424</v>
      </c>
      <c r="H785" s="48">
        <v>462</v>
      </c>
      <c r="I785" s="48">
        <v>1</v>
      </c>
      <c r="J785" s="48" t="s">
        <v>402</v>
      </c>
      <c r="K785" s="48">
        <v>805</v>
      </c>
      <c r="L785" s="49" t="s">
        <v>850</v>
      </c>
      <c r="M785" s="48" t="s">
        <v>419</v>
      </c>
      <c r="N785" s="51" t="s">
        <v>404</v>
      </c>
      <c r="P785" s="48">
        <v>897</v>
      </c>
      <c r="Q785" s="131" t="str">
        <f>IFERROR(INDEX(JRoomSCS!C:C,MATCH(JRooms!M785,JRoomSCS!$B:$B,0)),"N/A")</f>
        <v>N/A</v>
      </c>
      <c r="R785" s="86" t="s">
        <v>405</v>
      </c>
      <c r="S785" s="87" t="str">
        <f>IFERROR(INDEX(SchoolList!C:C,MATCH(T785,SchoolList!A:A,0)),"N/A")</f>
        <v>N/A</v>
      </c>
      <c r="T785" s="87" t="s">
        <v>405</v>
      </c>
      <c r="U785" s="88"/>
      <c r="V785" s="87"/>
    </row>
    <row r="786" spans="1:22" x14ac:dyDescent="0.2">
      <c r="A786" s="48">
        <v>142</v>
      </c>
      <c r="B786" s="48" t="s">
        <v>889</v>
      </c>
      <c r="C786" s="48" t="s">
        <v>890</v>
      </c>
      <c r="D786" s="49">
        <v>463</v>
      </c>
      <c r="E786" s="50" t="s">
        <v>892</v>
      </c>
      <c r="F786" s="48" t="s">
        <v>893</v>
      </c>
      <c r="G786" s="48" t="s">
        <v>424</v>
      </c>
      <c r="H786" s="48">
        <v>463</v>
      </c>
      <c r="I786" s="48">
        <v>1</v>
      </c>
      <c r="J786" s="48" t="s">
        <v>402</v>
      </c>
      <c r="K786" s="48">
        <v>806</v>
      </c>
      <c r="L786" s="49" t="s">
        <v>892</v>
      </c>
      <c r="M786" s="48" t="s">
        <v>419</v>
      </c>
      <c r="N786" s="51" t="s">
        <v>404</v>
      </c>
      <c r="P786" s="48">
        <v>897</v>
      </c>
      <c r="Q786" s="131" t="str">
        <f>IFERROR(INDEX(JRoomSCS!C:C,MATCH(JRooms!M786,JRoomSCS!$B:$B,0)),"N/A")</f>
        <v>N/A</v>
      </c>
      <c r="R786" s="86" t="s">
        <v>405</v>
      </c>
      <c r="S786" s="87" t="str">
        <f>IFERROR(INDEX(SchoolList!C:C,MATCH(T786,SchoolList!A:A,0)),"N/A")</f>
        <v>N/A</v>
      </c>
      <c r="T786" s="87" t="s">
        <v>405</v>
      </c>
      <c r="U786" s="88"/>
      <c r="V786" s="87"/>
    </row>
    <row r="787" spans="1:22" x14ac:dyDescent="0.2">
      <c r="A787" s="48">
        <v>142</v>
      </c>
      <c r="B787" s="48" t="s">
        <v>889</v>
      </c>
      <c r="C787" s="48" t="s">
        <v>890</v>
      </c>
      <c r="D787" s="49">
        <v>464</v>
      </c>
      <c r="E787" s="50" t="s">
        <v>894</v>
      </c>
      <c r="F787" s="48" t="s">
        <v>895</v>
      </c>
      <c r="G787" s="48" t="s">
        <v>424</v>
      </c>
      <c r="H787" s="48">
        <v>464</v>
      </c>
      <c r="I787" s="48">
        <v>1</v>
      </c>
      <c r="J787" s="48" t="s">
        <v>402</v>
      </c>
      <c r="K787" s="48">
        <v>807</v>
      </c>
      <c r="L787" s="49" t="s">
        <v>894</v>
      </c>
      <c r="M787" s="48" t="s">
        <v>419</v>
      </c>
      <c r="N787" s="51" t="s">
        <v>404</v>
      </c>
      <c r="P787" s="48">
        <v>897</v>
      </c>
      <c r="Q787" s="131" t="str">
        <f>IFERROR(INDEX(JRoomSCS!C:C,MATCH(JRooms!M787,JRoomSCS!$B:$B,0)),"N/A")</f>
        <v>N/A</v>
      </c>
      <c r="R787" s="86" t="s">
        <v>405</v>
      </c>
      <c r="S787" s="87" t="str">
        <f>IFERROR(INDEX(SchoolList!C:C,MATCH(T787,SchoolList!A:A,0)),"N/A")</f>
        <v>N/A</v>
      </c>
      <c r="T787" s="87" t="s">
        <v>405</v>
      </c>
      <c r="U787" s="88"/>
      <c r="V787" s="87"/>
    </row>
    <row r="788" spans="1:22" x14ac:dyDescent="0.2">
      <c r="A788" s="48">
        <v>142</v>
      </c>
      <c r="B788" s="48" t="s">
        <v>889</v>
      </c>
      <c r="C788" s="48" t="s">
        <v>890</v>
      </c>
      <c r="D788" s="49">
        <v>465</v>
      </c>
      <c r="E788" s="50" t="s">
        <v>896</v>
      </c>
      <c r="F788" s="48" t="s">
        <v>897</v>
      </c>
      <c r="G788" s="48" t="s">
        <v>424</v>
      </c>
      <c r="H788" s="48">
        <v>465</v>
      </c>
      <c r="I788" s="48">
        <v>1</v>
      </c>
      <c r="J788" s="48" t="s">
        <v>402</v>
      </c>
      <c r="K788" s="48">
        <v>808</v>
      </c>
      <c r="L788" s="49" t="s">
        <v>896</v>
      </c>
      <c r="M788" s="48" t="s">
        <v>419</v>
      </c>
      <c r="N788" s="51" t="s">
        <v>404</v>
      </c>
      <c r="P788" s="48">
        <v>897</v>
      </c>
      <c r="Q788" s="131" t="str">
        <f>IFERROR(INDEX(JRoomSCS!C:C,MATCH(JRooms!M788,JRoomSCS!$B:$B,0)),"N/A")</f>
        <v>N/A</v>
      </c>
      <c r="R788" s="86" t="s">
        <v>405</v>
      </c>
      <c r="S788" s="87" t="str">
        <f>IFERROR(INDEX(SchoolList!C:C,MATCH(T788,SchoolList!A:A,0)),"N/A")</f>
        <v>N/A</v>
      </c>
      <c r="T788" s="87" t="s">
        <v>405</v>
      </c>
      <c r="U788" s="88"/>
      <c r="V788" s="87"/>
    </row>
    <row r="789" spans="1:22" x14ac:dyDescent="0.2">
      <c r="A789" s="48">
        <v>142</v>
      </c>
      <c r="B789" s="48" t="s">
        <v>889</v>
      </c>
      <c r="C789" s="48" t="s">
        <v>890</v>
      </c>
      <c r="D789" s="49">
        <v>466</v>
      </c>
      <c r="E789" s="50" t="s">
        <v>898</v>
      </c>
      <c r="F789" s="48" t="s">
        <v>899</v>
      </c>
      <c r="G789" s="48" t="s">
        <v>424</v>
      </c>
      <c r="H789" s="48">
        <v>466</v>
      </c>
      <c r="I789" s="48">
        <v>1</v>
      </c>
      <c r="J789" s="48" t="s">
        <v>402</v>
      </c>
      <c r="K789" s="48">
        <v>809</v>
      </c>
      <c r="L789" s="49" t="s">
        <v>898</v>
      </c>
      <c r="M789" s="48" t="s">
        <v>419</v>
      </c>
      <c r="N789" s="51" t="s">
        <v>404</v>
      </c>
      <c r="P789" s="48">
        <v>897</v>
      </c>
      <c r="Q789" s="131" t="str">
        <f>IFERROR(INDEX(JRoomSCS!C:C,MATCH(JRooms!M789,JRoomSCS!$B:$B,0)),"N/A")</f>
        <v>N/A</v>
      </c>
      <c r="R789" s="86" t="s">
        <v>405</v>
      </c>
      <c r="S789" s="87" t="str">
        <f>IFERROR(INDEX(SchoolList!C:C,MATCH(T789,SchoolList!A:A,0)),"N/A")</f>
        <v>N/A</v>
      </c>
      <c r="T789" s="87" t="s">
        <v>405</v>
      </c>
      <c r="U789" s="88"/>
      <c r="V789" s="87"/>
    </row>
    <row r="790" spans="1:22" x14ac:dyDescent="0.2">
      <c r="A790" s="48">
        <v>142</v>
      </c>
      <c r="B790" s="48" t="s">
        <v>889</v>
      </c>
      <c r="C790" s="48" t="s">
        <v>890</v>
      </c>
      <c r="D790" s="49">
        <v>467</v>
      </c>
      <c r="E790" s="50" t="s">
        <v>900</v>
      </c>
      <c r="F790" s="48" t="s">
        <v>901</v>
      </c>
      <c r="G790" s="48" t="s">
        <v>424</v>
      </c>
      <c r="H790" s="48">
        <v>467</v>
      </c>
      <c r="I790" s="48">
        <v>1</v>
      </c>
      <c r="J790" s="48" t="s">
        <v>402</v>
      </c>
      <c r="K790" s="48">
        <v>810</v>
      </c>
      <c r="L790" s="49" t="s">
        <v>900</v>
      </c>
      <c r="M790" s="48" t="s">
        <v>419</v>
      </c>
      <c r="N790" s="51" t="s">
        <v>404</v>
      </c>
      <c r="P790" s="48">
        <v>897</v>
      </c>
      <c r="Q790" s="131" t="str">
        <f>IFERROR(INDEX(JRoomSCS!C:C,MATCH(JRooms!M790,JRoomSCS!$B:$B,0)),"N/A")</f>
        <v>N/A</v>
      </c>
      <c r="R790" s="86" t="s">
        <v>405</v>
      </c>
      <c r="S790" s="87" t="str">
        <f>IFERROR(INDEX(SchoolList!C:C,MATCH(T790,SchoolList!A:A,0)),"N/A")</f>
        <v>N/A</v>
      </c>
      <c r="T790" s="87" t="s">
        <v>405</v>
      </c>
      <c r="U790" s="88"/>
      <c r="V790" s="87"/>
    </row>
    <row r="791" spans="1:22" x14ac:dyDescent="0.2">
      <c r="A791" s="48">
        <v>142</v>
      </c>
      <c r="B791" s="48" t="s">
        <v>889</v>
      </c>
      <c r="C791" s="48" t="s">
        <v>890</v>
      </c>
      <c r="D791" s="49">
        <v>468</v>
      </c>
      <c r="E791" s="50" t="s">
        <v>902</v>
      </c>
      <c r="F791" s="48" t="s">
        <v>903</v>
      </c>
      <c r="G791" s="48" t="s">
        <v>424</v>
      </c>
      <c r="H791" s="48">
        <v>468</v>
      </c>
      <c r="I791" s="48">
        <v>1</v>
      </c>
      <c r="J791" s="48" t="s">
        <v>402</v>
      </c>
      <c r="K791" s="48">
        <v>811</v>
      </c>
      <c r="L791" s="49" t="s">
        <v>902</v>
      </c>
      <c r="M791" s="48" t="s">
        <v>419</v>
      </c>
      <c r="N791" s="51" t="s">
        <v>404</v>
      </c>
      <c r="P791" s="48">
        <v>897</v>
      </c>
      <c r="Q791" s="131" t="str">
        <f>IFERROR(INDEX(JRoomSCS!C:C,MATCH(JRooms!M791,JRoomSCS!$B:$B,0)),"N/A")</f>
        <v>N/A</v>
      </c>
      <c r="R791" s="86" t="s">
        <v>405</v>
      </c>
      <c r="S791" s="87" t="str">
        <f>IFERROR(INDEX(SchoolList!C:C,MATCH(T791,SchoolList!A:A,0)),"N/A")</f>
        <v>N/A</v>
      </c>
      <c r="T791" s="87">
        <v>534</v>
      </c>
      <c r="U791" s="88"/>
      <c r="V791" s="87"/>
    </row>
    <row r="792" spans="1:22" x14ac:dyDescent="0.2">
      <c r="A792" s="48">
        <v>142</v>
      </c>
      <c r="B792" s="48" t="s">
        <v>889</v>
      </c>
      <c r="C792" s="48" t="s">
        <v>890</v>
      </c>
      <c r="D792" s="49">
        <v>469</v>
      </c>
      <c r="E792" s="50" t="s">
        <v>904</v>
      </c>
      <c r="F792" s="48" t="s">
        <v>905</v>
      </c>
      <c r="G792" s="48" t="s">
        <v>424</v>
      </c>
      <c r="H792" s="48">
        <v>469</v>
      </c>
      <c r="I792" s="48">
        <v>1</v>
      </c>
      <c r="J792" s="48" t="s">
        <v>402</v>
      </c>
      <c r="K792" s="48">
        <v>812</v>
      </c>
      <c r="L792" s="49" t="s">
        <v>904</v>
      </c>
      <c r="M792" s="48" t="s">
        <v>441</v>
      </c>
      <c r="N792" s="51" t="s">
        <v>442</v>
      </c>
      <c r="P792" s="48">
        <v>432</v>
      </c>
      <c r="Q792" s="131" t="str">
        <f>IFERROR(INDEX(JRoomSCS!C:C,MATCH(JRooms!M792,JRoomSCS!$B:$B,0)),"N/A")</f>
        <v>N/A</v>
      </c>
      <c r="R792" s="86" t="s">
        <v>405</v>
      </c>
      <c r="S792" s="87" t="str">
        <f>IFERROR(INDEX(SchoolList!C:C,MATCH(T792,SchoolList!A:A,0)),"N/A")</f>
        <v>N/A</v>
      </c>
      <c r="T792" s="87" t="s">
        <v>405</v>
      </c>
      <c r="U792" s="88"/>
      <c r="V792" s="87"/>
    </row>
    <row r="793" spans="1:22" x14ac:dyDescent="0.2">
      <c r="A793" s="48">
        <v>142</v>
      </c>
      <c r="B793" s="48" t="s">
        <v>889</v>
      </c>
      <c r="C793" s="48" t="s">
        <v>890</v>
      </c>
      <c r="D793" s="49">
        <v>470</v>
      </c>
      <c r="E793" s="50" t="s">
        <v>906</v>
      </c>
      <c r="F793" s="48" t="s">
        <v>907</v>
      </c>
      <c r="G793" s="48" t="s">
        <v>424</v>
      </c>
      <c r="H793" s="48">
        <v>470</v>
      </c>
      <c r="I793" s="48">
        <v>1</v>
      </c>
      <c r="J793" s="48" t="s">
        <v>402</v>
      </c>
      <c r="K793" s="48">
        <v>813</v>
      </c>
      <c r="L793" s="49" t="s">
        <v>906</v>
      </c>
      <c r="M793" s="48" t="s">
        <v>419</v>
      </c>
      <c r="N793" s="51" t="s">
        <v>404</v>
      </c>
      <c r="P793" s="48">
        <v>897</v>
      </c>
      <c r="Q793" s="131" t="str">
        <f>IFERROR(INDEX(JRoomSCS!C:C,MATCH(JRooms!M793,JRoomSCS!$B:$B,0)),"N/A")</f>
        <v>N/A</v>
      </c>
      <c r="R793" s="86" t="s">
        <v>405</v>
      </c>
      <c r="S793" s="87" t="str">
        <f>IFERROR(INDEX(SchoolList!C:C,MATCH(T793,SchoolList!A:A,0)),"N/A")</f>
        <v>N/A</v>
      </c>
      <c r="T793" s="87" t="s">
        <v>405</v>
      </c>
      <c r="U793" s="88"/>
      <c r="V793" s="87"/>
    </row>
    <row r="794" spans="1:22" x14ac:dyDescent="0.2">
      <c r="A794" s="48">
        <v>142</v>
      </c>
      <c r="B794" s="48" t="s">
        <v>889</v>
      </c>
      <c r="C794" s="48" t="s">
        <v>890</v>
      </c>
      <c r="D794" s="49">
        <v>471</v>
      </c>
      <c r="E794" s="50" t="s">
        <v>908</v>
      </c>
      <c r="F794" s="48" t="s">
        <v>909</v>
      </c>
      <c r="G794" s="48" t="s">
        <v>424</v>
      </c>
      <c r="H794" s="48">
        <v>471</v>
      </c>
      <c r="I794" s="48">
        <v>1</v>
      </c>
      <c r="J794" s="48" t="s">
        <v>402</v>
      </c>
      <c r="K794" s="48">
        <v>814</v>
      </c>
      <c r="L794" s="49" t="s">
        <v>908</v>
      </c>
      <c r="M794" s="48" t="s">
        <v>419</v>
      </c>
      <c r="N794" s="51" t="s">
        <v>404</v>
      </c>
      <c r="P794" s="48">
        <v>897</v>
      </c>
      <c r="Q794" s="131" t="str">
        <f>IFERROR(INDEX(JRoomSCS!C:C,MATCH(JRooms!M794,JRoomSCS!$B:$B,0)),"N/A")</f>
        <v>N/A</v>
      </c>
      <c r="R794" s="86" t="s">
        <v>405</v>
      </c>
      <c r="S794" s="87" t="str">
        <f>IFERROR(INDEX(SchoolList!C:C,MATCH(T794,SchoolList!A:A,0)),"N/A")</f>
        <v>N/A</v>
      </c>
      <c r="T794" s="87">
        <v>534</v>
      </c>
      <c r="U794" s="88"/>
      <c r="V794" s="87"/>
    </row>
    <row r="795" spans="1:22" x14ac:dyDescent="0.2">
      <c r="A795" s="48">
        <v>42</v>
      </c>
      <c r="B795" s="48" t="s">
        <v>910</v>
      </c>
      <c r="C795" s="48" t="s">
        <v>911</v>
      </c>
      <c r="D795" s="49">
        <v>566</v>
      </c>
      <c r="E795" s="50" t="s">
        <v>399</v>
      </c>
      <c r="F795" s="48" t="s">
        <v>400</v>
      </c>
      <c r="G795" s="48" t="s">
        <v>401</v>
      </c>
      <c r="H795" s="48">
        <v>566</v>
      </c>
      <c r="I795" s="48">
        <v>1</v>
      </c>
      <c r="J795" s="48" t="s">
        <v>402</v>
      </c>
      <c r="K795" s="48">
        <v>1383</v>
      </c>
      <c r="L795" s="49">
        <v>1</v>
      </c>
      <c r="M795" s="48" t="s">
        <v>515</v>
      </c>
      <c r="N795" s="51" t="s">
        <v>404</v>
      </c>
      <c r="P795" s="48">
        <v>768</v>
      </c>
      <c r="Q795" s="131" t="str">
        <f>IFERROR(INDEX(JRoomSCS!C:C,MATCH(JRooms!M795,JRoomSCS!$B:$B,0)),"N/A")</f>
        <v>N/A</v>
      </c>
      <c r="R795" s="86" t="s">
        <v>405</v>
      </c>
      <c r="S795" s="87" t="str">
        <f>IFERROR(INDEX(SchoolList!C:C,MATCH(T795,SchoolList!A:A,0)),"N/A")</f>
        <v>N/A</v>
      </c>
      <c r="T795" s="87" t="s">
        <v>405</v>
      </c>
      <c r="U795" s="88"/>
      <c r="V795" s="87"/>
    </row>
    <row r="796" spans="1:22" x14ac:dyDescent="0.2">
      <c r="A796" s="48">
        <v>42</v>
      </c>
      <c r="B796" s="48" t="s">
        <v>910</v>
      </c>
      <c r="C796" s="48" t="s">
        <v>911</v>
      </c>
      <c r="D796" s="49">
        <v>566</v>
      </c>
      <c r="E796" s="50" t="s">
        <v>399</v>
      </c>
      <c r="F796" s="48" t="s">
        <v>400</v>
      </c>
      <c r="G796" s="48" t="s">
        <v>401</v>
      </c>
      <c r="H796" s="48">
        <v>566</v>
      </c>
      <c r="I796" s="48">
        <v>1</v>
      </c>
      <c r="J796" s="48" t="s">
        <v>402</v>
      </c>
      <c r="K796" s="48">
        <v>1382</v>
      </c>
      <c r="L796" s="49">
        <v>2</v>
      </c>
      <c r="M796" s="48" t="s">
        <v>515</v>
      </c>
      <c r="N796" s="51" t="s">
        <v>404</v>
      </c>
      <c r="P796" s="48">
        <v>768</v>
      </c>
      <c r="Q796" s="131" t="str">
        <f>IFERROR(INDEX(JRoomSCS!C:C,MATCH(JRooms!M796,JRoomSCS!$B:$B,0)),"N/A")</f>
        <v>N/A</v>
      </c>
      <c r="R796" s="86" t="s">
        <v>405</v>
      </c>
      <c r="S796" s="87" t="str">
        <f>IFERROR(INDEX(SchoolList!C:C,MATCH(T796,SchoolList!A:A,0)),"N/A")</f>
        <v>N/A</v>
      </c>
      <c r="T796" s="87" t="s">
        <v>405</v>
      </c>
      <c r="U796" s="88"/>
      <c r="V796" s="87"/>
    </row>
    <row r="797" spans="1:22" x14ac:dyDescent="0.2">
      <c r="A797" s="48">
        <v>42</v>
      </c>
      <c r="B797" s="48" t="s">
        <v>910</v>
      </c>
      <c r="C797" s="48" t="s">
        <v>911</v>
      </c>
      <c r="D797" s="49">
        <v>566</v>
      </c>
      <c r="E797" s="50" t="s">
        <v>399</v>
      </c>
      <c r="F797" s="48" t="s">
        <v>400</v>
      </c>
      <c r="G797" s="48" t="s">
        <v>401</v>
      </c>
      <c r="H797" s="48">
        <v>566</v>
      </c>
      <c r="I797" s="48">
        <v>1</v>
      </c>
      <c r="J797" s="48" t="s">
        <v>402</v>
      </c>
      <c r="K797" s="48">
        <v>1384</v>
      </c>
      <c r="L797" s="49">
        <v>5</v>
      </c>
      <c r="M797" s="48" t="s">
        <v>515</v>
      </c>
      <c r="N797" s="51" t="s">
        <v>404</v>
      </c>
      <c r="P797" s="48">
        <v>600</v>
      </c>
      <c r="Q797" s="131" t="str">
        <f>IFERROR(INDEX(JRoomSCS!C:C,MATCH(JRooms!M797,JRoomSCS!$B:$B,0)),"N/A")</f>
        <v>N/A</v>
      </c>
      <c r="R797" s="86" t="s">
        <v>405</v>
      </c>
      <c r="S797" s="87" t="str">
        <f>IFERROR(INDEX(SchoolList!C:C,MATCH(T797,SchoolList!A:A,0)),"N/A")</f>
        <v>N/A</v>
      </c>
      <c r="T797" s="87" t="s">
        <v>405</v>
      </c>
      <c r="U797" s="88"/>
      <c r="V797" s="87"/>
    </row>
    <row r="798" spans="1:22" x14ac:dyDescent="0.2">
      <c r="A798" s="48">
        <v>42</v>
      </c>
      <c r="B798" s="48" t="s">
        <v>910</v>
      </c>
      <c r="C798" s="48" t="s">
        <v>911</v>
      </c>
      <c r="D798" s="49">
        <v>566</v>
      </c>
      <c r="E798" s="50" t="s">
        <v>399</v>
      </c>
      <c r="F798" s="48" t="s">
        <v>400</v>
      </c>
      <c r="G798" s="48" t="s">
        <v>401</v>
      </c>
      <c r="H798" s="48">
        <v>566</v>
      </c>
      <c r="I798" s="48">
        <v>1</v>
      </c>
      <c r="J798" s="48" t="s">
        <v>402</v>
      </c>
      <c r="K798" s="48">
        <v>1385</v>
      </c>
      <c r="L798" s="49">
        <v>6</v>
      </c>
      <c r="M798" s="48" t="s">
        <v>515</v>
      </c>
      <c r="N798" s="51" t="s">
        <v>404</v>
      </c>
      <c r="P798" s="48">
        <v>600</v>
      </c>
      <c r="Q798" s="131" t="str">
        <f>IFERROR(INDEX(JRoomSCS!C:C,MATCH(JRooms!M798,JRoomSCS!$B:$B,0)),"N/A")</f>
        <v>N/A</v>
      </c>
      <c r="R798" s="86" t="s">
        <v>405</v>
      </c>
      <c r="S798" s="87" t="str">
        <f>IFERROR(INDEX(SchoolList!C:C,MATCH(T798,SchoolList!A:A,0)),"N/A")</f>
        <v>N/A</v>
      </c>
      <c r="T798" s="87" t="s">
        <v>405</v>
      </c>
      <c r="U798" s="88"/>
      <c r="V798" s="87"/>
    </row>
    <row r="799" spans="1:22" x14ac:dyDescent="0.2">
      <c r="A799" s="48">
        <v>42</v>
      </c>
      <c r="B799" s="48" t="s">
        <v>910</v>
      </c>
      <c r="C799" s="48" t="s">
        <v>911</v>
      </c>
      <c r="D799" s="49">
        <v>566</v>
      </c>
      <c r="E799" s="50" t="s">
        <v>399</v>
      </c>
      <c r="F799" s="48" t="s">
        <v>400</v>
      </c>
      <c r="G799" s="48" t="s">
        <v>401</v>
      </c>
      <c r="H799" s="48">
        <v>566</v>
      </c>
      <c r="I799" s="48">
        <v>1</v>
      </c>
      <c r="J799" s="48" t="s">
        <v>402</v>
      </c>
      <c r="K799" s="48">
        <v>1386</v>
      </c>
      <c r="L799" s="49">
        <v>7</v>
      </c>
      <c r="M799" s="48" t="s">
        <v>515</v>
      </c>
      <c r="N799" s="51" t="s">
        <v>404</v>
      </c>
      <c r="P799" s="48">
        <v>600</v>
      </c>
      <c r="Q799" s="131" t="str">
        <f>IFERROR(INDEX(JRoomSCS!C:C,MATCH(JRooms!M799,JRoomSCS!$B:$B,0)),"N/A")</f>
        <v>N/A</v>
      </c>
      <c r="R799" s="86" t="s">
        <v>405</v>
      </c>
      <c r="S799" s="87" t="str">
        <f>IFERROR(INDEX(SchoolList!C:C,MATCH(T799,SchoolList!A:A,0)),"N/A")</f>
        <v>N/A</v>
      </c>
      <c r="T799" s="87" t="s">
        <v>405</v>
      </c>
      <c r="U799" s="88"/>
      <c r="V799" s="87"/>
    </row>
    <row r="800" spans="1:22" x14ac:dyDescent="0.2">
      <c r="A800" s="48">
        <v>42</v>
      </c>
      <c r="B800" s="48" t="s">
        <v>910</v>
      </c>
      <c r="C800" s="48" t="s">
        <v>911</v>
      </c>
      <c r="D800" s="49">
        <v>566</v>
      </c>
      <c r="E800" s="50" t="s">
        <v>399</v>
      </c>
      <c r="F800" s="48" t="s">
        <v>400</v>
      </c>
      <c r="G800" s="48" t="s">
        <v>401</v>
      </c>
      <c r="H800" s="48">
        <v>566</v>
      </c>
      <c r="I800" s="48">
        <v>1</v>
      </c>
      <c r="J800" s="48" t="s">
        <v>402</v>
      </c>
      <c r="K800" s="48">
        <v>1387</v>
      </c>
      <c r="L800" s="49">
        <v>8</v>
      </c>
      <c r="M800" s="48" t="s">
        <v>515</v>
      </c>
      <c r="N800" s="51" t="s">
        <v>404</v>
      </c>
      <c r="P800" s="48">
        <v>660</v>
      </c>
      <c r="Q800" s="131" t="str">
        <f>IFERROR(INDEX(JRoomSCS!C:C,MATCH(JRooms!M800,JRoomSCS!$B:$B,0)),"N/A")</f>
        <v>N/A</v>
      </c>
      <c r="R800" s="86" t="s">
        <v>405</v>
      </c>
      <c r="S800" s="87" t="str">
        <f>IFERROR(INDEX(SchoolList!C:C,MATCH(T800,SchoolList!A:A,0)),"N/A")</f>
        <v>N/A</v>
      </c>
      <c r="T800" s="87" t="s">
        <v>405</v>
      </c>
      <c r="U800" s="88"/>
      <c r="V800" s="87"/>
    </row>
    <row r="801" spans="1:22" x14ac:dyDescent="0.2">
      <c r="A801" s="48">
        <v>42</v>
      </c>
      <c r="B801" s="48" t="s">
        <v>910</v>
      </c>
      <c r="C801" s="48" t="s">
        <v>911</v>
      </c>
      <c r="D801" s="49">
        <v>566</v>
      </c>
      <c r="E801" s="50" t="s">
        <v>399</v>
      </c>
      <c r="F801" s="48" t="s">
        <v>400</v>
      </c>
      <c r="G801" s="48" t="s">
        <v>401</v>
      </c>
      <c r="H801" s="48">
        <v>566</v>
      </c>
      <c r="I801" s="48">
        <v>1</v>
      </c>
      <c r="J801" s="48" t="s">
        <v>402</v>
      </c>
      <c r="K801" s="48">
        <v>1389</v>
      </c>
      <c r="L801" s="49">
        <v>9</v>
      </c>
      <c r="M801" s="48" t="s">
        <v>515</v>
      </c>
      <c r="N801" s="51" t="s">
        <v>404</v>
      </c>
      <c r="P801" s="48">
        <v>660</v>
      </c>
      <c r="Q801" s="131" t="str">
        <f>IFERROR(INDEX(JRoomSCS!C:C,MATCH(JRooms!M801,JRoomSCS!$B:$B,0)),"N/A")</f>
        <v>N/A</v>
      </c>
      <c r="R801" s="86" t="s">
        <v>405</v>
      </c>
      <c r="S801" s="87" t="str">
        <f>IFERROR(INDEX(SchoolList!C:C,MATCH(T801,SchoolList!A:A,0)),"N/A")</f>
        <v>N/A</v>
      </c>
      <c r="T801" s="87" t="s">
        <v>405</v>
      </c>
      <c r="U801" s="88"/>
      <c r="V801" s="87"/>
    </row>
    <row r="802" spans="1:22" x14ac:dyDescent="0.2">
      <c r="A802" s="48">
        <v>42</v>
      </c>
      <c r="B802" s="48" t="s">
        <v>910</v>
      </c>
      <c r="C802" s="48" t="s">
        <v>911</v>
      </c>
      <c r="D802" s="49">
        <v>566</v>
      </c>
      <c r="E802" s="50" t="s">
        <v>399</v>
      </c>
      <c r="F802" s="48" t="s">
        <v>400</v>
      </c>
      <c r="G802" s="48" t="s">
        <v>401</v>
      </c>
      <c r="H802" s="48">
        <v>566</v>
      </c>
      <c r="I802" s="48">
        <v>1</v>
      </c>
      <c r="J802" s="48" t="s">
        <v>402</v>
      </c>
      <c r="K802" s="48">
        <v>1390</v>
      </c>
      <c r="L802" s="49">
        <v>10</v>
      </c>
      <c r="M802" s="48" t="s">
        <v>515</v>
      </c>
      <c r="N802" s="51" t="s">
        <v>404</v>
      </c>
      <c r="O802" s="52" t="s">
        <v>410</v>
      </c>
      <c r="P802" s="48">
        <v>660</v>
      </c>
      <c r="Q802" s="131" t="str">
        <f>IFERROR(INDEX(JRoomSCS!C:C,MATCH(JRooms!M802,JRoomSCS!$B:$B,0)),"N/A")</f>
        <v>N/A</v>
      </c>
      <c r="R802" s="86" t="s">
        <v>405</v>
      </c>
      <c r="S802" s="87" t="str">
        <f>IFERROR(INDEX(SchoolList!C:C,MATCH(T802,SchoolList!A:A,0)),"N/A")</f>
        <v>N/A</v>
      </c>
      <c r="T802" s="87" t="s">
        <v>405</v>
      </c>
      <c r="U802" s="88"/>
      <c r="V802" s="87"/>
    </row>
    <row r="803" spans="1:22" x14ac:dyDescent="0.2">
      <c r="A803" s="48">
        <v>42</v>
      </c>
      <c r="B803" s="48" t="s">
        <v>910</v>
      </c>
      <c r="C803" s="48" t="s">
        <v>911</v>
      </c>
      <c r="D803" s="49">
        <v>566</v>
      </c>
      <c r="E803" s="50" t="s">
        <v>399</v>
      </c>
      <c r="F803" s="48" t="s">
        <v>400</v>
      </c>
      <c r="G803" s="48" t="s">
        <v>401</v>
      </c>
      <c r="H803" s="48">
        <v>566</v>
      </c>
      <c r="I803" s="48">
        <v>1</v>
      </c>
      <c r="J803" s="48" t="s">
        <v>402</v>
      </c>
      <c r="K803" s="48">
        <v>1379</v>
      </c>
      <c r="L803" s="49">
        <v>11</v>
      </c>
      <c r="M803" s="48" t="s">
        <v>515</v>
      </c>
      <c r="N803" s="51" t="s">
        <v>404</v>
      </c>
      <c r="P803" s="48">
        <v>720</v>
      </c>
      <c r="Q803" s="131" t="str">
        <f>IFERROR(INDEX(JRoomSCS!C:C,MATCH(JRooms!M803,JRoomSCS!$B:$B,0)),"N/A")</f>
        <v>N/A</v>
      </c>
      <c r="R803" s="86" t="s">
        <v>405</v>
      </c>
      <c r="S803" s="87" t="str">
        <f>IFERROR(INDEX(SchoolList!C:C,MATCH(T803,SchoolList!A:A,0)),"N/A")</f>
        <v>N/A</v>
      </c>
      <c r="T803" s="87" t="s">
        <v>405</v>
      </c>
      <c r="U803" s="88"/>
      <c r="V803" s="87"/>
    </row>
    <row r="804" spans="1:22" x14ac:dyDescent="0.2">
      <c r="A804" s="48">
        <v>42</v>
      </c>
      <c r="B804" s="48" t="s">
        <v>910</v>
      </c>
      <c r="C804" s="48" t="s">
        <v>911</v>
      </c>
      <c r="D804" s="49">
        <v>566</v>
      </c>
      <c r="E804" s="50" t="s">
        <v>399</v>
      </c>
      <c r="F804" s="48" t="s">
        <v>400</v>
      </c>
      <c r="G804" s="48" t="s">
        <v>401</v>
      </c>
      <c r="H804" s="48">
        <v>566</v>
      </c>
      <c r="I804" s="48">
        <v>1</v>
      </c>
      <c r="J804" s="48" t="s">
        <v>402</v>
      </c>
      <c r="K804" s="48">
        <v>1380</v>
      </c>
      <c r="L804" s="49">
        <v>12</v>
      </c>
      <c r="M804" s="48" t="s">
        <v>515</v>
      </c>
      <c r="N804" s="51" t="s">
        <v>404</v>
      </c>
      <c r="P804" s="48">
        <v>672</v>
      </c>
      <c r="Q804" s="131" t="str">
        <f>IFERROR(INDEX(JRoomSCS!C:C,MATCH(JRooms!M804,JRoomSCS!$B:$B,0)),"N/A")</f>
        <v>N/A</v>
      </c>
      <c r="R804" s="86" t="s">
        <v>405</v>
      </c>
      <c r="S804" s="87" t="str">
        <f>IFERROR(INDEX(SchoolList!C:C,MATCH(T804,SchoolList!A:A,0)),"N/A")</f>
        <v>N/A</v>
      </c>
      <c r="T804" s="87" t="s">
        <v>405</v>
      </c>
      <c r="U804" s="88"/>
      <c r="V804" s="87"/>
    </row>
    <row r="805" spans="1:22" x14ac:dyDescent="0.2">
      <c r="A805" s="48">
        <v>42</v>
      </c>
      <c r="B805" s="48" t="s">
        <v>910</v>
      </c>
      <c r="C805" s="48" t="s">
        <v>911</v>
      </c>
      <c r="D805" s="49">
        <v>566</v>
      </c>
      <c r="E805" s="50" t="s">
        <v>399</v>
      </c>
      <c r="F805" s="48" t="s">
        <v>400</v>
      </c>
      <c r="G805" s="48" t="s">
        <v>401</v>
      </c>
      <c r="H805" s="48">
        <v>566</v>
      </c>
      <c r="I805" s="48">
        <v>1</v>
      </c>
      <c r="J805" s="48" t="s">
        <v>402</v>
      </c>
      <c r="K805" s="48">
        <v>1381</v>
      </c>
      <c r="L805" s="49">
        <v>13</v>
      </c>
      <c r="M805" s="48" t="s">
        <v>365</v>
      </c>
      <c r="N805" s="51" t="s">
        <v>404</v>
      </c>
      <c r="P805" s="48">
        <v>672</v>
      </c>
      <c r="Q805" s="131" t="str">
        <f>IFERROR(INDEX(JRoomSCS!C:C,MATCH(JRooms!M805,JRoomSCS!$B:$B,0)),"N/A")</f>
        <v>Science</v>
      </c>
      <c r="R805" s="86" t="s">
        <v>405</v>
      </c>
      <c r="S805" s="87" t="str">
        <f>IFERROR(INDEX(SchoolList!C:C,MATCH(T805,SchoolList!A:A,0)),"N/A")</f>
        <v>N/A</v>
      </c>
      <c r="T805" s="87" t="s">
        <v>405</v>
      </c>
      <c r="U805" s="88"/>
      <c r="V805" s="87"/>
    </row>
    <row r="806" spans="1:22" x14ac:dyDescent="0.2">
      <c r="A806" s="48">
        <v>42</v>
      </c>
      <c r="B806" s="48" t="s">
        <v>910</v>
      </c>
      <c r="C806" s="48" t="s">
        <v>911</v>
      </c>
      <c r="D806" s="49">
        <v>566</v>
      </c>
      <c r="E806" s="50" t="s">
        <v>399</v>
      </c>
      <c r="F806" s="48" t="s">
        <v>400</v>
      </c>
      <c r="G806" s="48" t="s">
        <v>401</v>
      </c>
      <c r="H806" s="48">
        <v>566</v>
      </c>
      <c r="I806" s="48">
        <v>1</v>
      </c>
      <c r="J806" s="48" t="s">
        <v>402</v>
      </c>
      <c r="K806" s="48">
        <v>1388</v>
      </c>
      <c r="L806" s="49" t="s">
        <v>702</v>
      </c>
      <c r="M806" s="48" t="s">
        <v>563</v>
      </c>
      <c r="N806" s="51" t="s">
        <v>564</v>
      </c>
      <c r="P806" s="48">
        <v>4292</v>
      </c>
      <c r="Q806" s="131" t="str">
        <f>IFERROR(INDEX(JRoomSCS!C:C,MATCH(JRooms!M806,JRoomSCS!$B:$B,0)),"N/A")</f>
        <v>N/A</v>
      </c>
      <c r="R806" s="86" t="s">
        <v>405</v>
      </c>
      <c r="S806" s="87" t="str">
        <f>IFERROR(INDEX(SchoolList!C:C,MATCH(T806,SchoolList!A:A,0)),"N/A")</f>
        <v>N/A</v>
      </c>
      <c r="T806" s="87" t="s">
        <v>405</v>
      </c>
      <c r="U806" s="88"/>
      <c r="V806" s="87"/>
    </row>
    <row r="807" spans="1:22" x14ac:dyDescent="0.2">
      <c r="A807" s="48">
        <v>42</v>
      </c>
      <c r="B807" s="48" t="s">
        <v>910</v>
      </c>
      <c r="C807" s="48" t="s">
        <v>911</v>
      </c>
      <c r="D807" s="49">
        <v>566</v>
      </c>
      <c r="E807" s="50" t="s">
        <v>399</v>
      </c>
      <c r="F807" s="48" t="s">
        <v>400</v>
      </c>
      <c r="G807" s="48" t="s">
        <v>401</v>
      </c>
      <c r="H807" s="48">
        <v>1095</v>
      </c>
      <c r="I807" s="48">
        <v>2</v>
      </c>
      <c r="J807" s="48" t="s">
        <v>912</v>
      </c>
      <c r="K807" s="48">
        <v>1398</v>
      </c>
      <c r="L807" s="49">
        <v>15</v>
      </c>
      <c r="M807" s="48" t="s">
        <v>515</v>
      </c>
      <c r="N807" s="51" t="s">
        <v>404</v>
      </c>
      <c r="P807" s="48">
        <v>600</v>
      </c>
      <c r="Q807" s="131" t="str">
        <f>IFERROR(INDEX(JRoomSCS!C:C,MATCH(JRooms!M807,JRoomSCS!$B:$B,0)),"N/A")</f>
        <v>N/A</v>
      </c>
      <c r="R807" s="86" t="s">
        <v>405</v>
      </c>
      <c r="S807" s="87" t="str">
        <f>IFERROR(INDEX(SchoolList!C:C,MATCH(T807,SchoolList!A:A,0)),"N/A")</f>
        <v>N/A</v>
      </c>
      <c r="T807" s="87" t="s">
        <v>405</v>
      </c>
      <c r="U807" s="88"/>
      <c r="V807" s="87"/>
    </row>
    <row r="808" spans="1:22" x14ac:dyDescent="0.2">
      <c r="A808" s="48">
        <v>42</v>
      </c>
      <c r="B808" s="48" t="s">
        <v>910</v>
      </c>
      <c r="C808" s="48" t="s">
        <v>911</v>
      </c>
      <c r="D808" s="49">
        <v>566</v>
      </c>
      <c r="E808" s="50" t="s">
        <v>399</v>
      </c>
      <c r="F808" s="48" t="s">
        <v>400</v>
      </c>
      <c r="G808" s="48" t="s">
        <v>401</v>
      </c>
      <c r="H808" s="48">
        <v>1095</v>
      </c>
      <c r="I808" s="48">
        <v>2</v>
      </c>
      <c r="J808" s="48" t="s">
        <v>912</v>
      </c>
      <c r="K808" s="48">
        <v>1397</v>
      </c>
      <c r="L808" s="49">
        <v>17</v>
      </c>
      <c r="M808" s="48" t="s">
        <v>515</v>
      </c>
      <c r="N808" s="51" t="s">
        <v>404</v>
      </c>
      <c r="P808" s="48">
        <v>816</v>
      </c>
      <c r="Q808" s="131" t="str">
        <f>IFERROR(INDEX(JRoomSCS!C:C,MATCH(JRooms!M808,JRoomSCS!$B:$B,0)),"N/A")</f>
        <v>N/A</v>
      </c>
      <c r="R808" s="86" t="s">
        <v>405</v>
      </c>
      <c r="S808" s="87" t="str">
        <f>IFERROR(INDEX(SchoolList!C:C,MATCH(T808,SchoolList!A:A,0)),"N/A")</f>
        <v>N/A</v>
      </c>
      <c r="T808" s="87" t="s">
        <v>405</v>
      </c>
      <c r="U808" s="88"/>
      <c r="V808" s="87"/>
    </row>
    <row r="809" spans="1:22" x14ac:dyDescent="0.2">
      <c r="A809" s="48">
        <v>42</v>
      </c>
      <c r="B809" s="48" t="s">
        <v>910</v>
      </c>
      <c r="C809" s="48" t="s">
        <v>911</v>
      </c>
      <c r="D809" s="49">
        <v>566</v>
      </c>
      <c r="E809" s="50" t="s">
        <v>399</v>
      </c>
      <c r="F809" s="48" t="s">
        <v>400</v>
      </c>
      <c r="G809" s="48" t="s">
        <v>401</v>
      </c>
      <c r="H809" s="48">
        <v>1095</v>
      </c>
      <c r="I809" s="48">
        <v>2</v>
      </c>
      <c r="J809" s="48" t="s">
        <v>912</v>
      </c>
      <c r="K809" s="48">
        <v>1396</v>
      </c>
      <c r="L809" s="49">
        <v>18</v>
      </c>
      <c r="M809" s="48" t="s">
        <v>515</v>
      </c>
      <c r="N809" s="51" t="s">
        <v>404</v>
      </c>
      <c r="P809" s="48">
        <v>600</v>
      </c>
      <c r="Q809" s="131" t="str">
        <f>IFERROR(INDEX(JRoomSCS!C:C,MATCH(JRooms!M809,JRoomSCS!$B:$B,0)),"N/A")</f>
        <v>N/A</v>
      </c>
      <c r="R809" s="86" t="s">
        <v>405</v>
      </c>
      <c r="S809" s="87" t="str">
        <f>IFERROR(INDEX(SchoolList!C:C,MATCH(T809,SchoolList!A:A,0)),"N/A")</f>
        <v>N/A</v>
      </c>
      <c r="T809" s="87" t="s">
        <v>405</v>
      </c>
      <c r="U809" s="88"/>
      <c r="V809" s="87"/>
    </row>
    <row r="810" spans="1:22" x14ac:dyDescent="0.2">
      <c r="A810" s="48">
        <v>42</v>
      </c>
      <c r="B810" s="48" t="s">
        <v>910</v>
      </c>
      <c r="C810" s="48" t="s">
        <v>911</v>
      </c>
      <c r="D810" s="49">
        <v>566</v>
      </c>
      <c r="E810" s="50" t="s">
        <v>399</v>
      </c>
      <c r="F810" s="48" t="s">
        <v>400</v>
      </c>
      <c r="G810" s="48" t="s">
        <v>401</v>
      </c>
      <c r="H810" s="48">
        <v>1095</v>
      </c>
      <c r="I810" s="48">
        <v>2</v>
      </c>
      <c r="J810" s="48" t="s">
        <v>912</v>
      </c>
      <c r="K810" s="48">
        <v>1395</v>
      </c>
      <c r="L810" s="49">
        <v>19</v>
      </c>
      <c r="M810" s="48" t="s">
        <v>515</v>
      </c>
      <c r="N810" s="51" t="s">
        <v>404</v>
      </c>
      <c r="P810" s="48">
        <v>600</v>
      </c>
      <c r="Q810" s="131" t="str">
        <f>IFERROR(INDEX(JRoomSCS!C:C,MATCH(JRooms!M810,JRoomSCS!$B:$B,0)),"N/A")</f>
        <v>N/A</v>
      </c>
      <c r="R810" s="86" t="s">
        <v>405</v>
      </c>
      <c r="S810" s="87" t="str">
        <f>IFERROR(INDEX(SchoolList!C:C,MATCH(T810,SchoolList!A:A,0)),"N/A")</f>
        <v>N/A</v>
      </c>
      <c r="T810" s="87" t="s">
        <v>405</v>
      </c>
      <c r="U810" s="88"/>
      <c r="V810" s="87"/>
    </row>
    <row r="811" spans="1:22" x14ac:dyDescent="0.2">
      <c r="A811" s="48">
        <v>42</v>
      </c>
      <c r="B811" s="48" t="s">
        <v>910</v>
      </c>
      <c r="C811" s="48" t="s">
        <v>911</v>
      </c>
      <c r="D811" s="49">
        <v>566</v>
      </c>
      <c r="E811" s="50" t="s">
        <v>399</v>
      </c>
      <c r="F811" s="48" t="s">
        <v>400</v>
      </c>
      <c r="G811" s="48" t="s">
        <v>401</v>
      </c>
      <c r="H811" s="48">
        <v>1095</v>
      </c>
      <c r="I811" s="48">
        <v>2</v>
      </c>
      <c r="J811" s="48" t="s">
        <v>912</v>
      </c>
      <c r="K811" s="48">
        <v>1394</v>
      </c>
      <c r="L811" s="49">
        <v>20</v>
      </c>
      <c r="M811" s="48" t="s">
        <v>515</v>
      </c>
      <c r="N811" s="51" t="s">
        <v>404</v>
      </c>
      <c r="P811" s="48">
        <v>600</v>
      </c>
      <c r="Q811" s="131" t="str">
        <f>IFERROR(INDEX(JRoomSCS!C:C,MATCH(JRooms!M811,JRoomSCS!$B:$B,0)),"N/A")</f>
        <v>N/A</v>
      </c>
      <c r="R811" s="86" t="s">
        <v>405</v>
      </c>
      <c r="S811" s="87" t="str">
        <f>IFERROR(INDEX(SchoolList!C:C,MATCH(T811,SchoolList!A:A,0)),"N/A")</f>
        <v>N/A</v>
      </c>
      <c r="T811" s="87" t="s">
        <v>405</v>
      </c>
      <c r="U811" s="88"/>
      <c r="V811" s="87"/>
    </row>
    <row r="812" spans="1:22" x14ac:dyDescent="0.2">
      <c r="A812" s="48">
        <v>42</v>
      </c>
      <c r="B812" s="48" t="s">
        <v>910</v>
      </c>
      <c r="C812" s="48" t="s">
        <v>911</v>
      </c>
      <c r="D812" s="49">
        <v>566</v>
      </c>
      <c r="E812" s="50" t="s">
        <v>399</v>
      </c>
      <c r="F812" s="48" t="s">
        <v>400</v>
      </c>
      <c r="G812" s="48" t="s">
        <v>401</v>
      </c>
      <c r="H812" s="48">
        <v>1095</v>
      </c>
      <c r="I812" s="48">
        <v>2</v>
      </c>
      <c r="J812" s="48" t="s">
        <v>912</v>
      </c>
      <c r="K812" s="48">
        <v>1393</v>
      </c>
      <c r="L812" s="49">
        <v>21</v>
      </c>
      <c r="M812" s="48" t="s">
        <v>515</v>
      </c>
      <c r="N812" s="51" t="s">
        <v>404</v>
      </c>
      <c r="P812" s="48">
        <v>616</v>
      </c>
      <c r="Q812" s="131" t="str">
        <f>IFERROR(INDEX(JRoomSCS!C:C,MATCH(JRooms!M812,JRoomSCS!$B:$B,0)),"N/A")</f>
        <v>N/A</v>
      </c>
      <c r="R812" s="86" t="s">
        <v>405</v>
      </c>
      <c r="S812" s="87" t="str">
        <f>IFERROR(INDEX(SchoolList!C:C,MATCH(T812,SchoolList!A:A,0)),"N/A")</f>
        <v>N/A</v>
      </c>
      <c r="T812" s="87" t="s">
        <v>405</v>
      </c>
      <c r="U812" s="88"/>
      <c r="V812" s="87"/>
    </row>
    <row r="813" spans="1:22" x14ac:dyDescent="0.2">
      <c r="A813" s="48">
        <v>42</v>
      </c>
      <c r="B813" s="48" t="s">
        <v>910</v>
      </c>
      <c r="C813" s="48" t="s">
        <v>911</v>
      </c>
      <c r="D813" s="49">
        <v>566</v>
      </c>
      <c r="E813" s="50" t="s">
        <v>399</v>
      </c>
      <c r="F813" s="48" t="s">
        <v>400</v>
      </c>
      <c r="G813" s="48" t="s">
        <v>401</v>
      </c>
      <c r="H813" s="48">
        <v>1095</v>
      </c>
      <c r="I813" s="48">
        <v>2</v>
      </c>
      <c r="J813" s="48" t="s">
        <v>912</v>
      </c>
      <c r="K813" s="48">
        <v>1392</v>
      </c>
      <c r="L813" s="49">
        <v>22</v>
      </c>
      <c r="M813" s="48" t="s">
        <v>515</v>
      </c>
      <c r="N813" s="51" t="s">
        <v>404</v>
      </c>
      <c r="P813" s="48">
        <v>616</v>
      </c>
      <c r="Q813" s="131" t="str">
        <f>IFERROR(INDEX(JRoomSCS!C:C,MATCH(JRooms!M813,JRoomSCS!$B:$B,0)),"N/A")</f>
        <v>N/A</v>
      </c>
      <c r="R813" s="86" t="s">
        <v>405</v>
      </c>
      <c r="S813" s="87" t="str">
        <f>IFERROR(INDEX(SchoolList!C:C,MATCH(T813,SchoolList!A:A,0)),"N/A")</f>
        <v>N/A</v>
      </c>
      <c r="T813" s="87" t="s">
        <v>405</v>
      </c>
      <c r="U813" s="88"/>
      <c r="V813" s="87"/>
    </row>
    <row r="814" spans="1:22" x14ac:dyDescent="0.2">
      <c r="A814" s="48">
        <v>42</v>
      </c>
      <c r="B814" s="48" t="s">
        <v>910</v>
      </c>
      <c r="C814" s="48" t="s">
        <v>911</v>
      </c>
      <c r="D814" s="49">
        <v>566</v>
      </c>
      <c r="E814" s="50" t="s">
        <v>399</v>
      </c>
      <c r="F814" s="48" t="s">
        <v>400</v>
      </c>
      <c r="G814" s="48" t="s">
        <v>401</v>
      </c>
      <c r="H814" s="48">
        <v>1095</v>
      </c>
      <c r="I814" s="48">
        <v>2</v>
      </c>
      <c r="J814" s="48" t="s">
        <v>912</v>
      </c>
      <c r="K814" s="48">
        <v>1391</v>
      </c>
      <c r="L814" s="49">
        <v>23</v>
      </c>
      <c r="M814" s="48" t="s">
        <v>515</v>
      </c>
      <c r="N814" s="51" t="s">
        <v>404</v>
      </c>
      <c r="P814" s="48">
        <v>660</v>
      </c>
      <c r="Q814" s="131" t="str">
        <f>IFERROR(INDEX(JRoomSCS!C:C,MATCH(JRooms!M814,JRoomSCS!$B:$B,0)),"N/A")</f>
        <v>N/A</v>
      </c>
      <c r="R814" s="86" t="s">
        <v>405</v>
      </c>
      <c r="S814" s="87" t="str">
        <f>IFERROR(INDEX(SchoolList!C:C,MATCH(T814,SchoolList!A:A,0)),"N/A")</f>
        <v>N/A</v>
      </c>
      <c r="T814" s="87" t="s">
        <v>405</v>
      </c>
      <c r="U814" s="88"/>
      <c r="V814" s="87"/>
    </row>
    <row r="815" spans="1:22" x14ac:dyDescent="0.2">
      <c r="A815" s="48">
        <v>42</v>
      </c>
      <c r="B815" s="48" t="s">
        <v>910</v>
      </c>
      <c r="C815" s="48" t="s">
        <v>911</v>
      </c>
      <c r="D815" s="49">
        <v>566</v>
      </c>
      <c r="E815" s="50" t="s">
        <v>399</v>
      </c>
      <c r="F815" s="48" t="s">
        <v>400</v>
      </c>
      <c r="G815" s="48" t="s">
        <v>401</v>
      </c>
      <c r="H815" s="48">
        <v>1095</v>
      </c>
      <c r="I815" s="48">
        <v>2</v>
      </c>
      <c r="J815" s="48" t="s">
        <v>912</v>
      </c>
      <c r="K815" s="48">
        <v>1402</v>
      </c>
      <c r="L815" s="49">
        <v>24</v>
      </c>
      <c r="M815" s="48" t="s">
        <v>515</v>
      </c>
      <c r="N815" s="51" t="s">
        <v>404</v>
      </c>
      <c r="P815" s="48">
        <v>912</v>
      </c>
      <c r="Q815" s="131" t="str">
        <f>IFERROR(INDEX(JRoomSCS!C:C,MATCH(JRooms!M815,JRoomSCS!$B:$B,0)),"N/A")</f>
        <v>N/A</v>
      </c>
      <c r="R815" s="86" t="s">
        <v>405</v>
      </c>
      <c r="S815" s="87" t="str">
        <f>IFERROR(INDEX(SchoolList!C:C,MATCH(T815,SchoolList!A:A,0)),"N/A")</f>
        <v>N/A</v>
      </c>
      <c r="T815" s="87" t="s">
        <v>405</v>
      </c>
      <c r="U815" s="88"/>
      <c r="V815" s="87"/>
    </row>
    <row r="816" spans="1:22" x14ac:dyDescent="0.2">
      <c r="A816" s="48">
        <v>42</v>
      </c>
      <c r="B816" s="48" t="s">
        <v>910</v>
      </c>
      <c r="C816" s="48" t="s">
        <v>911</v>
      </c>
      <c r="D816" s="49">
        <v>566</v>
      </c>
      <c r="E816" s="50" t="s">
        <v>399</v>
      </c>
      <c r="F816" s="48" t="s">
        <v>400</v>
      </c>
      <c r="G816" s="48" t="s">
        <v>401</v>
      </c>
      <c r="H816" s="48">
        <v>1095</v>
      </c>
      <c r="I816" s="48">
        <v>2</v>
      </c>
      <c r="J816" s="48" t="s">
        <v>912</v>
      </c>
      <c r="K816" s="48">
        <v>1401</v>
      </c>
      <c r="L816" s="49">
        <v>25</v>
      </c>
      <c r="M816" s="48" t="s">
        <v>515</v>
      </c>
      <c r="N816" s="51" t="s">
        <v>404</v>
      </c>
      <c r="P816" s="48">
        <v>864</v>
      </c>
      <c r="Q816" s="131" t="str">
        <f>IFERROR(INDEX(JRoomSCS!C:C,MATCH(JRooms!M816,JRoomSCS!$B:$B,0)),"N/A")</f>
        <v>N/A</v>
      </c>
      <c r="R816" s="86" t="s">
        <v>405</v>
      </c>
      <c r="S816" s="87" t="str">
        <f>IFERROR(INDEX(SchoolList!C:C,MATCH(T816,SchoolList!A:A,0)),"N/A")</f>
        <v>N/A</v>
      </c>
      <c r="T816" s="87" t="s">
        <v>405</v>
      </c>
      <c r="U816" s="88"/>
      <c r="V816" s="87"/>
    </row>
    <row r="817" spans="1:22" x14ac:dyDescent="0.2">
      <c r="A817" s="48">
        <v>42</v>
      </c>
      <c r="B817" s="48" t="s">
        <v>910</v>
      </c>
      <c r="C817" s="48" t="s">
        <v>911</v>
      </c>
      <c r="D817" s="49">
        <v>566</v>
      </c>
      <c r="E817" s="50" t="s">
        <v>399</v>
      </c>
      <c r="F817" s="48" t="s">
        <v>400</v>
      </c>
      <c r="G817" s="48" t="s">
        <v>401</v>
      </c>
      <c r="H817" s="48">
        <v>1095</v>
      </c>
      <c r="I817" s="48">
        <v>2</v>
      </c>
      <c r="J817" s="48" t="s">
        <v>912</v>
      </c>
      <c r="K817" s="48">
        <v>1400</v>
      </c>
      <c r="L817" s="49">
        <v>26</v>
      </c>
      <c r="M817" s="48" t="s">
        <v>515</v>
      </c>
      <c r="N817" s="51" t="s">
        <v>404</v>
      </c>
      <c r="P817" s="48">
        <v>1092</v>
      </c>
      <c r="Q817" s="131" t="str">
        <f>IFERROR(INDEX(JRoomSCS!C:C,MATCH(JRooms!M817,JRoomSCS!$B:$B,0)),"N/A")</f>
        <v>N/A</v>
      </c>
      <c r="R817" s="86" t="s">
        <v>405</v>
      </c>
      <c r="S817" s="87" t="str">
        <f>IFERROR(INDEX(SchoolList!C:C,MATCH(T817,SchoolList!A:A,0)),"N/A")</f>
        <v>N/A</v>
      </c>
      <c r="T817" s="87" t="s">
        <v>405</v>
      </c>
      <c r="U817" s="88"/>
      <c r="V817" s="87"/>
    </row>
    <row r="818" spans="1:22" x14ac:dyDescent="0.2">
      <c r="A818" s="48">
        <v>42</v>
      </c>
      <c r="B818" s="48" t="s">
        <v>910</v>
      </c>
      <c r="C818" s="48" t="s">
        <v>911</v>
      </c>
      <c r="D818" s="49">
        <v>566</v>
      </c>
      <c r="E818" s="50" t="s">
        <v>399</v>
      </c>
      <c r="F818" s="48" t="s">
        <v>400</v>
      </c>
      <c r="G818" s="48" t="s">
        <v>401</v>
      </c>
      <c r="H818" s="48">
        <v>1095</v>
      </c>
      <c r="I818" s="48">
        <v>2</v>
      </c>
      <c r="J818" s="48" t="s">
        <v>912</v>
      </c>
      <c r="K818" s="48">
        <v>1399</v>
      </c>
      <c r="L818" s="49">
        <v>27</v>
      </c>
      <c r="M818" s="48" t="s">
        <v>515</v>
      </c>
      <c r="N818" s="51" t="s">
        <v>404</v>
      </c>
      <c r="O818" s="52" t="s">
        <v>491</v>
      </c>
      <c r="P818" s="48">
        <v>1092</v>
      </c>
      <c r="Q818" s="131" t="str">
        <f>IFERROR(INDEX(JRoomSCS!C:C,MATCH(JRooms!M818,JRoomSCS!$B:$B,0)),"N/A")</f>
        <v>N/A</v>
      </c>
      <c r="R818" s="86" t="s">
        <v>405</v>
      </c>
      <c r="S818" s="87" t="str">
        <f>IFERROR(INDEX(SchoolList!C:C,MATCH(T818,SchoolList!A:A,0)),"N/A")</f>
        <v>N/A</v>
      </c>
      <c r="T818" s="87" t="s">
        <v>405</v>
      </c>
      <c r="U818" s="88"/>
      <c r="V818" s="87"/>
    </row>
    <row r="819" spans="1:22" x14ac:dyDescent="0.2">
      <c r="A819" s="48">
        <v>42</v>
      </c>
      <c r="B819" s="48" t="s">
        <v>910</v>
      </c>
      <c r="C819" s="48" t="s">
        <v>911</v>
      </c>
      <c r="D819" s="49">
        <v>567</v>
      </c>
      <c r="E819" s="50" t="s">
        <v>454</v>
      </c>
      <c r="F819" s="48" t="s">
        <v>455</v>
      </c>
      <c r="G819" s="48" t="s">
        <v>401</v>
      </c>
      <c r="H819" s="48">
        <v>567</v>
      </c>
      <c r="I819" s="48">
        <v>1</v>
      </c>
      <c r="J819" s="48" t="s">
        <v>402</v>
      </c>
      <c r="K819" s="48">
        <v>1255</v>
      </c>
      <c r="L819" s="49">
        <v>221</v>
      </c>
      <c r="M819" s="48" t="s">
        <v>515</v>
      </c>
      <c r="N819" s="51" t="s">
        <v>404</v>
      </c>
      <c r="P819" s="48">
        <v>920</v>
      </c>
      <c r="Q819" s="131" t="str">
        <f>IFERROR(INDEX(JRoomSCS!C:C,MATCH(JRooms!M819,JRoomSCS!$B:$B,0)),"N/A")</f>
        <v>N/A</v>
      </c>
      <c r="R819" s="86" t="s">
        <v>405</v>
      </c>
      <c r="S819" s="87" t="str">
        <f>IFERROR(INDEX(SchoolList!C:C,MATCH(T819,SchoolList!A:A,0)),"N/A")</f>
        <v>N/A</v>
      </c>
      <c r="T819" s="87" t="s">
        <v>405</v>
      </c>
      <c r="U819" s="88"/>
      <c r="V819" s="87"/>
    </row>
    <row r="820" spans="1:22" x14ac:dyDescent="0.2">
      <c r="A820" s="48">
        <v>42</v>
      </c>
      <c r="B820" s="48" t="s">
        <v>910</v>
      </c>
      <c r="C820" s="48" t="s">
        <v>911</v>
      </c>
      <c r="D820" s="49">
        <v>567</v>
      </c>
      <c r="E820" s="50" t="s">
        <v>454</v>
      </c>
      <c r="F820" s="48" t="s">
        <v>455</v>
      </c>
      <c r="G820" s="48" t="s">
        <v>401</v>
      </c>
      <c r="H820" s="48">
        <v>567</v>
      </c>
      <c r="I820" s="48">
        <v>1</v>
      </c>
      <c r="J820" s="48" t="s">
        <v>402</v>
      </c>
      <c r="K820" s="48">
        <v>1377</v>
      </c>
      <c r="L820" s="49">
        <v>222</v>
      </c>
      <c r="M820" s="48" t="s">
        <v>415</v>
      </c>
      <c r="N820" s="51" t="s">
        <v>416</v>
      </c>
      <c r="P820" s="48">
        <v>1638</v>
      </c>
      <c r="Q820" s="131" t="str">
        <f>IFERROR(INDEX(JRoomSCS!C:C,MATCH(JRooms!M820,JRoomSCS!$B:$B,0)),"N/A")</f>
        <v>N/A</v>
      </c>
      <c r="R820" s="86" t="s">
        <v>405</v>
      </c>
      <c r="S820" s="87" t="str">
        <f>IFERROR(INDEX(SchoolList!C:C,MATCH(T820,SchoolList!A:A,0)),"N/A")</f>
        <v>N/A</v>
      </c>
      <c r="T820" s="87" t="s">
        <v>405</v>
      </c>
      <c r="U820" s="88"/>
      <c r="V820" s="87"/>
    </row>
    <row r="821" spans="1:22" x14ac:dyDescent="0.2">
      <c r="A821" s="48">
        <v>42</v>
      </c>
      <c r="B821" s="48" t="s">
        <v>910</v>
      </c>
      <c r="C821" s="48" t="s">
        <v>911</v>
      </c>
      <c r="D821" s="49">
        <v>567</v>
      </c>
      <c r="E821" s="50" t="s">
        <v>454</v>
      </c>
      <c r="F821" s="48" t="s">
        <v>455</v>
      </c>
      <c r="G821" s="48" t="s">
        <v>401</v>
      </c>
      <c r="H821" s="48">
        <v>567</v>
      </c>
      <c r="I821" s="48">
        <v>1</v>
      </c>
      <c r="J821" s="48" t="s">
        <v>402</v>
      </c>
      <c r="K821" s="48">
        <v>1256</v>
      </c>
      <c r="L821" s="49">
        <v>223</v>
      </c>
      <c r="M821" s="48" t="s">
        <v>362</v>
      </c>
      <c r="N821" s="51" t="s">
        <v>404</v>
      </c>
      <c r="O821" s="52" t="s">
        <v>491</v>
      </c>
      <c r="P821" s="48">
        <v>775</v>
      </c>
      <c r="Q821" s="131" t="str">
        <f>IFERROR(INDEX(JRoomSCS!C:C,MATCH(JRooms!M821,JRoomSCS!$B:$B,0)),"N/A")</f>
        <v>Arts</v>
      </c>
      <c r="R821" s="86" t="s">
        <v>405</v>
      </c>
      <c r="S821" s="87" t="str">
        <f>IFERROR(INDEX(SchoolList!C:C,MATCH(T821,SchoolList!A:A,0)),"N/A")</f>
        <v>N/A</v>
      </c>
      <c r="T821" s="87" t="s">
        <v>405</v>
      </c>
      <c r="U821" s="88"/>
      <c r="V821" s="87"/>
    </row>
    <row r="822" spans="1:22" x14ac:dyDescent="0.2">
      <c r="A822" s="48">
        <v>42</v>
      </c>
      <c r="B822" s="48" t="s">
        <v>910</v>
      </c>
      <c r="C822" s="48" t="s">
        <v>911</v>
      </c>
      <c r="D822" s="49">
        <v>567</v>
      </c>
      <c r="E822" s="50" t="s">
        <v>454</v>
      </c>
      <c r="F822" s="48" t="s">
        <v>455</v>
      </c>
      <c r="G822" s="48" t="s">
        <v>401</v>
      </c>
      <c r="H822" s="48">
        <v>567</v>
      </c>
      <c r="I822" s="48">
        <v>1</v>
      </c>
      <c r="J822" s="48" t="s">
        <v>402</v>
      </c>
      <c r="K822" s="48">
        <v>1376</v>
      </c>
      <c r="L822" s="49">
        <v>224</v>
      </c>
      <c r="M822" s="48" t="s">
        <v>365</v>
      </c>
      <c r="N822" s="51" t="s">
        <v>404</v>
      </c>
      <c r="P822" s="48">
        <v>960</v>
      </c>
      <c r="Q822" s="131" t="str">
        <f>IFERROR(INDEX(JRoomSCS!C:C,MATCH(JRooms!M822,JRoomSCS!$B:$B,0)),"N/A")</f>
        <v>Science</v>
      </c>
      <c r="R822" s="86" t="s">
        <v>405</v>
      </c>
      <c r="S822" s="87" t="str">
        <f>IFERROR(INDEX(SchoolList!C:C,MATCH(T822,SchoolList!A:A,0)),"N/A")</f>
        <v>N/A</v>
      </c>
      <c r="T822" s="87" t="s">
        <v>405</v>
      </c>
      <c r="U822" s="88"/>
      <c r="V822" s="87"/>
    </row>
    <row r="823" spans="1:22" x14ac:dyDescent="0.2">
      <c r="A823" s="48">
        <v>42</v>
      </c>
      <c r="B823" s="48" t="s">
        <v>910</v>
      </c>
      <c r="C823" s="48" t="s">
        <v>911</v>
      </c>
      <c r="D823" s="49">
        <v>567</v>
      </c>
      <c r="E823" s="50" t="s">
        <v>454</v>
      </c>
      <c r="F823" s="48" t="s">
        <v>455</v>
      </c>
      <c r="G823" s="48" t="s">
        <v>401</v>
      </c>
      <c r="H823" s="48">
        <v>567</v>
      </c>
      <c r="I823" s="48">
        <v>1</v>
      </c>
      <c r="J823" s="48" t="s">
        <v>402</v>
      </c>
      <c r="K823" s="48">
        <v>1257</v>
      </c>
      <c r="L823" s="49">
        <v>225</v>
      </c>
      <c r="M823" s="48" t="s">
        <v>515</v>
      </c>
      <c r="N823" s="51" t="s">
        <v>404</v>
      </c>
      <c r="P823" s="48">
        <v>930</v>
      </c>
      <c r="Q823" s="131" t="str">
        <f>IFERROR(INDEX(JRoomSCS!C:C,MATCH(JRooms!M823,JRoomSCS!$B:$B,0)),"N/A")</f>
        <v>N/A</v>
      </c>
      <c r="R823" s="86" t="s">
        <v>405</v>
      </c>
      <c r="S823" s="87" t="str">
        <f>IFERROR(INDEX(SchoolList!C:C,MATCH(T823,SchoolList!A:A,0)),"N/A")</f>
        <v>N/A</v>
      </c>
      <c r="T823" s="87" t="s">
        <v>405</v>
      </c>
      <c r="U823" s="88"/>
      <c r="V823" s="87"/>
    </row>
    <row r="824" spans="1:22" x14ac:dyDescent="0.2">
      <c r="A824" s="48">
        <v>42</v>
      </c>
      <c r="B824" s="48" t="s">
        <v>910</v>
      </c>
      <c r="C824" s="48" t="s">
        <v>911</v>
      </c>
      <c r="D824" s="49">
        <v>567</v>
      </c>
      <c r="E824" s="50" t="s">
        <v>454</v>
      </c>
      <c r="F824" s="48" t="s">
        <v>455</v>
      </c>
      <c r="G824" s="48" t="s">
        <v>401</v>
      </c>
      <c r="H824" s="48">
        <v>567</v>
      </c>
      <c r="I824" s="48">
        <v>1</v>
      </c>
      <c r="J824" s="48" t="s">
        <v>402</v>
      </c>
      <c r="K824" s="48">
        <v>1375</v>
      </c>
      <c r="L824" s="49">
        <v>226</v>
      </c>
      <c r="M824" s="48" t="s">
        <v>365</v>
      </c>
      <c r="N824" s="51" t="s">
        <v>404</v>
      </c>
      <c r="P824" s="48">
        <v>960</v>
      </c>
      <c r="Q824" s="131" t="str">
        <f>IFERROR(INDEX(JRoomSCS!C:C,MATCH(JRooms!M824,JRoomSCS!$B:$B,0)),"N/A")</f>
        <v>Science</v>
      </c>
      <c r="R824" s="86" t="s">
        <v>405</v>
      </c>
      <c r="S824" s="87" t="str">
        <f>IFERROR(INDEX(SchoolList!C:C,MATCH(T824,SchoolList!A:A,0)),"N/A")</f>
        <v>N/A</v>
      </c>
      <c r="T824" s="87" t="s">
        <v>405</v>
      </c>
      <c r="U824" s="88"/>
      <c r="V824" s="87"/>
    </row>
    <row r="825" spans="1:22" x14ac:dyDescent="0.2">
      <c r="A825" s="48">
        <v>42</v>
      </c>
      <c r="B825" s="48" t="s">
        <v>910</v>
      </c>
      <c r="C825" s="48" t="s">
        <v>911</v>
      </c>
      <c r="D825" s="49">
        <v>567</v>
      </c>
      <c r="E825" s="50" t="s">
        <v>454</v>
      </c>
      <c r="F825" s="48" t="s">
        <v>455</v>
      </c>
      <c r="G825" s="48" t="s">
        <v>401</v>
      </c>
      <c r="H825" s="48">
        <v>567</v>
      </c>
      <c r="I825" s="48">
        <v>1</v>
      </c>
      <c r="J825" s="48" t="s">
        <v>402</v>
      </c>
      <c r="K825" s="48">
        <v>1374</v>
      </c>
      <c r="L825" s="49">
        <v>227</v>
      </c>
      <c r="M825" s="48" t="s">
        <v>515</v>
      </c>
      <c r="N825" s="51" t="s">
        <v>404</v>
      </c>
      <c r="P825" s="48">
        <v>1080</v>
      </c>
      <c r="Q825" s="131" t="str">
        <f>IFERROR(INDEX(JRoomSCS!C:C,MATCH(JRooms!M825,JRoomSCS!$B:$B,0)),"N/A")</f>
        <v>N/A</v>
      </c>
      <c r="R825" s="86" t="s">
        <v>405</v>
      </c>
      <c r="S825" s="87" t="str">
        <f>IFERROR(INDEX(SchoolList!C:C,MATCH(T825,SchoolList!A:A,0)),"N/A")</f>
        <v>N/A</v>
      </c>
      <c r="T825" s="87" t="s">
        <v>405</v>
      </c>
      <c r="U825" s="88"/>
      <c r="V825" s="87"/>
    </row>
    <row r="826" spans="1:22" x14ac:dyDescent="0.2">
      <c r="A826" s="48">
        <v>42</v>
      </c>
      <c r="B826" s="48" t="s">
        <v>910</v>
      </c>
      <c r="C826" s="48" t="s">
        <v>911</v>
      </c>
      <c r="D826" s="49">
        <v>567</v>
      </c>
      <c r="E826" s="50" t="s">
        <v>454</v>
      </c>
      <c r="F826" s="48" t="s">
        <v>455</v>
      </c>
      <c r="G826" s="48" t="s">
        <v>401</v>
      </c>
      <c r="H826" s="48">
        <v>567</v>
      </c>
      <c r="I826" s="48">
        <v>1</v>
      </c>
      <c r="J826" s="48" t="s">
        <v>402</v>
      </c>
      <c r="K826" s="48">
        <v>1378</v>
      </c>
      <c r="L826" s="49" t="s">
        <v>411</v>
      </c>
      <c r="M826" s="48" t="s">
        <v>412</v>
      </c>
      <c r="N826" s="51" t="s">
        <v>413</v>
      </c>
      <c r="P826" s="48">
        <v>2336</v>
      </c>
      <c r="Q826" s="131" t="str">
        <f>IFERROR(INDEX(JRoomSCS!C:C,MATCH(JRooms!M826,JRoomSCS!$B:$B,0)),"N/A")</f>
        <v>N/A</v>
      </c>
      <c r="R826" s="86" t="s">
        <v>405</v>
      </c>
      <c r="S826" s="87" t="str">
        <f>IFERROR(INDEX(SchoolList!C:C,MATCH(T826,SchoolList!A:A,0)),"N/A")</f>
        <v>N/A</v>
      </c>
      <c r="T826" s="87" t="s">
        <v>405</v>
      </c>
      <c r="U826" s="88"/>
      <c r="V826" s="87"/>
    </row>
    <row r="827" spans="1:22" x14ac:dyDescent="0.2">
      <c r="A827" s="48">
        <v>42</v>
      </c>
      <c r="B827" s="48" t="s">
        <v>910</v>
      </c>
      <c r="C827" s="48" t="s">
        <v>911</v>
      </c>
      <c r="D827" s="49">
        <v>568</v>
      </c>
      <c r="E827" s="50" t="s">
        <v>471</v>
      </c>
      <c r="F827" s="48" t="s">
        <v>472</v>
      </c>
      <c r="G827" s="48" t="s">
        <v>401</v>
      </c>
      <c r="H827" s="48">
        <v>568</v>
      </c>
      <c r="I827" s="48">
        <v>1</v>
      </c>
      <c r="J827" s="48" t="s">
        <v>402</v>
      </c>
      <c r="K827" s="48">
        <v>1404</v>
      </c>
      <c r="L827" s="49" t="s">
        <v>913</v>
      </c>
      <c r="M827" s="48" t="s">
        <v>570</v>
      </c>
      <c r="N827" s="51" t="s">
        <v>568</v>
      </c>
      <c r="P827" s="48">
        <v>800</v>
      </c>
      <c r="Q827" s="131" t="str">
        <f>IFERROR(INDEX(JRoomSCS!C:C,MATCH(JRooms!M827,JRoomSCS!$B:$B,0)),"N/A")</f>
        <v>N/A</v>
      </c>
      <c r="R827" s="86" t="s">
        <v>405</v>
      </c>
      <c r="S827" s="87" t="str">
        <f>IFERROR(INDEX(SchoolList!C:C,MATCH(T827,SchoolList!A:A,0)),"N/A")</f>
        <v>N/A</v>
      </c>
      <c r="T827" s="87" t="s">
        <v>405</v>
      </c>
      <c r="U827" s="88"/>
      <c r="V827" s="87"/>
    </row>
    <row r="828" spans="1:22" x14ac:dyDescent="0.2">
      <c r="A828" s="48">
        <v>42</v>
      </c>
      <c r="B828" s="48" t="s">
        <v>910</v>
      </c>
      <c r="C828" s="48" t="s">
        <v>911</v>
      </c>
      <c r="D828" s="49">
        <v>568</v>
      </c>
      <c r="E828" s="50" t="s">
        <v>471</v>
      </c>
      <c r="F828" s="48" t="s">
        <v>472</v>
      </c>
      <c r="G828" s="48" t="s">
        <v>401</v>
      </c>
      <c r="H828" s="48">
        <v>568</v>
      </c>
      <c r="I828" s="48">
        <v>1</v>
      </c>
      <c r="J828" s="48" t="s">
        <v>402</v>
      </c>
      <c r="K828" s="48">
        <v>1405</v>
      </c>
      <c r="L828" s="49" t="s">
        <v>914</v>
      </c>
      <c r="M828" s="48" t="s">
        <v>570</v>
      </c>
      <c r="N828" s="51" t="s">
        <v>568</v>
      </c>
      <c r="P828" s="48">
        <v>800</v>
      </c>
      <c r="Q828" s="131" t="str">
        <f>IFERROR(INDEX(JRoomSCS!C:C,MATCH(JRooms!M828,JRoomSCS!$B:$B,0)),"N/A")</f>
        <v>N/A</v>
      </c>
      <c r="R828" s="86" t="s">
        <v>405</v>
      </c>
      <c r="S828" s="87" t="str">
        <f>IFERROR(INDEX(SchoolList!C:C,MATCH(T828,SchoolList!A:A,0)),"N/A")</f>
        <v>N/A</v>
      </c>
      <c r="T828" s="87" t="s">
        <v>405</v>
      </c>
      <c r="U828" s="88"/>
      <c r="V828" s="87"/>
    </row>
    <row r="829" spans="1:22" x14ac:dyDescent="0.2">
      <c r="A829" s="48">
        <v>42</v>
      </c>
      <c r="B829" s="48" t="s">
        <v>910</v>
      </c>
      <c r="C829" s="48" t="s">
        <v>911</v>
      </c>
      <c r="D829" s="49">
        <v>568</v>
      </c>
      <c r="E829" s="50" t="s">
        <v>471</v>
      </c>
      <c r="F829" s="48" t="s">
        <v>472</v>
      </c>
      <c r="G829" s="48" t="s">
        <v>401</v>
      </c>
      <c r="H829" s="48">
        <v>568</v>
      </c>
      <c r="I829" s="48">
        <v>1</v>
      </c>
      <c r="J829" s="48" t="s">
        <v>402</v>
      </c>
      <c r="K829" s="48">
        <v>1403</v>
      </c>
      <c r="L829" s="49" t="s">
        <v>566</v>
      </c>
      <c r="M829" s="48" t="s">
        <v>567</v>
      </c>
      <c r="N829" s="51" t="s">
        <v>568</v>
      </c>
      <c r="P829" s="48">
        <v>6164</v>
      </c>
      <c r="Q829" s="131" t="str">
        <f>IFERROR(INDEX(JRoomSCS!C:C,MATCH(JRooms!M829,JRoomSCS!$B:$B,0)),"N/A")</f>
        <v>N/A</v>
      </c>
      <c r="R829" s="86" t="s">
        <v>405</v>
      </c>
      <c r="S829" s="87" t="str">
        <f>IFERROR(INDEX(SchoolList!C:C,MATCH(T829,SchoolList!A:A,0)),"N/A")</f>
        <v>N/A</v>
      </c>
      <c r="T829" s="87" t="s">
        <v>405</v>
      </c>
      <c r="U829" s="88"/>
      <c r="V829" s="87"/>
    </row>
    <row r="830" spans="1:22" x14ac:dyDescent="0.2">
      <c r="A830" s="48">
        <v>42</v>
      </c>
      <c r="B830" s="48" t="s">
        <v>910</v>
      </c>
      <c r="C830" s="48" t="s">
        <v>911</v>
      </c>
      <c r="D830" s="49">
        <v>569</v>
      </c>
      <c r="E830" s="50" t="s">
        <v>502</v>
      </c>
      <c r="F830" s="48" t="s">
        <v>565</v>
      </c>
      <c r="G830" s="48" t="s">
        <v>401</v>
      </c>
      <c r="H830" s="48">
        <v>569</v>
      </c>
      <c r="I830" s="48">
        <v>1</v>
      </c>
      <c r="J830" s="48" t="s">
        <v>402</v>
      </c>
      <c r="K830" s="48">
        <v>1408</v>
      </c>
      <c r="L830" s="49">
        <v>1000</v>
      </c>
      <c r="M830" s="48" t="s">
        <v>356</v>
      </c>
      <c r="N830" s="51" t="s">
        <v>500</v>
      </c>
      <c r="P830" s="48">
        <v>1053</v>
      </c>
      <c r="Q830" s="131" t="str">
        <f>IFERROR(INDEX(JRoomSCS!C:C,MATCH(JRooms!M830,JRoomSCS!$B:$B,0)),"N/A")</f>
        <v>Arts</v>
      </c>
      <c r="R830" s="86" t="s">
        <v>405</v>
      </c>
      <c r="S830" s="87" t="str">
        <f>IFERROR(INDEX(SchoolList!C:C,MATCH(T830,SchoolList!A:A,0)),"N/A")</f>
        <v>N/A</v>
      </c>
      <c r="T830" s="87" t="s">
        <v>405</v>
      </c>
      <c r="U830" s="88"/>
      <c r="V830" s="87"/>
    </row>
    <row r="831" spans="1:22" x14ac:dyDescent="0.2">
      <c r="A831" s="48">
        <v>42</v>
      </c>
      <c r="B831" s="48" t="s">
        <v>910</v>
      </c>
      <c r="C831" s="48" t="s">
        <v>911</v>
      </c>
      <c r="D831" s="49">
        <v>569</v>
      </c>
      <c r="E831" s="50" t="s">
        <v>502</v>
      </c>
      <c r="F831" s="48" t="s">
        <v>565</v>
      </c>
      <c r="G831" s="48" t="s">
        <v>401</v>
      </c>
      <c r="H831" s="48">
        <v>569</v>
      </c>
      <c r="I831" s="48">
        <v>1</v>
      </c>
      <c r="J831" s="48" t="s">
        <v>402</v>
      </c>
      <c r="K831" s="48">
        <v>1409</v>
      </c>
      <c r="L831" s="49">
        <v>1500</v>
      </c>
      <c r="M831" s="48" t="s">
        <v>515</v>
      </c>
      <c r="N831" s="51" t="s">
        <v>404</v>
      </c>
      <c r="P831" s="48">
        <v>1053</v>
      </c>
      <c r="Q831" s="131" t="str">
        <f>IFERROR(INDEX(JRoomSCS!C:C,MATCH(JRooms!M831,JRoomSCS!$B:$B,0)),"N/A")</f>
        <v>N/A</v>
      </c>
      <c r="R831" s="86" t="s">
        <v>405</v>
      </c>
      <c r="S831" s="87" t="str">
        <f>IFERROR(INDEX(SchoolList!C:C,MATCH(T831,SchoolList!A:A,0)),"N/A")</f>
        <v>N/A</v>
      </c>
      <c r="T831" s="87" t="s">
        <v>405</v>
      </c>
      <c r="U831" s="88"/>
      <c r="V831" s="87"/>
    </row>
    <row r="832" spans="1:22" x14ac:dyDescent="0.2">
      <c r="A832" s="48">
        <v>42</v>
      </c>
      <c r="B832" s="48" t="s">
        <v>910</v>
      </c>
      <c r="C832" s="48" t="s">
        <v>911</v>
      </c>
      <c r="D832" s="49">
        <v>569</v>
      </c>
      <c r="E832" s="50" t="s">
        <v>502</v>
      </c>
      <c r="F832" s="48" t="s">
        <v>565</v>
      </c>
      <c r="G832" s="48" t="s">
        <v>401</v>
      </c>
      <c r="H832" s="48">
        <v>569</v>
      </c>
      <c r="I832" s="48">
        <v>1</v>
      </c>
      <c r="J832" s="48" t="s">
        <v>402</v>
      </c>
      <c r="K832" s="48">
        <v>1406</v>
      </c>
      <c r="L832" s="49">
        <v>2000</v>
      </c>
      <c r="M832" s="48" t="s">
        <v>515</v>
      </c>
      <c r="N832" s="51" t="s">
        <v>404</v>
      </c>
      <c r="O832" s="52" t="s">
        <v>410</v>
      </c>
      <c r="P832" s="48">
        <v>1190</v>
      </c>
      <c r="Q832" s="131" t="str">
        <f>IFERROR(INDEX(JRoomSCS!C:C,MATCH(JRooms!M832,JRoomSCS!$B:$B,0)),"N/A")</f>
        <v>N/A</v>
      </c>
      <c r="R832" s="86" t="s">
        <v>405</v>
      </c>
      <c r="S832" s="87" t="str">
        <f>IFERROR(INDEX(SchoolList!C:C,MATCH(T832,SchoolList!A:A,0)),"N/A")</f>
        <v>N/A</v>
      </c>
      <c r="T832" s="87" t="s">
        <v>405</v>
      </c>
      <c r="U832" s="88"/>
      <c r="V832" s="87"/>
    </row>
    <row r="833" spans="1:22" x14ac:dyDescent="0.2">
      <c r="A833" s="48">
        <v>42</v>
      </c>
      <c r="B833" s="48" t="s">
        <v>910</v>
      </c>
      <c r="C833" s="48" t="s">
        <v>911</v>
      </c>
      <c r="D833" s="49">
        <v>569</v>
      </c>
      <c r="E833" s="50" t="s">
        <v>502</v>
      </c>
      <c r="F833" s="48" t="s">
        <v>565</v>
      </c>
      <c r="G833" s="48" t="s">
        <v>401</v>
      </c>
      <c r="H833" s="48">
        <v>569</v>
      </c>
      <c r="I833" s="48">
        <v>1</v>
      </c>
      <c r="J833" s="48" t="s">
        <v>402</v>
      </c>
      <c r="K833" s="48">
        <v>1410</v>
      </c>
      <c r="L833" s="49">
        <v>2500</v>
      </c>
      <c r="M833" s="48" t="s">
        <v>515</v>
      </c>
      <c r="N833" s="51" t="s">
        <v>404</v>
      </c>
      <c r="P833" s="48">
        <v>1110</v>
      </c>
      <c r="Q833" s="131" t="str">
        <f>IFERROR(INDEX(JRoomSCS!C:C,MATCH(JRooms!M833,JRoomSCS!$B:$B,0)),"N/A")</f>
        <v>N/A</v>
      </c>
      <c r="R833" s="86" t="s">
        <v>405</v>
      </c>
      <c r="S833" s="87" t="str">
        <f>IFERROR(INDEX(SchoolList!C:C,MATCH(T833,SchoolList!A:A,0)),"N/A")</f>
        <v>N/A</v>
      </c>
      <c r="T833" s="87" t="s">
        <v>405</v>
      </c>
      <c r="U833" s="88"/>
      <c r="V833" s="87"/>
    </row>
    <row r="834" spans="1:22" x14ac:dyDescent="0.2">
      <c r="A834" s="48">
        <v>42</v>
      </c>
      <c r="B834" s="48" t="s">
        <v>910</v>
      </c>
      <c r="C834" s="48" t="s">
        <v>911</v>
      </c>
      <c r="D834" s="49">
        <v>569</v>
      </c>
      <c r="E834" s="50" t="s">
        <v>502</v>
      </c>
      <c r="F834" s="48" t="s">
        <v>565</v>
      </c>
      <c r="G834" s="48" t="s">
        <v>401</v>
      </c>
      <c r="H834" s="48">
        <v>569</v>
      </c>
      <c r="I834" s="48">
        <v>1</v>
      </c>
      <c r="J834" s="48" t="s">
        <v>402</v>
      </c>
      <c r="K834" s="48">
        <v>1407</v>
      </c>
      <c r="L834" s="49">
        <v>3500</v>
      </c>
      <c r="M834" s="48" t="s">
        <v>515</v>
      </c>
      <c r="N834" s="51" t="s">
        <v>404</v>
      </c>
      <c r="P834" s="48">
        <v>1110</v>
      </c>
      <c r="Q834" s="131" t="str">
        <f>IFERROR(INDEX(JRoomSCS!C:C,MATCH(JRooms!M834,JRoomSCS!$B:$B,0)),"N/A")</f>
        <v>N/A</v>
      </c>
      <c r="R834" s="86" t="s">
        <v>405</v>
      </c>
      <c r="S834" s="87" t="str">
        <f>IFERROR(INDEX(SchoolList!C:C,MATCH(T834,SchoolList!A:A,0)),"N/A")</f>
        <v>N/A</v>
      </c>
      <c r="T834" s="87" t="s">
        <v>405</v>
      </c>
      <c r="U834" s="88"/>
      <c r="V834" s="87"/>
    </row>
    <row r="835" spans="1:22" x14ac:dyDescent="0.2">
      <c r="A835" s="48">
        <v>42</v>
      </c>
      <c r="B835" s="48" t="s">
        <v>910</v>
      </c>
      <c r="C835" s="48" t="s">
        <v>911</v>
      </c>
      <c r="D835" s="49">
        <v>570</v>
      </c>
      <c r="E835" s="50" t="s">
        <v>528</v>
      </c>
      <c r="F835" s="48" t="s">
        <v>529</v>
      </c>
      <c r="G835" s="48" t="s">
        <v>424</v>
      </c>
      <c r="H835" s="48">
        <v>570</v>
      </c>
      <c r="I835" s="48">
        <v>1</v>
      </c>
      <c r="J835" s="48" t="s">
        <v>402</v>
      </c>
      <c r="K835" s="48">
        <v>894</v>
      </c>
      <c r="L835" s="49" t="s">
        <v>528</v>
      </c>
      <c r="M835" s="48" t="s">
        <v>515</v>
      </c>
      <c r="N835" s="51" t="s">
        <v>404</v>
      </c>
      <c r="P835" s="48">
        <v>897</v>
      </c>
      <c r="Q835" s="131" t="str">
        <f>IFERROR(INDEX(JRoomSCS!C:C,MATCH(JRooms!M835,JRoomSCS!$B:$B,0)),"N/A")</f>
        <v>N/A</v>
      </c>
      <c r="R835" s="86" t="s">
        <v>405</v>
      </c>
      <c r="S835" s="87" t="str">
        <f>IFERROR(INDEX(SchoolList!C:C,MATCH(T835,SchoolList!A:A,0)),"N/A")</f>
        <v>N/A</v>
      </c>
      <c r="T835" s="87" t="s">
        <v>405</v>
      </c>
      <c r="U835" s="88"/>
      <c r="V835" s="87"/>
    </row>
    <row r="836" spans="1:22" x14ac:dyDescent="0.2">
      <c r="A836" s="48">
        <v>42</v>
      </c>
      <c r="B836" s="48" t="s">
        <v>910</v>
      </c>
      <c r="C836" s="48" t="s">
        <v>911</v>
      </c>
      <c r="D836" s="49">
        <v>571</v>
      </c>
      <c r="E836" s="50" t="s">
        <v>533</v>
      </c>
      <c r="F836" s="48" t="s">
        <v>534</v>
      </c>
      <c r="G836" s="48" t="s">
        <v>424</v>
      </c>
      <c r="H836" s="48">
        <v>571</v>
      </c>
      <c r="I836" s="48">
        <v>1</v>
      </c>
      <c r="J836" s="48" t="s">
        <v>402</v>
      </c>
      <c r="K836" s="48">
        <v>895</v>
      </c>
      <c r="L836" s="49" t="s">
        <v>533</v>
      </c>
      <c r="M836" s="48" t="s">
        <v>915</v>
      </c>
      <c r="N836" s="51" t="s">
        <v>491</v>
      </c>
      <c r="P836" s="48">
        <v>897</v>
      </c>
      <c r="Q836" s="131" t="str">
        <f>IFERROR(INDEX(JRoomSCS!C:C,MATCH(JRooms!M836,JRoomSCS!$B:$B,0)),"N/A")</f>
        <v>N/A</v>
      </c>
      <c r="R836" s="86" t="s">
        <v>405</v>
      </c>
      <c r="S836" s="87" t="str">
        <f>IFERROR(INDEX(SchoolList!C:C,MATCH(T836,SchoolList!A:A,0)),"N/A")</f>
        <v>N/A</v>
      </c>
      <c r="T836" s="87" t="s">
        <v>405</v>
      </c>
      <c r="U836" s="88"/>
      <c r="V836" s="87"/>
    </row>
    <row r="837" spans="1:22" x14ac:dyDescent="0.2">
      <c r="A837" s="48">
        <v>42</v>
      </c>
      <c r="B837" s="48" t="s">
        <v>910</v>
      </c>
      <c r="C837" s="48" t="s">
        <v>911</v>
      </c>
      <c r="D837" s="49">
        <v>572</v>
      </c>
      <c r="E837" s="50" t="s">
        <v>536</v>
      </c>
      <c r="F837" s="48" t="s">
        <v>537</v>
      </c>
      <c r="G837" s="48" t="s">
        <v>424</v>
      </c>
      <c r="H837" s="48">
        <v>572</v>
      </c>
      <c r="I837" s="48">
        <v>1</v>
      </c>
      <c r="J837" s="48" t="s">
        <v>402</v>
      </c>
      <c r="K837" s="48">
        <v>896</v>
      </c>
      <c r="L837" s="49" t="s">
        <v>536</v>
      </c>
      <c r="M837" s="48" t="s">
        <v>515</v>
      </c>
      <c r="N837" s="51" t="s">
        <v>404</v>
      </c>
      <c r="P837" s="48">
        <v>828</v>
      </c>
      <c r="Q837" s="131" t="str">
        <f>IFERROR(INDEX(JRoomSCS!C:C,MATCH(JRooms!M837,JRoomSCS!$B:$B,0)),"N/A")</f>
        <v>N/A</v>
      </c>
      <c r="R837" s="86" t="s">
        <v>405</v>
      </c>
      <c r="S837" s="87" t="str">
        <f>IFERROR(INDEX(SchoolList!C:C,MATCH(T837,SchoolList!A:A,0)),"N/A")</f>
        <v>N/A</v>
      </c>
      <c r="T837" s="87" t="s">
        <v>405</v>
      </c>
      <c r="U837" s="88"/>
      <c r="V837" s="87"/>
    </row>
    <row r="838" spans="1:22" x14ac:dyDescent="0.2">
      <c r="A838" s="48">
        <v>42</v>
      </c>
      <c r="B838" s="48" t="s">
        <v>910</v>
      </c>
      <c r="C838" s="48" t="s">
        <v>911</v>
      </c>
      <c r="D838" s="49">
        <v>573</v>
      </c>
      <c r="E838" s="50" t="s">
        <v>588</v>
      </c>
      <c r="F838" s="48" t="s">
        <v>589</v>
      </c>
      <c r="G838" s="48" t="s">
        <v>424</v>
      </c>
      <c r="H838" s="48">
        <v>573</v>
      </c>
      <c r="I838" s="48">
        <v>1</v>
      </c>
      <c r="J838" s="48" t="s">
        <v>402</v>
      </c>
      <c r="K838" s="48">
        <v>897</v>
      </c>
      <c r="L838" s="49" t="s">
        <v>588</v>
      </c>
      <c r="M838" s="48" t="s">
        <v>515</v>
      </c>
      <c r="N838" s="51" t="s">
        <v>404</v>
      </c>
      <c r="P838" s="48">
        <v>782</v>
      </c>
      <c r="Q838" s="131" t="str">
        <f>IFERROR(INDEX(JRoomSCS!C:C,MATCH(JRooms!M838,JRoomSCS!$B:$B,0)),"N/A")</f>
        <v>N/A</v>
      </c>
      <c r="R838" s="86" t="s">
        <v>405</v>
      </c>
      <c r="S838" s="87" t="str">
        <f>IFERROR(INDEX(SchoolList!C:C,MATCH(T838,SchoolList!A:A,0)),"N/A")</f>
        <v>N/A</v>
      </c>
      <c r="T838" s="87" t="s">
        <v>405</v>
      </c>
      <c r="U838" s="88"/>
      <c r="V838" s="87"/>
    </row>
    <row r="839" spans="1:22" x14ac:dyDescent="0.2">
      <c r="A839" s="48">
        <v>42</v>
      </c>
      <c r="B839" s="48" t="s">
        <v>910</v>
      </c>
      <c r="C839" s="48" t="s">
        <v>911</v>
      </c>
      <c r="D839" s="49">
        <v>574</v>
      </c>
      <c r="E839" s="50" t="s">
        <v>547</v>
      </c>
      <c r="F839" s="48" t="s">
        <v>548</v>
      </c>
      <c r="G839" s="48" t="s">
        <v>424</v>
      </c>
      <c r="H839" s="48">
        <v>574</v>
      </c>
      <c r="I839" s="48">
        <v>1</v>
      </c>
      <c r="J839" s="48" t="s">
        <v>402</v>
      </c>
      <c r="K839" s="48">
        <v>898</v>
      </c>
      <c r="L839" s="49" t="s">
        <v>547</v>
      </c>
      <c r="M839" s="48" t="s">
        <v>515</v>
      </c>
      <c r="N839" s="51" t="s">
        <v>404</v>
      </c>
      <c r="P839" s="48">
        <v>897</v>
      </c>
      <c r="Q839" s="131" t="str">
        <f>IFERROR(INDEX(JRoomSCS!C:C,MATCH(JRooms!M839,JRoomSCS!$B:$B,0)),"N/A")</f>
        <v>N/A</v>
      </c>
      <c r="R839" s="86" t="s">
        <v>405</v>
      </c>
      <c r="S839" s="87" t="str">
        <f>IFERROR(INDEX(SchoolList!C:C,MATCH(T839,SchoolList!A:A,0)),"N/A")</f>
        <v>N/A</v>
      </c>
      <c r="T839" s="87" t="s">
        <v>405</v>
      </c>
      <c r="U839" s="88"/>
      <c r="V839" s="87"/>
    </row>
    <row r="840" spans="1:22" x14ac:dyDescent="0.2">
      <c r="A840" s="48">
        <v>42</v>
      </c>
      <c r="B840" s="48" t="s">
        <v>910</v>
      </c>
      <c r="C840" s="48" t="s">
        <v>911</v>
      </c>
      <c r="D840" s="49">
        <v>575</v>
      </c>
      <c r="E840" s="50" t="s">
        <v>549</v>
      </c>
      <c r="F840" s="48" t="s">
        <v>550</v>
      </c>
      <c r="G840" s="48" t="s">
        <v>424</v>
      </c>
      <c r="H840" s="48">
        <v>575</v>
      </c>
      <c r="I840" s="48">
        <v>1</v>
      </c>
      <c r="J840" s="48" t="s">
        <v>402</v>
      </c>
      <c r="K840" s="48">
        <v>899</v>
      </c>
      <c r="L840" s="49" t="s">
        <v>549</v>
      </c>
      <c r="M840" s="48" t="s">
        <v>515</v>
      </c>
      <c r="N840" s="51" t="s">
        <v>404</v>
      </c>
      <c r="P840" s="48">
        <v>897</v>
      </c>
      <c r="Q840" s="131" t="str">
        <f>IFERROR(INDEX(JRoomSCS!C:C,MATCH(JRooms!M840,JRoomSCS!$B:$B,0)),"N/A")</f>
        <v>N/A</v>
      </c>
      <c r="R840" s="86" t="s">
        <v>405</v>
      </c>
      <c r="S840" s="87" t="str">
        <f>IFERROR(INDEX(SchoolList!C:C,MATCH(T840,SchoolList!A:A,0)),"N/A")</f>
        <v>N/A</v>
      </c>
      <c r="T840" s="87" t="s">
        <v>405</v>
      </c>
      <c r="U840" s="88"/>
      <c r="V840" s="87"/>
    </row>
    <row r="841" spans="1:22" x14ac:dyDescent="0.2">
      <c r="A841" s="48">
        <v>42</v>
      </c>
      <c r="B841" s="48" t="s">
        <v>910</v>
      </c>
      <c r="C841" s="48" t="s">
        <v>911</v>
      </c>
      <c r="D841" s="49">
        <v>576</v>
      </c>
      <c r="E841" s="50" t="s">
        <v>551</v>
      </c>
      <c r="F841" s="48" t="s">
        <v>552</v>
      </c>
      <c r="G841" s="48" t="s">
        <v>424</v>
      </c>
      <c r="H841" s="48">
        <v>576</v>
      </c>
      <c r="I841" s="48">
        <v>1</v>
      </c>
      <c r="J841" s="48" t="s">
        <v>402</v>
      </c>
      <c r="K841" s="48">
        <v>900</v>
      </c>
      <c r="L841" s="49" t="s">
        <v>551</v>
      </c>
      <c r="M841" s="48" t="s">
        <v>515</v>
      </c>
      <c r="N841" s="51" t="s">
        <v>404</v>
      </c>
      <c r="P841" s="48">
        <v>897</v>
      </c>
      <c r="Q841" s="131" t="str">
        <f>IFERROR(INDEX(JRoomSCS!C:C,MATCH(JRooms!M841,JRoomSCS!$B:$B,0)),"N/A")</f>
        <v>N/A</v>
      </c>
      <c r="R841" s="86" t="s">
        <v>405</v>
      </c>
      <c r="S841" s="87" t="str">
        <f>IFERROR(INDEX(SchoolList!C:C,MATCH(T841,SchoolList!A:A,0)),"N/A")</f>
        <v>N/A</v>
      </c>
      <c r="T841" s="87" t="s">
        <v>405</v>
      </c>
      <c r="U841" s="88"/>
      <c r="V841" s="87"/>
    </row>
    <row r="842" spans="1:22" x14ac:dyDescent="0.2">
      <c r="A842" s="48">
        <v>42</v>
      </c>
      <c r="B842" s="48" t="s">
        <v>910</v>
      </c>
      <c r="C842" s="48" t="s">
        <v>911</v>
      </c>
      <c r="D842" s="49">
        <v>577</v>
      </c>
      <c r="E842" s="50" t="s">
        <v>553</v>
      </c>
      <c r="F842" s="48" t="s">
        <v>554</v>
      </c>
      <c r="G842" s="48" t="s">
        <v>424</v>
      </c>
      <c r="H842" s="48">
        <v>577</v>
      </c>
      <c r="I842" s="48">
        <v>1</v>
      </c>
      <c r="J842" s="48" t="s">
        <v>402</v>
      </c>
      <c r="K842" s="48">
        <v>901</v>
      </c>
      <c r="L842" s="49" t="s">
        <v>553</v>
      </c>
      <c r="M842" s="48" t="s">
        <v>664</v>
      </c>
      <c r="N842" s="51" t="s">
        <v>491</v>
      </c>
      <c r="P842" s="48">
        <v>828</v>
      </c>
      <c r="Q842" s="131" t="str">
        <f>IFERROR(INDEX(JRoomSCS!C:C,MATCH(JRooms!M842,JRoomSCS!$B:$B,0)),"N/A")</f>
        <v>N/A</v>
      </c>
      <c r="R842" s="86" t="s">
        <v>405</v>
      </c>
      <c r="S842" s="87" t="str">
        <f>IFERROR(INDEX(SchoolList!C:C,MATCH(T842,SchoolList!A:A,0)),"N/A")</f>
        <v>N/A</v>
      </c>
      <c r="T842" s="87" t="s">
        <v>405</v>
      </c>
      <c r="U842" s="88"/>
      <c r="V842" s="87"/>
    </row>
    <row r="843" spans="1:22" x14ac:dyDescent="0.2">
      <c r="A843" s="48">
        <v>42</v>
      </c>
      <c r="B843" s="48" t="s">
        <v>910</v>
      </c>
      <c r="C843" s="48" t="s">
        <v>911</v>
      </c>
      <c r="D843" s="49">
        <v>578</v>
      </c>
      <c r="E843" s="50" t="s">
        <v>450</v>
      </c>
      <c r="F843" s="48" t="s">
        <v>451</v>
      </c>
      <c r="G843" s="48" t="s">
        <v>424</v>
      </c>
      <c r="H843" s="48">
        <v>578</v>
      </c>
      <c r="I843" s="48">
        <v>1</v>
      </c>
      <c r="J843" s="48" t="s">
        <v>402</v>
      </c>
      <c r="K843" s="48">
        <v>902</v>
      </c>
      <c r="L843" s="49" t="s">
        <v>916</v>
      </c>
      <c r="M843" s="48" t="s">
        <v>441</v>
      </c>
      <c r="N843" s="51" t="s">
        <v>442</v>
      </c>
      <c r="P843" s="48">
        <v>432</v>
      </c>
      <c r="Q843" s="131" t="str">
        <f>IFERROR(INDEX(JRoomSCS!C:C,MATCH(JRooms!M843,JRoomSCS!$B:$B,0)),"N/A")</f>
        <v>N/A</v>
      </c>
      <c r="R843" s="86" t="s">
        <v>405</v>
      </c>
      <c r="S843" s="87" t="str">
        <f>IFERROR(INDEX(SchoolList!C:C,MATCH(T843,SchoolList!A:A,0)),"N/A")</f>
        <v>N/A</v>
      </c>
      <c r="T843" s="87" t="s">
        <v>405</v>
      </c>
      <c r="U843" s="88"/>
      <c r="V843" s="87"/>
    </row>
    <row r="844" spans="1:22" x14ac:dyDescent="0.2">
      <c r="A844" s="48">
        <v>44</v>
      </c>
      <c r="B844" s="48" t="s">
        <v>917</v>
      </c>
      <c r="C844" s="48" t="s">
        <v>918</v>
      </c>
      <c r="D844" s="49">
        <v>97</v>
      </c>
      <c r="E844" s="50" t="s">
        <v>399</v>
      </c>
      <c r="F844" s="48" t="s">
        <v>400</v>
      </c>
      <c r="G844" s="48" t="s">
        <v>401</v>
      </c>
      <c r="H844" s="48">
        <v>97</v>
      </c>
      <c r="I844" s="48">
        <v>1</v>
      </c>
      <c r="J844" s="48" t="s">
        <v>402</v>
      </c>
      <c r="K844" s="48">
        <v>31</v>
      </c>
      <c r="L844" s="49" t="s">
        <v>735</v>
      </c>
      <c r="M844" s="48" t="s">
        <v>403</v>
      </c>
      <c r="N844" s="51" t="s">
        <v>404</v>
      </c>
      <c r="P844" s="48">
        <v>682</v>
      </c>
      <c r="Q844" s="131" t="str">
        <f>IFERROR(INDEX(JRoomSCS!C:C,MATCH(JRooms!M844,JRoomSCS!$B:$B,0)),"N/A")</f>
        <v>N/A</v>
      </c>
      <c r="R844" s="86" t="s">
        <v>405</v>
      </c>
      <c r="S844" s="87" t="str">
        <f>IFERROR(INDEX(SchoolList!C:C,MATCH(T844,SchoolList!A:A,0)),"N/A")</f>
        <v>N/A</v>
      </c>
      <c r="T844" s="87" t="s">
        <v>405</v>
      </c>
      <c r="U844" s="88"/>
      <c r="V844" s="87"/>
    </row>
    <row r="845" spans="1:22" x14ac:dyDescent="0.2">
      <c r="A845" s="48">
        <v>44</v>
      </c>
      <c r="B845" s="48" t="s">
        <v>917</v>
      </c>
      <c r="C845" s="48" t="s">
        <v>918</v>
      </c>
      <c r="D845" s="49">
        <v>97</v>
      </c>
      <c r="E845" s="50" t="s">
        <v>399</v>
      </c>
      <c r="F845" s="48" t="s">
        <v>400</v>
      </c>
      <c r="G845" s="48" t="s">
        <v>401</v>
      </c>
      <c r="H845" s="48">
        <v>97</v>
      </c>
      <c r="I845" s="48">
        <v>1</v>
      </c>
      <c r="J845" s="48" t="s">
        <v>402</v>
      </c>
      <c r="K845" s="48">
        <v>32</v>
      </c>
      <c r="L845" s="49" t="s">
        <v>736</v>
      </c>
      <c r="M845" s="48" t="s">
        <v>506</v>
      </c>
      <c r="N845" s="51" t="s">
        <v>404</v>
      </c>
      <c r="P845" s="48">
        <v>768</v>
      </c>
      <c r="Q845" s="131" t="str">
        <f>IFERROR(INDEX(JRoomSCS!C:C,MATCH(JRooms!M845,JRoomSCS!$B:$B,0)),"N/A")</f>
        <v>N/A</v>
      </c>
      <c r="R845" s="86" t="s">
        <v>405</v>
      </c>
      <c r="S845" s="87" t="str">
        <f>IFERROR(INDEX(SchoolList!C:C,MATCH(T845,SchoolList!A:A,0)),"N/A")</f>
        <v>N/A</v>
      </c>
      <c r="T845" s="87" t="s">
        <v>405</v>
      </c>
      <c r="U845" s="88"/>
      <c r="V845" s="87"/>
    </row>
    <row r="846" spans="1:22" x14ac:dyDescent="0.2">
      <c r="A846" s="48">
        <v>44</v>
      </c>
      <c r="B846" s="48" t="s">
        <v>917</v>
      </c>
      <c r="C846" s="48" t="s">
        <v>918</v>
      </c>
      <c r="D846" s="49">
        <v>97</v>
      </c>
      <c r="E846" s="50" t="s">
        <v>399</v>
      </c>
      <c r="F846" s="48" t="s">
        <v>400</v>
      </c>
      <c r="G846" s="48" t="s">
        <v>401</v>
      </c>
      <c r="H846" s="48">
        <v>97</v>
      </c>
      <c r="I846" s="48">
        <v>1</v>
      </c>
      <c r="J846" s="48" t="s">
        <v>402</v>
      </c>
      <c r="K846" s="48">
        <v>33</v>
      </c>
      <c r="L846" s="49" t="s">
        <v>737</v>
      </c>
      <c r="M846" s="48" t="s">
        <v>506</v>
      </c>
      <c r="N846" s="51" t="s">
        <v>404</v>
      </c>
      <c r="P846" s="48">
        <v>768</v>
      </c>
      <c r="Q846" s="131" t="str">
        <f>IFERROR(INDEX(JRoomSCS!C:C,MATCH(JRooms!M846,JRoomSCS!$B:$B,0)),"N/A")</f>
        <v>N/A</v>
      </c>
      <c r="R846" s="86" t="s">
        <v>405</v>
      </c>
      <c r="S846" s="87" t="str">
        <f>IFERROR(INDEX(SchoolList!C:C,MATCH(T846,SchoolList!A:A,0)),"N/A")</f>
        <v>N/A</v>
      </c>
      <c r="T846" s="87" t="s">
        <v>405</v>
      </c>
      <c r="U846" s="88"/>
      <c r="V846" s="87"/>
    </row>
    <row r="847" spans="1:22" x14ac:dyDescent="0.2">
      <c r="A847" s="48">
        <v>44</v>
      </c>
      <c r="B847" s="48" t="s">
        <v>917</v>
      </c>
      <c r="C847" s="48" t="s">
        <v>918</v>
      </c>
      <c r="D847" s="49">
        <v>97</v>
      </c>
      <c r="E847" s="50" t="s">
        <v>399</v>
      </c>
      <c r="F847" s="48" t="s">
        <v>400</v>
      </c>
      <c r="G847" s="48" t="s">
        <v>401</v>
      </c>
      <c r="H847" s="48">
        <v>97</v>
      </c>
      <c r="I847" s="48">
        <v>1</v>
      </c>
      <c r="J847" s="48" t="s">
        <v>402</v>
      </c>
      <c r="K847" s="48">
        <v>34</v>
      </c>
      <c r="L847" s="49" t="s">
        <v>919</v>
      </c>
      <c r="M847" s="48" t="s">
        <v>506</v>
      </c>
      <c r="N847" s="51" t="s">
        <v>404</v>
      </c>
      <c r="P847" s="48">
        <v>690</v>
      </c>
      <c r="Q847" s="131" t="str">
        <f>IFERROR(INDEX(JRoomSCS!C:C,MATCH(JRooms!M847,JRoomSCS!$B:$B,0)),"N/A")</f>
        <v>N/A</v>
      </c>
      <c r="R847" s="86" t="s">
        <v>405</v>
      </c>
      <c r="S847" s="87" t="str">
        <f>IFERROR(INDEX(SchoolList!C:C,MATCH(T847,SchoolList!A:A,0)),"N/A")</f>
        <v>N/A</v>
      </c>
      <c r="T847" s="87" t="s">
        <v>405</v>
      </c>
      <c r="U847" s="88"/>
      <c r="V847" s="87"/>
    </row>
    <row r="848" spans="1:22" x14ac:dyDescent="0.2">
      <c r="A848" s="48">
        <v>44</v>
      </c>
      <c r="B848" s="48" t="s">
        <v>917</v>
      </c>
      <c r="C848" s="48" t="s">
        <v>918</v>
      </c>
      <c r="D848" s="49">
        <v>97</v>
      </c>
      <c r="E848" s="50" t="s">
        <v>399</v>
      </c>
      <c r="F848" s="48" t="s">
        <v>400</v>
      </c>
      <c r="G848" s="48" t="s">
        <v>401</v>
      </c>
      <c r="H848" s="48">
        <v>97</v>
      </c>
      <c r="I848" s="48">
        <v>1</v>
      </c>
      <c r="J848" s="48" t="s">
        <v>402</v>
      </c>
      <c r="K848" s="48">
        <v>35</v>
      </c>
      <c r="L848" s="49" t="s">
        <v>920</v>
      </c>
      <c r="M848" s="48" t="s">
        <v>403</v>
      </c>
      <c r="N848" s="51" t="s">
        <v>404</v>
      </c>
      <c r="O848" s="63" t="s">
        <v>490</v>
      </c>
      <c r="P848" s="48">
        <v>768</v>
      </c>
      <c r="Q848" s="131" t="str">
        <f>IFERROR(INDEX(JRoomSCS!C:C,MATCH(JRooms!M848,JRoomSCS!$B:$B,0)),"N/A")</f>
        <v>N/A</v>
      </c>
      <c r="R848" s="86" t="s">
        <v>405</v>
      </c>
      <c r="S848" s="87" t="str">
        <f>IFERROR(INDEX(SchoolList!C:C,MATCH(T848,SchoolList!A:A,0)),"N/A")</f>
        <v>N/A</v>
      </c>
      <c r="T848" s="87" t="s">
        <v>405</v>
      </c>
      <c r="U848" s="88"/>
      <c r="V848" s="87"/>
    </row>
    <row r="849" spans="1:22" x14ac:dyDescent="0.2">
      <c r="A849" s="48">
        <v>44</v>
      </c>
      <c r="B849" s="48" t="s">
        <v>917</v>
      </c>
      <c r="C849" s="48" t="s">
        <v>918</v>
      </c>
      <c r="D849" s="49">
        <v>97</v>
      </c>
      <c r="E849" s="50" t="s">
        <v>399</v>
      </c>
      <c r="F849" s="48" t="s">
        <v>400</v>
      </c>
      <c r="G849" s="48" t="s">
        <v>401</v>
      </c>
      <c r="H849" s="48">
        <v>97</v>
      </c>
      <c r="I849" s="48">
        <v>1</v>
      </c>
      <c r="J849" s="48" t="s">
        <v>402</v>
      </c>
      <c r="K849" s="48">
        <v>36</v>
      </c>
      <c r="L849" s="49" t="s">
        <v>921</v>
      </c>
      <c r="M849" s="48" t="s">
        <v>506</v>
      </c>
      <c r="N849" s="51" t="s">
        <v>404</v>
      </c>
      <c r="P849" s="48">
        <v>768</v>
      </c>
      <c r="Q849" s="131" t="str">
        <f>IFERROR(INDEX(JRoomSCS!C:C,MATCH(JRooms!M849,JRoomSCS!$B:$B,0)),"N/A")</f>
        <v>N/A</v>
      </c>
      <c r="R849" s="86" t="s">
        <v>405</v>
      </c>
      <c r="S849" s="87" t="str">
        <f>IFERROR(INDEX(SchoolList!C:C,MATCH(T849,SchoolList!A:A,0)),"N/A")</f>
        <v>N/A</v>
      </c>
      <c r="T849" s="87" t="s">
        <v>405</v>
      </c>
      <c r="U849" s="88"/>
      <c r="V849" s="87"/>
    </row>
    <row r="850" spans="1:22" x14ac:dyDescent="0.2">
      <c r="A850" s="48">
        <v>44</v>
      </c>
      <c r="B850" s="48" t="s">
        <v>917</v>
      </c>
      <c r="C850" s="48" t="s">
        <v>918</v>
      </c>
      <c r="D850" s="49">
        <v>97</v>
      </c>
      <c r="E850" s="50" t="s">
        <v>399</v>
      </c>
      <c r="F850" s="48" t="s">
        <v>400</v>
      </c>
      <c r="G850" s="48" t="s">
        <v>401</v>
      </c>
      <c r="H850" s="48">
        <v>97</v>
      </c>
      <c r="I850" s="48">
        <v>1</v>
      </c>
      <c r="J850" s="48" t="s">
        <v>402</v>
      </c>
      <c r="K850" s="48">
        <v>37</v>
      </c>
      <c r="L850" s="49" t="s">
        <v>922</v>
      </c>
      <c r="M850" s="48" t="s">
        <v>403</v>
      </c>
      <c r="N850" s="51" t="s">
        <v>404</v>
      </c>
      <c r="P850" s="48">
        <v>744</v>
      </c>
      <c r="Q850" s="131" t="str">
        <f>IFERROR(INDEX(JRoomSCS!C:C,MATCH(JRooms!M850,JRoomSCS!$B:$B,0)),"N/A")</f>
        <v>N/A</v>
      </c>
      <c r="R850" s="86" t="s">
        <v>405</v>
      </c>
      <c r="S850" s="87" t="str">
        <f>IFERROR(INDEX(SchoolList!C:C,MATCH(T850,SchoolList!A:A,0)),"N/A")</f>
        <v>N/A</v>
      </c>
      <c r="T850" s="87" t="s">
        <v>405</v>
      </c>
      <c r="U850" s="88"/>
      <c r="V850" s="87"/>
    </row>
    <row r="851" spans="1:22" x14ac:dyDescent="0.2">
      <c r="A851" s="48">
        <v>44</v>
      </c>
      <c r="B851" s="48" t="s">
        <v>917</v>
      </c>
      <c r="C851" s="48" t="s">
        <v>918</v>
      </c>
      <c r="D851" s="49">
        <v>97</v>
      </c>
      <c r="E851" s="50" t="s">
        <v>399</v>
      </c>
      <c r="F851" s="48" t="s">
        <v>400</v>
      </c>
      <c r="G851" s="48" t="s">
        <v>401</v>
      </c>
      <c r="H851" s="48">
        <v>97</v>
      </c>
      <c r="I851" s="48">
        <v>1</v>
      </c>
      <c r="J851" s="48" t="s">
        <v>402</v>
      </c>
      <c r="K851" s="48">
        <v>38</v>
      </c>
      <c r="L851" s="49" t="s">
        <v>923</v>
      </c>
      <c r="M851" s="48" t="s">
        <v>494</v>
      </c>
      <c r="N851" s="51" t="s">
        <v>404</v>
      </c>
      <c r="P851" s="48">
        <v>768</v>
      </c>
      <c r="Q851" s="131" t="str">
        <f>IFERROR(INDEX(JRoomSCS!C:C,MATCH(JRooms!M851,JRoomSCS!$B:$B,0)),"N/A")</f>
        <v>N/A</v>
      </c>
      <c r="R851" s="86" t="s">
        <v>405</v>
      </c>
      <c r="S851" s="87" t="str">
        <f>IFERROR(INDEX(SchoolList!C:C,MATCH(T851,SchoolList!A:A,0)),"N/A")</f>
        <v>N/A</v>
      </c>
      <c r="T851" s="87" t="s">
        <v>405</v>
      </c>
      <c r="U851" s="88"/>
      <c r="V851" s="87"/>
    </row>
    <row r="852" spans="1:22" x14ac:dyDescent="0.2">
      <c r="A852" s="48">
        <v>44</v>
      </c>
      <c r="B852" s="48" t="s">
        <v>917</v>
      </c>
      <c r="C852" s="48" t="s">
        <v>918</v>
      </c>
      <c r="D852" s="49">
        <v>97</v>
      </c>
      <c r="E852" s="50" t="s">
        <v>399</v>
      </c>
      <c r="F852" s="48" t="s">
        <v>400</v>
      </c>
      <c r="G852" s="48" t="s">
        <v>401</v>
      </c>
      <c r="H852" s="48">
        <v>97</v>
      </c>
      <c r="I852" s="48">
        <v>1</v>
      </c>
      <c r="J852" s="48" t="s">
        <v>402</v>
      </c>
      <c r="K852" s="48">
        <v>41</v>
      </c>
      <c r="L852" s="49" t="s">
        <v>526</v>
      </c>
      <c r="M852" s="48" t="s">
        <v>506</v>
      </c>
      <c r="N852" s="51" t="s">
        <v>404</v>
      </c>
      <c r="P852" s="48">
        <v>768</v>
      </c>
      <c r="Q852" s="131" t="str">
        <f>IFERROR(INDEX(JRoomSCS!C:C,MATCH(JRooms!M852,JRoomSCS!$B:$B,0)),"N/A")</f>
        <v>N/A</v>
      </c>
      <c r="R852" s="86" t="s">
        <v>405</v>
      </c>
      <c r="S852" s="87" t="str">
        <f>IFERROR(INDEX(SchoolList!C:C,MATCH(T852,SchoolList!A:A,0)),"N/A")</f>
        <v>N/A</v>
      </c>
      <c r="T852" s="87" t="s">
        <v>405</v>
      </c>
      <c r="U852" s="88"/>
      <c r="V852" s="87"/>
    </row>
    <row r="853" spans="1:22" x14ac:dyDescent="0.2">
      <c r="A853" s="48">
        <v>44</v>
      </c>
      <c r="B853" s="48" t="s">
        <v>917</v>
      </c>
      <c r="C853" s="48" t="s">
        <v>918</v>
      </c>
      <c r="D853" s="49">
        <v>97</v>
      </c>
      <c r="E853" s="50" t="s">
        <v>399</v>
      </c>
      <c r="F853" s="48" t="s">
        <v>400</v>
      </c>
      <c r="G853" s="48" t="s">
        <v>401</v>
      </c>
      <c r="H853" s="48">
        <v>97</v>
      </c>
      <c r="I853" s="48">
        <v>1</v>
      </c>
      <c r="J853" s="48" t="s">
        <v>402</v>
      </c>
      <c r="K853" s="48">
        <v>42</v>
      </c>
      <c r="L853" s="49" t="s">
        <v>745</v>
      </c>
      <c r="M853" s="48" t="s">
        <v>403</v>
      </c>
      <c r="N853" s="51" t="s">
        <v>404</v>
      </c>
      <c r="P853" s="48">
        <v>768</v>
      </c>
      <c r="Q853" s="131" t="str">
        <f>IFERROR(INDEX(JRoomSCS!C:C,MATCH(JRooms!M853,JRoomSCS!$B:$B,0)),"N/A")</f>
        <v>N/A</v>
      </c>
      <c r="R853" s="86" t="s">
        <v>405</v>
      </c>
      <c r="S853" s="87" t="str">
        <f>IFERROR(INDEX(SchoolList!C:C,MATCH(T853,SchoolList!A:A,0)),"N/A")</f>
        <v>N/A</v>
      </c>
      <c r="T853" s="87" t="s">
        <v>405</v>
      </c>
      <c r="U853" s="88"/>
      <c r="V853" s="87"/>
    </row>
    <row r="854" spans="1:22" x14ac:dyDescent="0.2">
      <c r="A854" s="48">
        <v>44</v>
      </c>
      <c r="B854" s="48" t="s">
        <v>917</v>
      </c>
      <c r="C854" s="48" t="s">
        <v>918</v>
      </c>
      <c r="D854" s="49">
        <v>97</v>
      </c>
      <c r="E854" s="50" t="s">
        <v>399</v>
      </c>
      <c r="F854" s="48" t="s">
        <v>400</v>
      </c>
      <c r="G854" s="48" t="s">
        <v>401</v>
      </c>
      <c r="H854" s="48">
        <v>97</v>
      </c>
      <c r="I854" s="48">
        <v>1</v>
      </c>
      <c r="J854" s="48" t="s">
        <v>402</v>
      </c>
      <c r="K854" s="48">
        <v>43</v>
      </c>
      <c r="L854" s="49" t="s">
        <v>746</v>
      </c>
      <c r="M854" s="48" t="s">
        <v>403</v>
      </c>
      <c r="N854" s="51" t="s">
        <v>404</v>
      </c>
      <c r="P854" s="48">
        <v>768</v>
      </c>
      <c r="Q854" s="131" t="str">
        <f>IFERROR(INDEX(JRoomSCS!C:C,MATCH(JRooms!M854,JRoomSCS!$B:$B,0)),"N/A")</f>
        <v>N/A</v>
      </c>
      <c r="R854" s="86" t="s">
        <v>405</v>
      </c>
      <c r="S854" s="87" t="str">
        <f>IFERROR(INDEX(SchoolList!C:C,MATCH(T854,SchoolList!A:A,0)),"N/A")</f>
        <v>N/A</v>
      </c>
      <c r="T854" s="87" t="s">
        <v>405</v>
      </c>
      <c r="U854" s="88"/>
      <c r="V854" s="87"/>
    </row>
    <row r="855" spans="1:22" x14ac:dyDescent="0.2">
      <c r="A855" s="48">
        <v>44</v>
      </c>
      <c r="B855" s="48" t="s">
        <v>917</v>
      </c>
      <c r="C855" s="48" t="s">
        <v>918</v>
      </c>
      <c r="D855" s="49">
        <v>97</v>
      </c>
      <c r="E855" s="50" t="s">
        <v>399</v>
      </c>
      <c r="F855" s="48" t="s">
        <v>400</v>
      </c>
      <c r="G855" s="48" t="s">
        <v>401</v>
      </c>
      <c r="H855" s="48">
        <v>97</v>
      </c>
      <c r="I855" s="48">
        <v>1</v>
      </c>
      <c r="J855" s="48" t="s">
        <v>402</v>
      </c>
      <c r="K855" s="48">
        <v>39</v>
      </c>
      <c r="L855" s="49" t="s">
        <v>924</v>
      </c>
      <c r="M855" s="48" t="s">
        <v>406</v>
      </c>
      <c r="N855" s="51" t="s">
        <v>404</v>
      </c>
      <c r="P855" s="48">
        <v>728</v>
      </c>
      <c r="Q855" s="131" t="str">
        <f>IFERROR(INDEX(JRoomSCS!C:C,MATCH(JRooms!M855,JRoomSCS!$B:$B,0)),"N/A")</f>
        <v>N/A</v>
      </c>
      <c r="R855" s="86" t="s">
        <v>405</v>
      </c>
      <c r="S855" s="87" t="str">
        <f>IFERROR(INDEX(SchoolList!C:C,MATCH(T855,SchoolList!A:A,0)),"N/A")</f>
        <v>N/A</v>
      </c>
      <c r="T855" s="87" t="s">
        <v>405</v>
      </c>
      <c r="U855" s="88"/>
      <c r="V855" s="87"/>
    </row>
    <row r="856" spans="1:22" x14ac:dyDescent="0.2">
      <c r="A856" s="48">
        <v>44</v>
      </c>
      <c r="B856" s="48" t="s">
        <v>917</v>
      </c>
      <c r="C856" s="48" t="s">
        <v>918</v>
      </c>
      <c r="D856" s="49">
        <v>97</v>
      </c>
      <c r="E856" s="50" t="s">
        <v>399</v>
      </c>
      <c r="F856" s="48" t="s">
        <v>400</v>
      </c>
      <c r="G856" s="48" t="s">
        <v>401</v>
      </c>
      <c r="H856" s="48">
        <v>97</v>
      </c>
      <c r="I856" s="48">
        <v>1</v>
      </c>
      <c r="J856" s="48" t="s">
        <v>402</v>
      </c>
      <c r="K856" s="48">
        <v>40</v>
      </c>
      <c r="L856" s="49" t="s">
        <v>925</v>
      </c>
      <c r="M856" s="48" t="s">
        <v>406</v>
      </c>
      <c r="N856" s="51" t="s">
        <v>404</v>
      </c>
      <c r="P856" s="48">
        <v>960</v>
      </c>
      <c r="Q856" s="131" t="str">
        <f>IFERROR(INDEX(JRoomSCS!C:C,MATCH(JRooms!M856,JRoomSCS!$B:$B,0)),"N/A")</f>
        <v>N/A</v>
      </c>
      <c r="R856" s="86" t="s">
        <v>405</v>
      </c>
      <c r="S856" s="87" t="str">
        <f>IFERROR(INDEX(SchoolList!C:C,MATCH(T856,SchoolList!A:A,0)),"N/A")</f>
        <v>N/A</v>
      </c>
      <c r="T856" s="87" t="s">
        <v>405</v>
      </c>
      <c r="U856" s="88"/>
      <c r="V856" s="87"/>
    </row>
    <row r="857" spans="1:22" x14ac:dyDescent="0.2">
      <c r="A857" s="48">
        <v>44</v>
      </c>
      <c r="B857" s="48" t="s">
        <v>917</v>
      </c>
      <c r="C857" s="48" t="s">
        <v>918</v>
      </c>
      <c r="D857" s="49">
        <v>97</v>
      </c>
      <c r="E857" s="50" t="s">
        <v>399</v>
      </c>
      <c r="F857" s="48" t="s">
        <v>400</v>
      </c>
      <c r="G857" s="48" t="s">
        <v>401</v>
      </c>
      <c r="H857" s="48">
        <v>97</v>
      </c>
      <c r="I857" s="48">
        <v>1</v>
      </c>
      <c r="J857" s="48" t="s">
        <v>402</v>
      </c>
      <c r="K857" s="48">
        <v>44</v>
      </c>
      <c r="L857" s="49" t="s">
        <v>414</v>
      </c>
      <c r="M857" s="48" t="s">
        <v>415</v>
      </c>
      <c r="N857" s="51" t="s">
        <v>416</v>
      </c>
      <c r="P857" s="48">
        <v>1131</v>
      </c>
      <c r="Q857" s="131" t="str">
        <f>IFERROR(INDEX(JRoomSCS!C:C,MATCH(JRooms!M857,JRoomSCS!$B:$B,0)),"N/A")</f>
        <v>N/A</v>
      </c>
      <c r="R857" s="86" t="s">
        <v>405</v>
      </c>
      <c r="S857" s="87" t="str">
        <f>IFERROR(INDEX(SchoolList!C:C,MATCH(T857,SchoolList!A:A,0)),"N/A")</f>
        <v>N/A</v>
      </c>
      <c r="T857" s="87" t="s">
        <v>405</v>
      </c>
      <c r="U857" s="88"/>
      <c r="V857" s="87"/>
    </row>
    <row r="858" spans="1:22" x14ac:dyDescent="0.2">
      <c r="A858" s="48">
        <v>44</v>
      </c>
      <c r="B858" s="48" t="s">
        <v>917</v>
      </c>
      <c r="C858" s="48" t="s">
        <v>918</v>
      </c>
      <c r="D858" s="49">
        <v>97</v>
      </c>
      <c r="E858" s="50" t="s">
        <v>399</v>
      </c>
      <c r="F858" s="48" t="s">
        <v>400</v>
      </c>
      <c r="G858" s="48" t="s">
        <v>401</v>
      </c>
      <c r="H858" s="48">
        <v>97</v>
      </c>
      <c r="I858" s="48">
        <v>1</v>
      </c>
      <c r="J858" s="48" t="s">
        <v>402</v>
      </c>
      <c r="K858" s="48">
        <v>45</v>
      </c>
      <c r="L858" s="49" t="s">
        <v>926</v>
      </c>
      <c r="M858" s="48" t="s">
        <v>408</v>
      </c>
      <c r="N858" s="51" t="s">
        <v>409</v>
      </c>
      <c r="P858" s="48">
        <v>204</v>
      </c>
      <c r="Q858" s="131" t="str">
        <f>IFERROR(INDEX(JRoomSCS!C:C,MATCH(JRooms!M858,JRoomSCS!$B:$B,0)),"N/A")</f>
        <v>N/A</v>
      </c>
      <c r="R858" s="86" t="s">
        <v>405</v>
      </c>
      <c r="S858" s="87" t="str">
        <f>IFERROR(INDEX(SchoolList!C:C,MATCH(T858,SchoolList!A:A,0)),"N/A")</f>
        <v>N/A</v>
      </c>
      <c r="T858" s="87" t="s">
        <v>405</v>
      </c>
      <c r="U858" s="88"/>
      <c r="V858" s="87"/>
    </row>
    <row r="859" spans="1:22" x14ac:dyDescent="0.2">
      <c r="A859" s="48">
        <v>44</v>
      </c>
      <c r="B859" s="48" t="s">
        <v>917</v>
      </c>
      <c r="C859" s="48" t="s">
        <v>918</v>
      </c>
      <c r="D859" s="49">
        <v>98</v>
      </c>
      <c r="E859" s="50" t="s">
        <v>454</v>
      </c>
      <c r="F859" s="48" t="s">
        <v>455</v>
      </c>
      <c r="G859" s="48" t="s">
        <v>401</v>
      </c>
      <c r="H859" s="48">
        <v>98</v>
      </c>
      <c r="I859" s="48">
        <v>1</v>
      </c>
      <c r="J859" s="48" t="s">
        <v>402</v>
      </c>
      <c r="K859" s="48">
        <v>46</v>
      </c>
      <c r="L859" s="49" t="s">
        <v>927</v>
      </c>
      <c r="M859" s="48" t="s">
        <v>408</v>
      </c>
      <c r="N859" s="51" t="s">
        <v>409</v>
      </c>
      <c r="P859" s="48">
        <v>408</v>
      </c>
      <c r="Q859" s="131" t="str">
        <f>IFERROR(INDEX(JRoomSCS!C:C,MATCH(JRooms!M859,JRoomSCS!$B:$B,0)),"N/A")</f>
        <v>N/A</v>
      </c>
      <c r="R859" s="86" t="s">
        <v>405</v>
      </c>
      <c r="S859" s="87" t="str">
        <f>IFERROR(INDEX(SchoolList!C:C,MATCH(T859,SchoolList!A:A,0)),"N/A")</f>
        <v>N/A</v>
      </c>
      <c r="T859" s="87" t="s">
        <v>405</v>
      </c>
      <c r="U859" s="88"/>
      <c r="V859" s="87"/>
    </row>
    <row r="860" spans="1:22" x14ac:dyDescent="0.2">
      <c r="A860" s="48">
        <v>44</v>
      </c>
      <c r="B860" s="48" t="s">
        <v>917</v>
      </c>
      <c r="C860" s="48" t="s">
        <v>918</v>
      </c>
      <c r="D860" s="49">
        <v>99</v>
      </c>
      <c r="E860" s="50" t="s">
        <v>471</v>
      </c>
      <c r="F860" s="48" t="s">
        <v>472</v>
      </c>
      <c r="G860" s="48" t="s">
        <v>401</v>
      </c>
      <c r="H860" s="48">
        <v>99</v>
      </c>
      <c r="I860" s="48">
        <v>1</v>
      </c>
      <c r="J860" s="48" t="s">
        <v>402</v>
      </c>
      <c r="K860" s="48">
        <v>47</v>
      </c>
      <c r="L860" s="49" t="s">
        <v>399</v>
      </c>
      <c r="M860" s="48" t="s">
        <v>494</v>
      </c>
      <c r="N860" s="51" t="s">
        <v>404</v>
      </c>
      <c r="P860" s="48">
        <v>1590</v>
      </c>
      <c r="Q860" s="131" t="str">
        <f>IFERROR(INDEX(JRoomSCS!C:C,MATCH(JRooms!M860,JRoomSCS!$B:$B,0)),"N/A")</f>
        <v>N/A</v>
      </c>
      <c r="R860" s="86" t="s">
        <v>492</v>
      </c>
      <c r="S860" s="87" t="str">
        <f>IFERROR(INDEX(SchoolList!C:C,MATCH(T860,SchoolList!A:A,0)),"N/A")</f>
        <v>N/A</v>
      </c>
      <c r="T860" s="87" t="s">
        <v>405</v>
      </c>
      <c r="U860" s="88"/>
      <c r="V860" s="87"/>
    </row>
    <row r="861" spans="1:22" x14ac:dyDescent="0.2">
      <c r="A861" s="48">
        <v>44</v>
      </c>
      <c r="B861" s="48" t="s">
        <v>917</v>
      </c>
      <c r="C861" s="48" t="s">
        <v>918</v>
      </c>
      <c r="D861" s="49">
        <v>99</v>
      </c>
      <c r="E861" s="50" t="s">
        <v>471</v>
      </c>
      <c r="F861" s="48" t="s">
        <v>472</v>
      </c>
      <c r="G861" s="48" t="s">
        <v>401</v>
      </c>
      <c r="H861" s="48">
        <v>99</v>
      </c>
      <c r="I861" s="48">
        <v>1</v>
      </c>
      <c r="J861" s="48" t="s">
        <v>402</v>
      </c>
      <c r="K861" s="48">
        <v>48</v>
      </c>
      <c r="L861" s="49" t="s">
        <v>454</v>
      </c>
      <c r="M861" s="48" t="s">
        <v>494</v>
      </c>
      <c r="N861" s="51" t="s">
        <v>404</v>
      </c>
      <c r="P861" s="48">
        <v>1431</v>
      </c>
      <c r="Q861" s="131" t="str">
        <f>IFERROR(INDEX(JRoomSCS!C:C,MATCH(JRooms!M861,JRoomSCS!$B:$B,0)),"N/A")</f>
        <v>N/A</v>
      </c>
      <c r="R861" s="86" t="s">
        <v>492</v>
      </c>
      <c r="S861" s="87" t="str">
        <f>IFERROR(INDEX(SchoolList!C:C,MATCH(T861,SchoolList!A:A,0)),"N/A")</f>
        <v>N/A</v>
      </c>
      <c r="T861" s="87" t="s">
        <v>405</v>
      </c>
      <c r="U861" s="88"/>
      <c r="V861" s="87"/>
    </row>
    <row r="862" spans="1:22" x14ac:dyDescent="0.2">
      <c r="A862" s="48">
        <v>44</v>
      </c>
      <c r="B862" s="48" t="s">
        <v>917</v>
      </c>
      <c r="C862" s="48" t="s">
        <v>918</v>
      </c>
      <c r="D862" s="49">
        <v>99</v>
      </c>
      <c r="E862" s="50" t="s">
        <v>471</v>
      </c>
      <c r="F862" s="48" t="s">
        <v>472</v>
      </c>
      <c r="G862" s="48" t="s">
        <v>401</v>
      </c>
      <c r="H862" s="48">
        <v>99</v>
      </c>
      <c r="I862" s="48">
        <v>1</v>
      </c>
      <c r="J862" s="48" t="s">
        <v>402</v>
      </c>
      <c r="K862" s="48">
        <v>49</v>
      </c>
      <c r="L862" s="49" t="s">
        <v>471</v>
      </c>
      <c r="M862" s="48" t="s">
        <v>494</v>
      </c>
      <c r="N862" s="51" t="s">
        <v>404</v>
      </c>
      <c r="P862" s="48">
        <v>930</v>
      </c>
      <c r="Q862" s="131" t="str">
        <f>IFERROR(INDEX(JRoomSCS!C:C,MATCH(JRooms!M862,JRoomSCS!$B:$B,0)),"N/A")</f>
        <v>N/A</v>
      </c>
      <c r="R862" s="86" t="s">
        <v>405</v>
      </c>
      <c r="S862" s="87" t="str">
        <f>IFERROR(INDEX(SchoolList!C:C,MATCH(T862,SchoolList!A:A,0)),"N/A")</f>
        <v>N/A</v>
      </c>
      <c r="T862" s="87" t="s">
        <v>405</v>
      </c>
      <c r="U862" s="88"/>
      <c r="V862" s="87"/>
    </row>
    <row r="863" spans="1:22" x14ac:dyDescent="0.2">
      <c r="A863" s="48">
        <v>44</v>
      </c>
      <c r="B863" s="48" t="s">
        <v>917</v>
      </c>
      <c r="C863" s="48" t="s">
        <v>918</v>
      </c>
      <c r="D863" s="49">
        <v>99</v>
      </c>
      <c r="E863" s="50" t="s">
        <v>471</v>
      </c>
      <c r="F863" s="48" t="s">
        <v>472</v>
      </c>
      <c r="G863" s="48" t="s">
        <v>401</v>
      </c>
      <c r="H863" s="48">
        <v>99</v>
      </c>
      <c r="I863" s="48">
        <v>1</v>
      </c>
      <c r="J863" s="48" t="s">
        <v>402</v>
      </c>
      <c r="K863" s="48">
        <v>50</v>
      </c>
      <c r="L863" s="49" t="s">
        <v>928</v>
      </c>
      <c r="M863" s="48" t="s">
        <v>412</v>
      </c>
      <c r="N863" s="51" t="s">
        <v>413</v>
      </c>
      <c r="P863" s="48">
        <v>1935</v>
      </c>
      <c r="Q863" s="131" t="str">
        <f>IFERROR(INDEX(JRoomSCS!C:C,MATCH(JRooms!M863,JRoomSCS!$B:$B,0)),"N/A")</f>
        <v>N/A</v>
      </c>
      <c r="R863" s="86" t="s">
        <v>405</v>
      </c>
      <c r="S863" s="87" t="str">
        <f>IFERROR(INDEX(SchoolList!C:C,MATCH(T863,SchoolList!A:A,0)),"N/A")</f>
        <v>N/A</v>
      </c>
      <c r="T863" s="87" t="s">
        <v>405</v>
      </c>
      <c r="U863" s="88"/>
      <c r="V863" s="87"/>
    </row>
    <row r="864" spans="1:22" x14ac:dyDescent="0.2">
      <c r="A864" s="48">
        <v>44</v>
      </c>
      <c r="B864" s="48" t="s">
        <v>917</v>
      </c>
      <c r="C864" s="48" t="s">
        <v>918</v>
      </c>
      <c r="D864" s="49">
        <v>100</v>
      </c>
      <c r="E864" s="50" t="s">
        <v>425</v>
      </c>
      <c r="F864" s="48" t="s">
        <v>426</v>
      </c>
      <c r="G864" s="48" t="s">
        <v>424</v>
      </c>
      <c r="H864" s="48">
        <v>100</v>
      </c>
      <c r="I864" s="48">
        <v>1</v>
      </c>
      <c r="J864" s="48" t="s">
        <v>402</v>
      </c>
      <c r="K864" s="48">
        <v>51</v>
      </c>
      <c r="L864" s="49">
        <v>2</v>
      </c>
      <c r="M864" s="48" t="s">
        <v>403</v>
      </c>
      <c r="N864" s="51" t="s">
        <v>404</v>
      </c>
      <c r="P864" s="48">
        <v>805</v>
      </c>
      <c r="Q864" s="131" t="str">
        <f>IFERROR(INDEX(JRoomSCS!C:C,MATCH(JRooms!M864,JRoomSCS!$B:$B,0)),"N/A")</f>
        <v>N/A</v>
      </c>
      <c r="R864" s="86" t="s">
        <v>405</v>
      </c>
      <c r="S864" s="87" t="str">
        <f>IFERROR(INDEX(SchoolList!C:C,MATCH(T864,SchoolList!A:A,0)),"N/A")</f>
        <v>N/A</v>
      </c>
      <c r="T864" s="87" t="s">
        <v>405</v>
      </c>
      <c r="U864" s="88"/>
      <c r="V864" s="87"/>
    </row>
    <row r="865" spans="1:22" x14ac:dyDescent="0.2">
      <c r="A865" s="48">
        <v>44</v>
      </c>
      <c r="B865" s="48" t="s">
        <v>917</v>
      </c>
      <c r="C865" s="48" t="s">
        <v>918</v>
      </c>
      <c r="D865" s="49">
        <v>101</v>
      </c>
      <c r="E865" s="50" t="s">
        <v>427</v>
      </c>
      <c r="F865" s="48" t="s">
        <v>428</v>
      </c>
      <c r="G865" s="48" t="s">
        <v>424</v>
      </c>
      <c r="H865" s="48">
        <v>101</v>
      </c>
      <c r="I865" s="48">
        <v>1</v>
      </c>
      <c r="J865" s="48" t="s">
        <v>402</v>
      </c>
      <c r="K865" s="48">
        <v>52</v>
      </c>
      <c r="L865" s="49">
        <v>3</v>
      </c>
      <c r="M865" s="48" t="s">
        <v>419</v>
      </c>
      <c r="N865" s="51" t="s">
        <v>404</v>
      </c>
      <c r="P865" s="48">
        <v>805</v>
      </c>
      <c r="Q865" s="131" t="str">
        <f>IFERROR(INDEX(JRoomSCS!C:C,MATCH(JRooms!M865,JRoomSCS!$B:$B,0)),"N/A")</f>
        <v>N/A</v>
      </c>
      <c r="R865" s="86" t="s">
        <v>405</v>
      </c>
      <c r="S865" s="87" t="str">
        <f>IFERROR(INDEX(SchoolList!C:C,MATCH(T865,SchoolList!A:A,0)),"N/A")</f>
        <v>N/A</v>
      </c>
      <c r="T865" s="87" t="s">
        <v>405</v>
      </c>
      <c r="U865" s="88"/>
      <c r="V865" s="87"/>
    </row>
    <row r="866" spans="1:22" x14ac:dyDescent="0.2">
      <c r="A866" s="48">
        <v>44</v>
      </c>
      <c r="B866" s="48" t="s">
        <v>917</v>
      </c>
      <c r="C866" s="48" t="s">
        <v>918</v>
      </c>
      <c r="D866" s="49">
        <v>102</v>
      </c>
      <c r="E866" s="50" t="s">
        <v>429</v>
      </c>
      <c r="F866" s="48" t="s">
        <v>430</v>
      </c>
      <c r="G866" s="48" t="s">
        <v>424</v>
      </c>
      <c r="H866" s="48">
        <v>102</v>
      </c>
      <c r="I866" s="48">
        <v>1</v>
      </c>
      <c r="J866" s="48" t="s">
        <v>402</v>
      </c>
      <c r="K866" s="48">
        <v>53</v>
      </c>
      <c r="L866" s="49">
        <v>4</v>
      </c>
      <c r="M866" s="48" t="s">
        <v>403</v>
      </c>
      <c r="N866" s="51" t="s">
        <v>404</v>
      </c>
      <c r="P866" s="48">
        <v>714</v>
      </c>
      <c r="Q866" s="131" t="str">
        <f>IFERROR(INDEX(JRoomSCS!C:C,MATCH(JRooms!M866,JRoomSCS!$B:$B,0)),"N/A")</f>
        <v>N/A</v>
      </c>
      <c r="R866" s="86" t="s">
        <v>405</v>
      </c>
      <c r="S866" s="87" t="str">
        <f>IFERROR(INDEX(SchoolList!C:C,MATCH(T866,SchoolList!A:A,0)),"N/A")</f>
        <v>N/A</v>
      </c>
      <c r="T866" s="87" t="s">
        <v>405</v>
      </c>
      <c r="U866" s="88"/>
      <c r="V866" s="87"/>
    </row>
    <row r="867" spans="1:22" x14ac:dyDescent="0.2">
      <c r="A867" s="48">
        <v>44</v>
      </c>
      <c r="B867" s="48" t="s">
        <v>917</v>
      </c>
      <c r="C867" s="48" t="s">
        <v>918</v>
      </c>
      <c r="D867" s="49">
        <v>103</v>
      </c>
      <c r="E867" s="50" t="s">
        <v>431</v>
      </c>
      <c r="F867" s="48" t="s">
        <v>432</v>
      </c>
      <c r="G867" s="48" t="s">
        <v>424</v>
      </c>
      <c r="H867" s="48">
        <v>103</v>
      </c>
      <c r="I867" s="48">
        <v>1</v>
      </c>
      <c r="J867" s="48" t="s">
        <v>402</v>
      </c>
      <c r="K867" s="48">
        <v>54</v>
      </c>
      <c r="L867" s="49">
        <v>5</v>
      </c>
      <c r="M867" s="48" t="s">
        <v>419</v>
      </c>
      <c r="N867" s="51" t="s">
        <v>404</v>
      </c>
      <c r="P867" s="48">
        <v>897</v>
      </c>
      <c r="Q867" s="131" t="str">
        <f>IFERROR(INDEX(JRoomSCS!C:C,MATCH(JRooms!M867,JRoomSCS!$B:$B,0)),"N/A")</f>
        <v>N/A</v>
      </c>
      <c r="R867" s="86" t="s">
        <v>405</v>
      </c>
      <c r="S867" s="87" t="str">
        <f>IFERROR(INDEX(SchoolList!C:C,MATCH(T867,SchoolList!A:A,0)),"N/A")</f>
        <v>N/A</v>
      </c>
      <c r="T867" s="87" t="s">
        <v>405</v>
      </c>
      <c r="U867" s="88"/>
      <c r="V867" s="87"/>
    </row>
    <row r="868" spans="1:22" x14ac:dyDescent="0.2">
      <c r="A868" s="48">
        <v>44</v>
      </c>
      <c r="B868" s="48" t="s">
        <v>917</v>
      </c>
      <c r="C868" s="48" t="s">
        <v>918</v>
      </c>
      <c r="D868" s="49">
        <v>104</v>
      </c>
      <c r="E868" s="50" t="s">
        <v>433</v>
      </c>
      <c r="F868" s="48" t="s">
        <v>434</v>
      </c>
      <c r="G868" s="48" t="s">
        <v>424</v>
      </c>
      <c r="H868" s="48">
        <v>104</v>
      </c>
      <c r="I868" s="48">
        <v>1</v>
      </c>
      <c r="J868" s="48" t="s">
        <v>402</v>
      </c>
      <c r="K868" s="48">
        <v>55</v>
      </c>
      <c r="L868" s="49">
        <v>6</v>
      </c>
      <c r="M868" s="48" t="s">
        <v>419</v>
      </c>
      <c r="N868" s="51" t="s">
        <v>404</v>
      </c>
      <c r="P868" s="48">
        <v>897</v>
      </c>
      <c r="Q868" s="131" t="str">
        <f>IFERROR(INDEX(JRoomSCS!C:C,MATCH(JRooms!M868,JRoomSCS!$B:$B,0)),"N/A")</f>
        <v>N/A</v>
      </c>
      <c r="R868" s="86" t="s">
        <v>405</v>
      </c>
      <c r="S868" s="87" t="str">
        <f>IFERROR(INDEX(SchoolList!C:C,MATCH(T868,SchoolList!A:A,0)),"N/A")</f>
        <v>N/A</v>
      </c>
      <c r="T868" s="87" t="s">
        <v>405</v>
      </c>
      <c r="U868" s="88"/>
      <c r="V868" s="87"/>
    </row>
    <row r="869" spans="1:22" x14ac:dyDescent="0.2">
      <c r="A869" s="48">
        <v>44</v>
      </c>
      <c r="B869" s="48" t="s">
        <v>917</v>
      </c>
      <c r="C869" s="48" t="s">
        <v>918</v>
      </c>
      <c r="D869" s="49">
        <v>105</v>
      </c>
      <c r="E869" s="50" t="s">
        <v>435</v>
      </c>
      <c r="F869" s="48" t="s">
        <v>436</v>
      </c>
      <c r="G869" s="48" t="s">
        <v>424</v>
      </c>
      <c r="H869" s="48">
        <v>105</v>
      </c>
      <c r="I869" s="48">
        <v>1</v>
      </c>
      <c r="J869" s="48" t="s">
        <v>402</v>
      </c>
      <c r="K869" s="48">
        <v>56</v>
      </c>
      <c r="L869" s="49">
        <v>7</v>
      </c>
      <c r="M869" s="48" t="s">
        <v>419</v>
      </c>
      <c r="N869" s="51" t="s">
        <v>404</v>
      </c>
      <c r="P869" s="48">
        <v>897</v>
      </c>
      <c r="Q869" s="131" t="str">
        <f>IFERROR(INDEX(JRoomSCS!C:C,MATCH(JRooms!M869,JRoomSCS!$B:$B,0)),"N/A")</f>
        <v>N/A</v>
      </c>
      <c r="R869" s="86" t="s">
        <v>405</v>
      </c>
      <c r="S869" s="87" t="str">
        <f>IFERROR(INDEX(SchoolList!C:C,MATCH(T869,SchoolList!A:A,0)),"N/A")</f>
        <v>N/A</v>
      </c>
      <c r="T869" s="87" t="s">
        <v>405</v>
      </c>
      <c r="U869" s="88"/>
      <c r="V869" s="87"/>
    </row>
    <row r="870" spans="1:22" x14ac:dyDescent="0.2">
      <c r="A870" s="48">
        <v>44</v>
      </c>
      <c r="B870" s="48" t="s">
        <v>917</v>
      </c>
      <c r="C870" s="48" t="s">
        <v>918</v>
      </c>
      <c r="D870" s="49">
        <v>106</v>
      </c>
      <c r="E870" s="50" t="s">
        <v>437</v>
      </c>
      <c r="F870" s="48" t="s">
        <v>438</v>
      </c>
      <c r="G870" s="48" t="s">
        <v>424</v>
      </c>
      <c r="H870" s="48">
        <v>106</v>
      </c>
      <c r="I870" s="48">
        <v>1</v>
      </c>
      <c r="J870" s="48" t="s">
        <v>402</v>
      </c>
      <c r="K870" s="48">
        <v>57</v>
      </c>
      <c r="L870" s="49">
        <v>8</v>
      </c>
      <c r="M870" s="48" t="s">
        <v>419</v>
      </c>
      <c r="N870" s="51" t="s">
        <v>404</v>
      </c>
      <c r="P870" s="48">
        <v>897</v>
      </c>
      <c r="Q870" s="131" t="str">
        <f>IFERROR(INDEX(JRoomSCS!C:C,MATCH(JRooms!M870,JRoomSCS!$B:$B,0)),"N/A")</f>
        <v>N/A</v>
      </c>
      <c r="R870" s="86" t="s">
        <v>405</v>
      </c>
      <c r="S870" s="87" t="str">
        <f>IFERROR(INDEX(SchoolList!C:C,MATCH(T870,SchoolList!A:A,0)),"N/A")</f>
        <v>N/A</v>
      </c>
      <c r="T870" s="87" t="s">
        <v>405</v>
      </c>
      <c r="U870" s="88"/>
      <c r="V870" s="87"/>
    </row>
    <row r="871" spans="1:22" x14ac:dyDescent="0.2">
      <c r="A871" s="48">
        <v>130</v>
      </c>
      <c r="B871" s="48" t="s">
        <v>929</v>
      </c>
      <c r="C871" s="48" t="s">
        <v>930</v>
      </c>
      <c r="D871" s="49">
        <v>391</v>
      </c>
      <c r="E871" s="50" t="s">
        <v>399</v>
      </c>
      <c r="F871" s="48" t="s">
        <v>400</v>
      </c>
      <c r="G871" s="48" t="s">
        <v>401</v>
      </c>
      <c r="H871" s="48">
        <v>391</v>
      </c>
      <c r="I871" s="48">
        <v>1</v>
      </c>
      <c r="J871" s="48" t="s">
        <v>402</v>
      </c>
      <c r="K871" s="48">
        <v>2003</v>
      </c>
      <c r="L871" s="49" t="s">
        <v>931</v>
      </c>
      <c r="M871" s="48" t="s">
        <v>374</v>
      </c>
      <c r="N871" s="51" t="s">
        <v>500</v>
      </c>
      <c r="P871" s="48">
        <v>770</v>
      </c>
      <c r="Q871" s="131" t="str">
        <f>IFERROR(INDEX(JRoomSCS!C:C,MATCH(JRooms!M871,JRoomSCS!$B:$B,0)),"N/A")</f>
        <v>Tech</v>
      </c>
      <c r="R871" s="86" t="s">
        <v>405</v>
      </c>
      <c r="S871" s="87" t="str">
        <f>IFERROR(INDEX(SchoolList!C:C,MATCH(T871,SchoolList!A:A,0)),"N/A")</f>
        <v>N/A</v>
      </c>
      <c r="T871" s="87" t="s">
        <v>405</v>
      </c>
      <c r="U871" s="88"/>
      <c r="V871" s="87"/>
    </row>
    <row r="872" spans="1:22" x14ac:dyDescent="0.2">
      <c r="A872" s="48">
        <v>130</v>
      </c>
      <c r="B872" s="48" t="s">
        <v>929</v>
      </c>
      <c r="C872" s="48" t="s">
        <v>930</v>
      </c>
      <c r="D872" s="49">
        <v>391</v>
      </c>
      <c r="E872" s="50" t="s">
        <v>399</v>
      </c>
      <c r="F872" s="48" t="s">
        <v>400</v>
      </c>
      <c r="G872" s="48" t="s">
        <v>401</v>
      </c>
      <c r="H872" s="48">
        <v>391</v>
      </c>
      <c r="I872" s="48">
        <v>1</v>
      </c>
      <c r="J872" s="48" t="s">
        <v>402</v>
      </c>
      <c r="K872" s="48">
        <v>2004</v>
      </c>
      <c r="L872" s="49" t="s">
        <v>932</v>
      </c>
      <c r="M872" s="48" t="s">
        <v>419</v>
      </c>
      <c r="N872" s="51" t="s">
        <v>404</v>
      </c>
      <c r="O872" s="52" t="s">
        <v>410</v>
      </c>
      <c r="P872" s="48">
        <v>638</v>
      </c>
      <c r="Q872" s="131" t="str">
        <f>IFERROR(INDEX(JRoomSCS!C:C,MATCH(JRooms!M872,JRoomSCS!$B:$B,0)),"N/A")</f>
        <v>N/A</v>
      </c>
      <c r="R872" s="86" t="s">
        <v>405</v>
      </c>
      <c r="S872" s="87" t="str">
        <f>IFERROR(INDEX(SchoolList!C:C,MATCH(T872,SchoolList!A:A,0)),"N/A")</f>
        <v>N/A</v>
      </c>
      <c r="T872" s="87" t="s">
        <v>405</v>
      </c>
      <c r="U872" s="88"/>
      <c r="V872" s="87"/>
    </row>
    <row r="873" spans="1:22" x14ac:dyDescent="0.2">
      <c r="A873" s="48">
        <v>130</v>
      </c>
      <c r="B873" s="48" t="s">
        <v>929</v>
      </c>
      <c r="C873" s="48" t="s">
        <v>930</v>
      </c>
      <c r="D873" s="49">
        <v>391</v>
      </c>
      <c r="E873" s="50" t="s">
        <v>399</v>
      </c>
      <c r="F873" s="48" t="s">
        <v>400</v>
      </c>
      <c r="G873" s="48" t="s">
        <v>401</v>
      </c>
      <c r="H873" s="48">
        <v>391</v>
      </c>
      <c r="I873" s="48">
        <v>1</v>
      </c>
      <c r="J873" s="48" t="s">
        <v>402</v>
      </c>
      <c r="K873" s="48">
        <v>2005</v>
      </c>
      <c r="L873" s="49" t="s">
        <v>933</v>
      </c>
      <c r="M873" s="48" t="s">
        <v>354</v>
      </c>
      <c r="N873" s="51" t="s">
        <v>500</v>
      </c>
      <c r="P873" s="48">
        <v>770</v>
      </c>
      <c r="Q873" s="131" t="str">
        <f>IFERROR(INDEX(JRoomSCS!C:C,MATCH(JRooms!M873,JRoomSCS!$B:$B,0)),"N/A")</f>
        <v>Arts</v>
      </c>
      <c r="R873" s="86" t="s">
        <v>405</v>
      </c>
      <c r="S873" s="87" t="str">
        <f>IFERROR(INDEX(SchoolList!C:C,MATCH(T873,SchoolList!A:A,0)),"N/A")</f>
        <v>N/A</v>
      </c>
      <c r="T873" s="87" t="s">
        <v>405</v>
      </c>
      <c r="U873" s="88"/>
      <c r="V873" s="87"/>
    </row>
    <row r="874" spans="1:22" x14ac:dyDescent="0.2">
      <c r="A874" s="48">
        <v>130</v>
      </c>
      <c r="B874" s="48" t="s">
        <v>929</v>
      </c>
      <c r="C874" s="48" t="s">
        <v>930</v>
      </c>
      <c r="D874" s="49">
        <v>391</v>
      </c>
      <c r="E874" s="50" t="s">
        <v>399</v>
      </c>
      <c r="F874" s="48" t="s">
        <v>400</v>
      </c>
      <c r="G874" s="48" t="s">
        <v>401</v>
      </c>
      <c r="H874" s="48">
        <v>391</v>
      </c>
      <c r="I874" s="48">
        <v>1</v>
      </c>
      <c r="J874" s="48" t="s">
        <v>402</v>
      </c>
      <c r="K874" s="48">
        <v>2006</v>
      </c>
      <c r="L874" s="49" t="s">
        <v>934</v>
      </c>
      <c r="M874" s="48" t="s">
        <v>419</v>
      </c>
      <c r="N874" s="51" t="s">
        <v>404</v>
      </c>
      <c r="P874" s="48">
        <v>770</v>
      </c>
      <c r="Q874" s="131" t="str">
        <f>IFERROR(INDEX(JRoomSCS!C:C,MATCH(JRooms!M874,JRoomSCS!$B:$B,0)),"N/A")</f>
        <v>N/A</v>
      </c>
      <c r="R874" s="86" t="s">
        <v>405</v>
      </c>
      <c r="S874" s="87" t="str">
        <f>IFERROR(INDEX(SchoolList!C:C,MATCH(T874,SchoolList!A:A,0)),"N/A")</f>
        <v>N/A</v>
      </c>
      <c r="T874" s="87" t="s">
        <v>405</v>
      </c>
      <c r="U874" s="88"/>
      <c r="V874" s="87"/>
    </row>
    <row r="875" spans="1:22" x14ac:dyDescent="0.2">
      <c r="A875" s="48">
        <v>130</v>
      </c>
      <c r="B875" s="48" t="s">
        <v>929</v>
      </c>
      <c r="C875" s="48" t="s">
        <v>930</v>
      </c>
      <c r="D875" s="49">
        <v>391</v>
      </c>
      <c r="E875" s="50" t="s">
        <v>399</v>
      </c>
      <c r="F875" s="48" t="s">
        <v>400</v>
      </c>
      <c r="G875" s="48" t="s">
        <v>401</v>
      </c>
      <c r="H875" s="48">
        <v>391</v>
      </c>
      <c r="I875" s="48">
        <v>1</v>
      </c>
      <c r="J875" s="48" t="s">
        <v>402</v>
      </c>
      <c r="K875" s="48">
        <v>2002</v>
      </c>
      <c r="L875" s="49" t="s">
        <v>935</v>
      </c>
      <c r="M875" s="48" t="s">
        <v>419</v>
      </c>
      <c r="N875" s="51" t="s">
        <v>404</v>
      </c>
      <c r="P875" s="48">
        <v>770</v>
      </c>
      <c r="Q875" s="131" t="str">
        <f>IFERROR(INDEX(JRoomSCS!C:C,MATCH(JRooms!M875,JRoomSCS!$B:$B,0)),"N/A")</f>
        <v>N/A</v>
      </c>
      <c r="R875" s="86" t="s">
        <v>405</v>
      </c>
      <c r="S875" s="87" t="str">
        <f>IFERROR(INDEX(SchoolList!C:C,MATCH(T875,SchoolList!A:A,0)),"N/A")</f>
        <v>N/A</v>
      </c>
      <c r="T875" s="87" t="s">
        <v>405</v>
      </c>
      <c r="U875" s="88"/>
      <c r="V875" s="87"/>
    </row>
    <row r="876" spans="1:22" x14ac:dyDescent="0.2">
      <c r="A876" s="48">
        <v>130</v>
      </c>
      <c r="B876" s="48" t="s">
        <v>929</v>
      </c>
      <c r="C876" s="48" t="s">
        <v>930</v>
      </c>
      <c r="D876" s="49">
        <v>390</v>
      </c>
      <c r="E876" s="50" t="s">
        <v>454</v>
      </c>
      <c r="F876" s="48" t="s">
        <v>455</v>
      </c>
      <c r="G876" s="48" t="s">
        <v>401</v>
      </c>
      <c r="H876" s="48">
        <v>390</v>
      </c>
      <c r="I876" s="48">
        <v>1</v>
      </c>
      <c r="J876" s="48" t="s">
        <v>402</v>
      </c>
      <c r="K876" s="48">
        <v>2024</v>
      </c>
      <c r="L876" s="49" t="s">
        <v>936</v>
      </c>
      <c r="M876" s="48" t="s">
        <v>406</v>
      </c>
      <c r="N876" s="51" t="s">
        <v>404</v>
      </c>
      <c r="P876" s="48">
        <v>713</v>
      </c>
      <c r="Q876" s="131" t="str">
        <f>IFERROR(INDEX(JRoomSCS!C:C,MATCH(JRooms!M876,JRoomSCS!$B:$B,0)),"N/A")</f>
        <v>N/A</v>
      </c>
      <c r="R876" s="86" t="s">
        <v>405</v>
      </c>
      <c r="S876" s="87" t="str">
        <f>IFERROR(INDEX(SchoolList!C:C,MATCH(T876,SchoolList!A:A,0)),"N/A")</f>
        <v>N/A</v>
      </c>
      <c r="T876" s="87" t="s">
        <v>405</v>
      </c>
      <c r="U876" s="88"/>
      <c r="V876" s="87"/>
    </row>
    <row r="877" spans="1:22" x14ac:dyDescent="0.2">
      <c r="A877" s="48">
        <v>130</v>
      </c>
      <c r="B877" s="48" t="s">
        <v>929</v>
      </c>
      <c r="C877" s="48" t="s">
        <v>930</v>
      </c>
      <c r="D877" s="49">
        <v>390</v>
      </c>
      <c r="E877" s="50" t="s">
        <v>454</v>
      </c>
      <c r="F877" s="48" t="s">
        <v>455</v>
      </c>
      <c r="G877" s="48" t="s">
        <v>401</v>
      </c>
      <c r="H877" s="48">
        <v>390</v>
      </c>
      <c r="I877" s="48">
        <v>1</v>
      </c>
      <c r="J877" s="48" t="s">
        <v>402</v>
      </c>
      <c r="K877" s="48">
        <v>2021</v>
      </c>
      <c r="L877" s="49" t="s">
        <v>735</v>
      </c>
      <c r="M877" s="48" t="s">
        <v>403</v>
      </c>
      <c r="N877" s="51" t="s">
        <v>404</v>
      </c>
      <c r="P877" s="48">
        <v>713</v>
      </c>
      <c r="Q877" s="131" t="str">
        <f>IFERROR(INDEX(JRoomSCS!C:C,MATCH(JRooms!M877,JRoomSCS!$B:$B,0)),"N/A")</f>
        <v>N/A</v>
      </c>
      <c r="R877" s="86" t="s">
        <v>405</v>
      </c>
      <c r="S877" s="87" t="str">
        <f>IFERROR(INDEX(SchoolList!C:C,MATCH(T877,SchoolList!A:A,0)),"N/A")</f>
        <v>N/A</v>
      </c>
      <c r="T877" s="87" t="s">
        <v>405</v>
      </c>
      <c r="U877" s="88"/>
      <c r="V877" s="87"/>
    </row>
    <row r="878" spans="1:22" x14ac:dyDescent="0.2">
      <c r="A878" s="48">
        <v>130</v>
      </c>
      <c r="B878" s="48" t="s">
        <v>929</v>
      </c>
      <c r="C878" s="48" t="s">
        <v>930</v>
      </c>
      <c r="D878" s="49">
        <v>390</v>
      </c>
      <c r="E878" s="50" t="s">
        <v>454</v>
      </c>
      <c r="F878" s="48" t="s">
        <v>455</v>
      </c>
      <c r="G878" s="48" t="s">
        <v>401</v>
      </c>
      <c r="H878" s="48">
        <v>390</v>
      </c>
      <c r="I878" s="48">
        <v>1</v>
      </c>
      <c r="J878" s="48" t="s">
        <v>402</v>
      </c>
      <c r="K878" s="48">
        <v>2022</v>
      </c>
      <c r="L878" s="49" t="s">
        <v>736</v>
      </c>
      <c r="M878" s="48" t="s">
        <v>403</v>
      </c>
      <c r="N878" s="51" t="s">
        <v>404</v>
      </c>
      <c r="P878" s="48">
        <v>759</v>
      </c>
      <c r="Q878" s="131" t="str">
        <f>IFERROR(INDEX(JRoomSCS!C:C,MATCH(JRooms!M878,JRoomSCS!$B:$B,0)),"N/A")</f>
        <v>N/A</v>
      </c>
      <c r="R878" s="86" t="s">
        <v>405</v>
      </c>
      <c r="S878" s="87" t="str">
        <f>IFERROR(INDEX(SchoolList!C:C,MATCH(T878,SchoolList!A:A,0)),"N/A")</f>
        <v>N/A</v>
      </c>
      <c r="T878" s="87" t="s">
        <v>405</v>
      </c>
      <c r="U878" s="88"/>
      <c r="V878" s="87"/>
    </row>
    <row r="879" spans="1:22" x14ac:dyDescent="0.2">
      <c r="A879" s="48">
        <v>130</v>
      </c>
      <c r="B879" s="48" t="s">
        <v>929</v>
      </c>
      <c r="C879" s="48" t="s">
        <v>930</v>
      </c>
      <c r="D879" s="49">
        <v>390</v>
      </c>
      <c r="E879" s="50" t="s">
        <v>454</v>
      </c>
      <c r="F879" s="48" t="s">
        <v>455</v>
      </c>
      <c r="G879" s="48" t="s">
        <v>401</v>
      </c>
      <c r="H879" s="48">
        <v>390</v>
      </c>
      <c r="I879" s="48">
        <v>1</v>
      </c>
      <c r="J879" s="48" t="s">
        <v>402</v>
      </c>
      <c r="K879" s="48">
        <v>2023</v>
      </c>
      <c r="L879" s="49" t="s">
        <v>737</v>
      </c>
      <c r="M879" s="48" t="s">
        <v>403</v>
      </c>
      <c r="N879" s="51" t="s">
        <v>404</v>
      </c>
      <c r="P879" s="48">
        <v>713</v>
      </c>
      <c r="Q879" s="131" t="str">
        <f>IFERROR(INDEX(JRoomSCS!C:C,MATCH(JRooms!M879,JRoomSCS!$B:$B,0)),"N/A")</f>
        <v>N/A</v>
      </c>
      <c r="R879" s="86" t="s">
        <v>405</v>
      </c>
      <c r="S879" s="87" t="str">
        <f>IFERROR(INDEX(SchoolList!C:C,MATCH(T879,SchoolList!A:A,0)),"N/A")</f>
        <v>N/A</v>
      </c>
      <c r="T879" s="87" t="s">
        <v>405</v>
      </c>
      <c r="U879" s="88"/>
      <c r="V879" s="87"/>
    </row>
    <row r="880" spans="1:22" x14ac:dyDescent="0.2">
      <c r="A880" s="48">
        <v>130</v>
      </c>
      <c r="B880" s="48" t="s">
        <v>929</v>
      </c>
      <c r="C880" s="48" t="s">
        <v>930</v>
      </c>
      <c r="D880" s="49">
        <v>390</v>
      </c>
      <c r="E880" s="50" t="s">
        <v>454</v>
      </c>
      <c r="F880" s="48" t="s">
        <v>455</v>
      </c>
      <c r="G880" s="48" t="s">
        <v>401</v>
      </c>
      <c r="H880" s="48">
        <v>390</v>
      </c>
      <c r="I880" s="48">
        <v>1</v>
      </c>
      <c r="J880" s="48" t="s">
        <v>402</v>
      </c>
      <c r="K880" s="48">
        <v>2025</v>
      </c>
      <c r="L880" s="49" t="s">
        <v>739</v>
      </c>
      <c r="M880" s="48" t="s">
        <v>403</v>
      </c>
      <c r="N880" s="51" t="s">
        <v>404</v>
      </c>
      <c r="P880" s="48">
        <v>713</v>
      </c>
      <c r="Q880" s="131" t="str">
        <f>IFERROR(INDEX(JRoomSCS!C:C,MATCH(JRooms!M880,JRoomSCS!$B:$B,0)),"N/A")</f>
        <v>N/A</v>
      </c>
      <c r="R880" s="86" t="s">
        <v>405</v>
      </c>
      <c r="S880" s="87" t="str">
        <f>IFERROR(INDEX(SchoolList!C:C,MATCH(T880,SchoolList!A:A,0)),"N/A")</f>
        <v>N/A</v>
      </c>
      <c r="T880" s="87" t="s">
        <v>405</v>
      </c>
      <c r="U880" s="88"/>
      <c r="V880" s="87"/>
    </row>
    <row r="881" spans="1:22" x14ac:dyDescent="0.2">
      <c r="A881" s="48">
        <v>130</v>
      </c>
      <c r="B881" s="48" t="s">
        <v>929</v>
      </c>
      <c r="C881" s="48" t="s">
        <v>930</v>
      </c>
      <c r="D881" s="49">
        <v>390</v>
      </c>
      <c r="E881" s="50" t="s">
        <v>454</v>
      </c>
      <c r="F881" s="48" t="s">
        <v>455</v>
      </c>
      <c r="G881" s="48" t="s">
        <v>401</v>
      </c>
      <c r="H881" s="48">
        <v>390</v>
      </c>
      <c r="I881" s="48">
        <v>1</v>
      </c>
      <c r="J881" s="48" t="s">
        <v>402</v>
      </c>
      <c r="K881" s="48">
        <v>2026</v>
      </c>
      <c r="L881" s="49" t="s">
        <v>740</v>
      </c>
      <c r="M881" s="48" t="s">
        <v>406</v>
      </c>
      <c r="N881" s="51" t="s">
        <v>404</v>
      </c>
      <c r="P881" s="48">
        <v>713</v>
      </c>
      <c r="Q881" s="131" t="str">
        <f>IFERROR(INDEX(JRoomSCS!C:C,MATCH(JRooms!M881,JRoomSCS!$B:$B,0)),"N/A")</f>
        <v>N/A</v>
      </c>
      <c r="R881" s="86" t="s">
        <v>405</v>
      </c>
      <c r="S881" s="87" t="str">
        <f>IFERROR(INDEX(SchoolList!C:C,MATCH(T881,SchoolList!A:A,0)),"N/A")</f>
        <v>N/A</v>
      </c>
      <c r="T881" s="87" t="s">
        <v>405</v>
      </c>
      <c r="U881" s="88"/>
      <c r="V881" s="87"/>
    </row>
    <row r="882" spans="1:22" x14ac:dyDescent="0.2">
      <c r="A882" s="48">
        <v>130</v>
      </c>
      <c r="B882" s="48" t="s">
        <v>929</v>
      </c>
      <c r="C882" s="48" t="s">
        <v>930</v>
      </c>
      <c r="D882" s="49">
        <v>390</v>
      </c>
      <c r="E882" s="50" t="s">
        <v>454</v>
      </c>
      <c r="F882" s="48" t="s">
        <v>455</v>
      </c>
      <c r="G882" s="48" t="s">
        <v>401</v>
      </c>
      <c r="H882" s="48">
        <v>390</v>
      </c>
      <c r="I882" s="48">
        <v>1</v>
      </c>
      <c r="J882" s="48" t="s">
        <v>402</v>
      </c>
      <c r="K882" s="48">
        <v>2010</v>
      </c>
      <c r="L882" s="49" t="s">
        <v>937</v>
      </c>
      <c r="M882" s="48" t="s">
        <v>406</v>
      </c>
      <c r="N882" s="51" t="s">
        <v>404</v>
      </c>
      <c r="P882" s="48">
        <v>713</v>
      </c>
      <c r="Q882" s="131" t="str">
        <f>IFERROR(INDEX(JRoomSCS!C:C,MATCH(JRooms!M882,JRoomSCS!$B:$B,0)),"N/A")</f>
        <v>N/A</v>
      </c>
      <c r="R882" s="86" t="s">
        <v>405</v>
      </c>
      <c r="S882" s="87" t="str">
        <f>IFERROR(INDEX(SchoolList!C:C,MATCH(T882,SchoolList!A:A,0)),"N/A")</f>
        <v>N/A</v>
      </c>
      <c r="T882" s="87" t="s">
        <v>405</v>
      </c>
      <c r="U882" s="88"/>
      <c r="V882" s="87"/>
    </row>
    <row r="883" spans="1:22" x14ac:dyDescent="0.2">
      <c r="A883" s="48">
        <v>130</v>
      </c>
      <c r="B883" s="48" t="s">
        <v>929</v>
      </c>
      <c r="C883" s="48" t="s">
        <v>930</v>
      </c>
      <c r="D883" s="49">
        <v>390</v>
      </c>
      <c r="E883" s="50" t="s">
        <v>454</v>
      </c>
      <c r="F883" s="48" t="s">
        <v>455</v>
      </c>
      <c r="G883" s="48" t="s">
        <v>401</v>
      </c>
      <c r="H883" s="48">
        <v>390</v>
      </c>
      <c r="I883" s="48">
        <v>1</v>
      </c>
      <c r="J883" s="48" t="s">
        <v>402</v>
      </c>
      <c r="K883" s="48">
        <v>2009</v>
      </c>
      <c r="L883" s="49" t="s">
        <v>938</v>
      </c>
      <c r="M883" s="48" t="s">
        <v>506</v>
      </c>
      <c r="N883" s="51" t="s">
        <v>404</v>
      </c>
      <c r="P883" s="48">
        <v>713</v>
      </c>
      <c r="Q883" s="131" t="str">
        <f>IFERROR(INDEX(JRoomSCS!C:C,MATCH(JRooms!M883,JRoomSCS!$B:$B,0)),"N/A")</f>
        <v>N/A</v>
      </c>
      <c r="R883" s="86" t="s">
        <v>405</v>
      </c>
      <c r="S883" s="87" t="str">
        <f>IFERROR(INDEX(SchoolList!C:C,MATCH(T883,SchoolList!A:A,0)),"N/A")</f>
        <v>N/A</v>
      </c>
      <c r="T883" s="87" t="s">
        <v>405</v>
      </c>
      <c r="U883" s="88"/>
      <c r="V883" s="87"/>
    </row>
    <row r="884" spans="1:22" x14ac:dyDescent="0.2">
      <c r="A884" s="48">
        <v>130</v>
      </c>
      <c r="B884" s="48" t="s">
        <v>929</v>
      </c>
      <c r="C884" s="48" t="s">
        <v>930</v>
      </c>
      <c r="D884" s="49">
        <v>390</v>
      </c>
      <c r="E884" s="50" t="s">
        <v>454</v>
      </c>
      <c r="F884" s="48" t="s">
        <v>455</v>
      </c>
      <c r="G884" s="48" t="s">
        <v>401</v>
      </c>
      <c r="H884" s="48">
        <v>390</v>
      </c>
      <c r="I884" s="48">
        <v>1</v>
      </c>
      <c r="J884" s="48" t="s">
        <v>402</v>
      </c>
      <c r="K884" s="48">
        <v>2008</v>
      </c>
      <c r="L884" s="49" t="s">
        <v>939</v>
      </c>
      <c r="M884" s="48" t="s">
        <v>406</v>
      </c>
      <c r="N884" s="51" t="s">
        <v>404</v>
      </c>
      <c r="P884" s="48">
        <v>713</v>
      </c>
      <c r="Q884" s="131" t="str">
        <f>IFERROR(INDEX(JRoomSCS!C:C,MATCH(JRooms!M884,JRoomSCS!$B:$B,0)),"N/A")</f>
        <v>N/A</v>
      </c>
      <c r="R884" s="86" t="s">
        <v>405</v>
      </c>
      <c r="S884" s="87" t="str">
        <f>IFERROR(INDEX(SchoolList!C:C,MATCH(T884,SchoolList!A:A,0)),"N/A")</f>
        <v>N/A</v>
      </c>
      <c r="T884" s="87" t="s">
        <v>405</v>
      </c>
      <c r="U884" s="88"/>
      <c r="V884" s="87"/>
    </row>
    <row r="885" spans="1:22" x14ac:dyDescent="0.2">
      <c r="A885" s="48">
        <v>130</v>
      </c>
      <c r="B885" s="48" t="s">
        <v>929</v>
      </c>
      <c r="C885" s="48" t="s">
        <v>930</v>
      </c>
      <c r="D885" s="49">
        <v>390</v>
      </c>
      <c r="E885" s="50" t="s">
        <v>454</v>
      </c>
      <c r="F885" s="48" t="s">
        <v>455</v>
      </c>
      <c r="G885" s="48" t="s">
        <v>401</v>
      </c>
      <c r="H885" s="48">
        <v>390</v>
      </c>
      <c r="I885" s="48">
        <v>1</v>
      </c>
      <c r="J885" s="48" t="s">
        <v>402</v>
      </c>
      <c r="K885" s="48">
        <v>2011</v>
      </c>
      <c r="L885" s="49" t="s">
        <v>940</v>
      </c>
      <c r="M885" s="48" t="s">
        <v>406</v>
      </c>
      <c r="N885" s="51" t="s">
        <v>404</v>
      </c>
      <c r="P885" s="48">
        <v>713</v>
      </c>
      <c r="Q885" s="131" t="str">
        <f>IFERROR(INDEX(JRoomSCS!C:C,MATCH(JRooms!M885,JRoomSCS!$B:$B,0)),"N/A")</f>
        <v>N/A</v>
      </c>
      <c r="R885" s="86" t="s">
        <v>405</v>
      </c>
      <c r="S885" s="87" t="str">
        <f>IFERROR(INDEX(SchoolList!C:C,MATCH(T885,SchoolList!A:A,0)),"N/A")</f>
        <v>N/A</v>
      </c>
      <c r="T885" s="87" t="s">
        <v>405</v>
      </c>
      <c r="U885" s="88"/>
      <c r="V885" s="87"/>
    </row>
    <row r="886" spans="1:22" x14ac:dyDescent="0.2">
      <c r="A886" s="48">
        <v>130</v>
      </c>
      <c r="B886" s="48" t="s">
        <v>929</v>
      </c>
      <c r="C886" s="48" t="s">
        <v>930</v>
      </c>
      <c r="D886" s="49">
        <v>390</v>
      </c>
      <c r="E886" s="50" t="s">
        <v>454</v>
      </c>
      <c r="F886" s="48" t="s">
        <v>455</v>
      </c>
      <c r="G886" s="48" t="s">
        <v>401</v>
      </c>
      <c r="H886" s="48">
        <v>390</v>
      </c>
      <c r="I886" s="48">
        <v>1</v>
      </c>
      <c r="J886" s="48" t="s">
        <v>402</v>
      </c>
      <c r="K886" s="48">
        <v>2012</v>
      </c>
      <c r="L886" s="49" t="s">
        <v>941</v>
      </c>
      <c r="M886" s="48" t="s">
        <v>403</v>
      </c>
      <c r="N886" s="51" t="s">
        <v>404</v>
      </c>
      <c r="P886" s="48">
        <v>713</v>
      </c>
      <c r="Q886" s="131" t="str">
        <f>IFERROR(INDEX(JRoomSCS!C:C,MATCH(JRooms!M886,JRoomSCS!$B:$B,0)),"N/A")</f>
        <v>N/A</v>
      </c>
      <c r="R886" s="86" t="s">
        <v>405</v>
      </c>
      <c r="S886" s="87" t="str">
        <f>IFERROR(INDEX(SchoolList!C:C,MATCH(T886,SchoolList!A:A,0)),"N/A")</f>
        <v>N/A</v>
      </c>
      <c r="T886" s="87" t="s">
        <v>405</v>
      </c>
      <c r="U886" s="88"/>
      <c r="V886" s="87"/>
    </row>
    <row r="887" spans="1:22" x14ac:dyDescent="0.2">
      <c r="A887" s="48">
        <v>130</v>
      </c>
      <c r="B887" s="48" t="s">
        <v>929</v>
      </c>
      <c r="C887" s="48" t="s">
        <v>930</v>
      </c>
      <c r="D887" s="49">
        <v>390</v>
      </c>
      <c r="E887" s="50" t="s">
        <v>454</v>
      </c>
      <c r="F887" s="48" t="s">
        <v>455</v>
      </c>
      <c r="G887" s="48" t="s">
        <v>401</v>
      </c>
      <c r="H887" s="48">
        <v>390</v>
      </c>
      <c r="I887" s="48">
        <v>1</v>
      </c>
      <c r="J887" s="48" t="s">
        <v>402</v>
      </c>
      <c r="K887" s="48">
        <v>2013</v>
      </c>
      <c r="L887" s="49" t="s">
        <v>942</v>
      </c>
      <c r="M887" s="48" t="s">
        <v>403</v>
      </c>
      <c r="N887" s="51" t="s">
        <v>404</v>
      </c>
      <c r="P887" s="48">
        <v>713</v>
      </c>
      <c r="Q887" s="131" t="str">
        <f>IFERROR(INDEX(JRoomSCS!C:C,MATCH(JRooms!M887,JRoomSCS!$B:$B,0)),"N/A")</f>
        <v>N/A</v>
      </c>
      <c r="R887" s="86" t="s">
        <v>405</v>
      </c>
      <c r="S887" s="87" t="str">
        <f>IFERROR(INDEX(SchoolList!C:C,MATCH(T887,SchoolList!A:A,0)),"N/A")</f>
        <v>N/A</v>
      </c>
      <c r="T887" s="87" t="s">
        <v>405</v>
      </c>
      <c r="U887" s="88"/>
      <c r="V887" s="87"/>
    </row>
    <row r="888" spans="1:22" x14ac:dyDescent="0.2">
      <c r="A888" s="48">
        <v>130</v>
      </c>
      <c r="B888" s="48" t="s">
        <v>929</v>
      </c>
      <c r="C888" s="48" t="s">
        <v>930</v>
      </c>
      <c r="D888" s="49">
        <v>390</v>
      </c>
      <c r="E888" s="50" t="s">
        <v>454</v>
      </c>
      <c r="F888" s="48" t="s">
        <v>455</v>
      </c>
      <c r="G888" s="48" t="s">
        <v>401</v>
      </c>
      <c r="H888" s="48">
        <v>390</v>
      </c>
      <c r="I888" s="48">
        <v>1</v>
      </c>
      <c r="J888" s="48" t="s">
        <v>402</v>
      </c>
      <c r="K888" s="48">
        <v>2014</v>
      </c>
      <c r="L888" s="49" t="s">
        <v>594</v>
      </c>
      <c r="M888" s="48" t="s">
        <v>412</v>
      </c>
      <c r="N888" s="51" t="s">
        <v>413</v>
      </c>
      <c r="P888" s="48">
        <v>2419</v>
      </c>
      <c r="Q888" s="131" t="str">
        <f>IFERROR(INDEX(JRoomSCS!C:C,MATCH(JRooms!M888,JRoomSCS!$B:$B,0)),"N/A")</f>
        <v>N/A</v>
      </c>
      <c r="R888" s="86" t="s">
        <v>405</v>
      </c>
      <c r="S888" s="87" t="str">
        <f>IFERROR(INDEX(SchoolList!C:C,MATCH(T888,SchoolList!A:A,0)),"N/A")</f>
        <v>N/A</v>
      </c>
      <c r="T888" s="87" t="s">
        <v>405</v>
      </c>
      <c r="U888" s="88"/>
      <c r="V888" s="87"/>
    </row>
    <row r="889" spans="1:22" x14ac:dyDescent="0.2">
      <c r="A889" s="48">
        <v>130</v>
      </c>
      <c r="B889" s="48" t="s">
        <v>929</v>
      </c>
      <c r="C889" s="48" t="s">
        <v>930</v>
      </c>
      <c r="D889" s="49">
        <v>390</v>
      </c>
      <c r="E889" s="50" t="s">
        <v>454</v>
      </c>
      <c r="F889" s="48" t="s">
        <v>455</v>
      </c>
      <c r="G889" s="48" t="s">
        <v>401</v>
      </c>
      <c r="H889" s="48">
        <v>390</v>
      </c>
      <c r="I889" s="48">
        <v>1</v>
      </c>
      <c r="J889" s="48" t="s">
        <v>402</v>
      </c>
      <c r="K889" s="48">
        <v>2007</v>
      </c>
      <c r="L889" s="49" t="s">
        <v>943</v>
      </c>
      <c r="M889" s="48" t="s">
        <v>415</v>
      </c>
      <c r="N889" s="51" t="s">
        <v>416</v>
      </c>
      <c r="P889" s="48">
        <v>2255</v>
      </c>
      <c r="Q889" s="131" t="str">
        <f>IFERROR(INDEX(JRoomSCS!C:C,MATCH(JRooms!M889,JRoomSCS!$B:$B,0)),"N/A")</f>
        <v>N/A</v>
      </c>
      <c r="R889" s="86" t="s">
        <v>405</v>
      </c>
      <c r="S889" s="87" t="str">
        <f>IFERROR(INDEX(SchoolList!C:C,MATCH(T889,SchoolList!A:A,0)),"N/A")</f>
        <v>N/A</v>
      </c>
      <c r="T889" s="87" t="s">
        <v>405</v>
      </c>
      <c r="U889" s="88"/>
      <c r="V889" s="87"/>
    </row>
    <row r="890" spans="1:22" x14ac:dyDescent="0.2">
      <c r="A890" s="48">
        <v>130</v>
      </c>
      <c r="B890" s="48" t="s">
        <v>929</v>
      </c>
      <c r="C890" s="48" t="s">
        <v>930</v>
      </c>
      <c r="D890" s="49">
        <v>390</v>
      </c>
      <c r="E890" s="50" t="s">
        <v>454</v>
      </c>
      <c r="F890" s="48" t="s">
        <v>455</v>
      </c>
      <c r="G890" s="48" t="s">
        <v>401</v>
      </c>
      <c r="H890" s="48">
        <v>390</v>
      </c>
      <c r="I890" s="48">
        <v>1</v>
      </c>
      <c r="J890" s="48" t="s">
        <v>402</v>
      </c>
      <c r="K890" s="48">
        <v>2000</v>
      </c>
      <c r="L890" s="49" t="s">
        <v>542</v>
      </c>
      <c r="M890" s="48" t="s">
        <v>543</v>
      </c>
      <c r="N890" s="51" t="s">
        <v>404</v>
      </c>
      <c r="P890" s="48">
        <v>2184</v>
      </c>
      <c r="Q890" s="131" t="str">
        <f>IFERROR(INDEX(JRoomSCS!C:C,MATCH(JRooms!M890,JRoomSCS!$B:$B,0)),"N/A")</f>
        <v>N/A</v>
      </c>
      <c r="R890" s="86" t="s">
        <v>405</v>
      </c>
      <c r="S890" s="87" t="str">
        <f>IFERROR(INDEX(SchoolList!C:C,MATCH(T890,SchoolList!A:A,0)),"N/A")</f>
        <v>N/A</v>
      </c>
      <c r="T890" s="87" t="s">
        <v>405</v>
      </c>
      <c r="U890" s="88"/>
      <c r="V890" s="87"/>
    </row>
    <row r="891" spans="1:22" x14ac:dyDescent="0.2">
      <c r="A891" s="48">
        <v>130</v>
      </c>
      <c r="B891" s="48" t="s">
        <v>929</v>
      </c>
      <c r="C891" s="48" t="s">
        <v>930</v>
      </c>
      <c r="D891" s="49">
        <v>390</v>
      </c>
      <c r="E891" s="50" t="s">
        <v>454</v>
      </c>
      <c r="F891" s="48" t="s">
        <v>455</v>
      </c>
      <c r="G891" s="48" t="s">
        <v>401</v>
      </c>
      <c r="H891" s="48">
        <v>390</v>
      </c>
      <c r="I891" s="48">
        <v>1</v>
      </c>
      <c r="J891" s="48" t="s">
        <v>402</v>
      </c>
      <c r="K891" s="48">
        <v>2001</v>
      </c>
      <c r="L891" s="49" t="s">
        <v>544</v>
      </c>
      <c r="M891" s="48" t="s">
        <v>358</v>
      </c>
      <c r="N891" s="51" t="s">
        <v>500</v>
      </c>
      <c r="P891" s="48">
        <v>558</v>
      </c>
      <c r="Q891" s="131" t="str">
        <f>IFERROR(INDEX(JRoomSCS!C:C,MATCH(JRooms!M891,JRoomSCS!$B:$B,0)),"N/A")</f>
        <v>Arts</v>
      </c>
      <c r="R891" s="86" t="s">
        <v>405</v>
      </c>
      <c r="S891" s="87" t="str">
        <f>IFERROR(INDEX(SchoolList!C:C,MATCH(T891,SchoolList!A:A,0)),"N/A")</f>
        <v>N/A</v>
      </c>
      <c r="T891" s="87" t="s">
        <v>405</v>
      </c>
      <c r="U891" s="88"/>
      <c r="V891" s="87"/>
    </row>
    <row r="892" spans="1:22" x14ac:dyDescent="0.2">
      <c r="A892" s="48">
        <v>130</v>
      </c>
      <c r="B892" s="48" t="s">
        <v>929</v>
      </c>
      <c r="C892" s="48" t="s">
        <v>930</v>
      </c>
      <c r="D892" s="49">
        <v>390</v>
      </c>
      <c r="E892" s="50" t="s">
        <v>454</v>
      </c>
      <c r="F892" s="48" t="s">
        <v>455</v>
      </c>
      <c r="G892" s="48" t="s">
        <v>401</v>
      </c>
      <c r="H892" s="48">
        <v>1117</v>
      </c>
      <c r="I892" s="48">
        <v>2</v>
      </c>
      <c r="J892" s="48" t="s">
        <v>421</v>
      </c>
      <c r="K892" s="48">
        <v>2015</v>
      </c>
      <c r="L892" s="49" t="s">
        <v>922</v>
      </c>
      <c r="M892" s="48" t="s">
        <v>419</v>
      </c>
      <c r="N892" s="51" t="s">
        <v>404</v>
      </c>
      <c r="P892" s="48">
        <v>713</v>
      </c>
      <c r="Q892" s="131" t="str">
        <f>IFERROR(INDEX(JRoomSCS!C:C,MATCH(JRooms!M892,JRoomSCS!$B:$B,0)),"N/A")</f>
        <v>N/A</v>
      </c>
      <c r="R892" s="86" t="s">
        <v>405</v>
      </c>
      <c r="S892" s="87" t="str">
        <f>IFERROR(INDEX(SchoolList!C:C,MATCH(T892,SchoolList!A:A,0)),"N/A")</f>
        <v>N/A</v>
      </c>
      <c r="T892" s="87" t="s">
        <v>405</v>
      </c>
      <c r="U892" s="88"/>
      <c r="V892" s="87"/>
    </row>
    <row r="893" spans="1:22" x14ac:dyDescent="0.2">
      <c r="A893" s="48">
        <v>130</v>
      </c>
      <c r="B893" s="48" t="s">
        <v>929</v>
      </c>
      <c r="C893" s="48" t="s">
        <v>930</v>
      </c>
      <c r="D893" s="49">
        <v>390</v>
      </c>
      <c r="E893" s="50" t="s">
        <v>454</v>
      </c>
      <c r="F893" s="48" t="s">
        <v>455</v>
      </c>
      <c r="G893" s="48" t="s">
        <v>401</v>
      </c>
      <c r="H893" s="48">
        <v>1117</v>
      </c>
      <c r="I893" s="48">
        <v>2</v>
      </c>
      <c r="J893" s="48" t="s">
        <v>421</v>
      </c>
      <c r="K893" s="48">
        <v>2016</v>
      </c>
      <c r="L893" s="49" t="s">
        <v>923</v>
      </c>
      <c r="M893" s="48" t="s">
        <v>419</v>
      </c>
      <c r="N893" s="51" t="s">
        <v>404</v>
      </c>
      <c r="P893" s="48">
        <v>713</v>
      </c>
      <c r="Q893" s="131" t="str">
        <f>IFERROR(INDEX(JRoomSCS!C:C,MATCH(JRooms!M893,JRoomSCS!$B:$B,0)),"N/A")</f>
        <v>N/A</v>
      </c>
      <c r="R893" s="86" t="s">
        <v>405</v>
      </c>
      <c r="S893" s="87" t="str">
        <f>IFERROR(INDEX(SchoolList!C:C,MATCH(T893,SchoolList!A:A,0)),"N/A")</f>
        <v>N/A</v>
      </c>
      <c r="T893" s="87" t="s">
        <v>405</v>
      </c>
      <c r="U893" s="88"/>
      <c r="V893" s="87"/>
    </row>
    <row r="894" spans="1:22" x14ac:dyDescent="0.2">
      <c r="A894" s="48">
        <v>130</v>
      </c>
      <c r="B894" s="48" t="s">
        <v>929</v>
      </c>
      <c r="C894" s="48" t="s">
        <v>930</v>
      </c>
      <c r="D894" s="49">
        <v>390</v>
      </c>
      <c r="E894" s="50" t="s">
        <v>454</v>
      </c>
      <c r="F894" s="48" t="s">
        <v>455</v>
      </c>
      <c r="G894" s="48" t="s">
        <v>401</v>
      </c>
      <c r="H894" s="48">
        <v>1117</v>
      </c>
      <c r="I894" s="48">
        <v>2</v>
      </c>
      <c r="J894" s="48" t="s">
        <v>421</v>
      </c>
      <c r="K894" s="48">
        <v>2017</v>
      </c>
      <c r="L894" s="49" t="s">
        <v>944</v>
      </c>
      <c r="M894" s="48" t="s">
        <v>419</v>
      </c>
      <c r="N894" s="51" t="s">
        <v>404</v>
      </c>
      <c r="P894" s="48">
        <v>713</v>
      </c>
      <c r="Q894" s="131" t="str">
        <f>IFERROR(INDEX(JRoomSCS!C:C,MATCH(JRooms!M894,JRoomSCS!$B:$B,0)),"N/A")</f>
        <v>N/A</v>
      </c>
      <c r="R894" s="86" t="s">
        <v>405</v>
      </c>
      <c r="S894" s="87" t="str">
        <f>IFERROR(INDEX(SchoolList!C:C,MATCH(T894,SchoolList!A:A,0)),"N/A")</f>
        <v>N/A</v>
      </c>
      <c r="T894" s="87" t="s">
        <v>405</v>
      </c>
      <c r="U894" s="88"/>
      <c r="V894" s="87"/>
    </row>
    <row r="895" spans="1:22" x14ac:dyDescent="0.2">
      <c r="A895" s="48">
        <v>130</v>
      </c>
      <c r="B895" s="48" t="s">
        <v>929</v>
      </c>
      <c r="C895" s="48" t="s">
        <v>930</v>
      </c>
      <c r="D895" s="49">
        <v>390</v>
      </c>
      <c r="E895" s="50" t="s">
        <v>454</v>
      </c>
      <c r="F895" s="48" t="s">
        <v>455</v>
      </c>
      <c r="G895" s="48" t="s">
        <v>401</v>
      </c>
      <c r="H895" s="48">
        <v>1117</v>
      </c>
      <c r="I895" s="48">
        <v>2</v>
      </c>
      <c r="J895" s="48" t="s">
        <v>421</v>
      </c>
      <c r="K895" s="48">
        <v>2018</v>
      </c>
      <c r="L895" s="49" t="s">
        <v>945</v>
      </c>
      <c r="M895" s="48" t="s">
        <v>419</v>
      </c>
      <c r="N895" s="51" t="s">
        <v>404</v>
      </c>
      <c r="P895" s="48">
        <v>713</v>
      </c>
      <c r="Q895" s="131" t="str">
        <f>IFERROR(INDEX(JRoomSCS!C:C,MATCH(JRooms!M895,JRoomSCS!$B:$B,0)),"N/A")</f>
        <v>N/A</v>
      </c>
      <c r="R895" s="86" t="s">
        <v>405</v>
      </c>
      <c r="S895" s="87" t="str">
        <f>IFERROR(INDEX(SchoolList!C:C,MATCH(T895,SchoolList!A:A,0)),"N/A")</f>
        <v>N/A</v>
      </c>
      <c r="T895" s="87" t="s">
        <v>405</v>
      </c>
      <c r="U895" s="88"/>
      <c r="V895" s="87"/>
    </row>
    <row r="896" spans="1:22" x14ac:dyDescent="0.2">
      <c r="A896" s="48">
        <v>130</v>
      </c>
      <c r="B896" s="48" t="s">
        <v>929</v>
      </c>
      <c r="C896" s="48" t="s">
        <v>930</v>
      </c>
      <c r="D896" s="49">
        <v>390</v>
      </c>
      <c r="E896" s="50" t="s">
        <v>454</v>
      </c>
      <c r="F896" s="48" t="s">
        <v>455</v>
      </c>
      <c r="G896" s="48" t="s">
        <v>401</v>
      </c>
      <c r="H896" s="48">
        <v>1117</v>
      </c>
      <c r="I896" s="48">
        <v>2</v>
      </c>
      <c r="J896" s="48" t="s">
        <v>421</v>
      </c>
      <c r="K896" s="48">
        <v>2019</v>
      </c>
      <c r="L896" s="49" t="s">
        <v>946</v>
      </c>
      <c r="M896" s="48" t="s">
        <v>419</v>
      </c>
      <c r="N896" s="51" t="s">
        <v>404</v>
      </c>
      <c r="P896" s="48">
        <v>713</v>
      </c>
      <c r="Q896" s="131" t="str">
        <f>IFERROR(INDEX(JRoomSCS!C:C,MATCH(JRooms!M896,JRoomSCS!$B:$B,0)),"N/A")</f>
        <v>N/A</v>
      </c>
      <c r="R896" s="86" t="s">
        <v>405</v>
      </c>
      <c r="S896" s="87" t="str">
        <f>IFERROR(INDEX(SchoolList!C:C,MATCH(T896,SchoolList!A:A,0)),"N/A")</f>
        <v>N/A</v>
      </c>
      <c r="T896" s="87" t="s">
        <v>405</v>
      </c>
      <c r="U896" s="88"/>
      <c r="V896" s="87"/>
    </row>
    <row r="897" spans="1:22" x14ac:dyDescent="0.2">
      <c r="A897" s="48">
        <v>130</v>
      </c>
      <c r="B897" s="48" t="s">
        <v>929</v>
      </c>
      <c r="C897" s="48" t="s">
        <v>930</v>
      </c>
      <c r="D897" s="49">
        <v>390</v>
      </c>
      <c r="E897" s="50" t="s">
        <v>454</v>
      </c>
      <c r="F897" s="48" t="s">
        <v>455</v>
      </c>
      <c r="G897" s="48" t="s">
        <v>401</v>
      </c>
      <c r="H897" s="48">
        <v>1117</v>
      </c>
      <c r="I897" s="48">
        <v>2</v>
      </c>
      <c r="J897" s="48" t="s">
        <v>421</v>
      </c>
      <c r="K897" s="48">
        <v>2020</v>
      </c>
      <c r="L897" s="49" t="s">
        <v>947</v>
      </c>
      <c r="M897" s="48" t="s">
        <v>419</v>
      </c>
      <c r="N897" s="51" t="s">
        <v>404</v>
      </c>
      <c r="P897" s="48">
        <v>713</v>
      </c>
      <c r="Q897" s="131" t="str">
        <f>IFERROR(INDEX(JRoomSCS!C:C,MATCH(JRooms!M897,JRoomSCS!$B:$B,0)),"N/A")</f>
        <v>N/A</v>
      </c>
      <c r="R897" s="86" t="s">
        <v>405</v>
      </c>
      <c r="S897" s="87" t="str">
        <f>IFERROR(INDEX(SchoolList!C:C,MATCH(T897,SchoolList!A:A,0)),"N/A")</f>
        <v>N/A</v>
      </c>
      <c r="T897" s="87" t="s">
        <v>405</v>
      </c>
      <c r="U897" s="88"/>
      <c r="V897" s="87"/>
    </row>
    <row r="898" spans="1:22" x14ac:dyDescent="0.2">
      <c r="A898" s="48">
        <v>130</v>
      </c>
      <c r="B898" s="48" t="s">
        <v>929</v>
      </c>
      <c r="C898" s="48" t="s">
        <v>930</v>
      </c>
      <c r="D898" s="49">
        <v>392</v>
      </c>
      <c r="E898" s="50" t="s">
        <v>422</v>
      </c>
      <c r="F898" s="48" t="s">
        <v>423</v>
      </c>
      <c r="G898" s="48" t="s">
        <v>424</v>
      </c>
      <c r="H898" s="48">
        <v>392</v>
      </c>
      <c r="I898" s="48">
        <v>1</v>
      </c>
      <c r="J898" s="48" t="s">
        <v>402</v>
      </c>
      <c r="K898" s="48">
        <v>781</v>
      </c>
      <c r="L898" s="49" t="s">
        <v>422</v>
      </c>
      <c r="M898" s="48" t="s">
        <v>419</v>
      </c>
      <c r="N898" s="51" t="s">
        <v>404</v>
      </c>
      <c r="P898" s="48">
        <v>899</v>
      </c>
      <c r="Q898" s="131" t="str">
        <f>IFERROR(INDEX(JRoomSCS!C:C,MATCH(JRooms!M898,JRoomSCS!$B:$B,0)),"N/A")</f>
        <v>N/A</v>
      </c>
      <c r="R898" s="86" t="s">
        <v>405</v>
      </c>
      <c r="S898" s="87" t="str">
        <f>IFERROR(INDEX(SchoolList!C:C,MATCH(T898,SchoolList!A:A,0)),"N/A")</f>
        <v>N/A</v>
      </c>
      <c r="T898" s="87" t="s">
        <v>405</v>
      </c>
      <c r="U898" s="88"/>
      <c r="V898" s="87"/>
    </row>
    <row r="899" spans="1:22" x14ac:dyDescent="0.2">
      <c r="A899" s="48">
        <v>130</v>
      </c>
      <c r="B899" s="48" t="s">
        <v>929</v>
      </c>
      <c r="C899" s="48" t="s">
        <v>930</v>
      </c>
      <c r="D899" s="49">
        <v>393</v>
      </c>
      <c r="E899" s="50" t="s">
        <v>425</v>
      </c>
      <c r="F899" s="48" t="s">
        <v>426</v>
      </c>
      <c r="G899" s="48" t="s">
        <v>424</v>
      </c>
      <c r="H899" s="48">
        <v>393</v>
      </c>
      <c r="I899" s="48">
        <v>1</v>
      </c>
      <c r="J899" s="48" t="s">
        <v>402</v>
      </c>
      <c r="K899" s="48">
        <v>782</v>
      </c>
      <c r="L899" s="49" t="s">
        <v>425</v>
      </c>
      <c r="M899" s="48" t="s">
        <v>419</v>
      </c>
      <c r="N899" s="51" t="s">
        <v>404</v>
      </c>
      <c r="P899" s="48">
        <v>899</v>
      </c>
      <c r="Q899" s="131" t="str">
        <f>IFERROR(INDEX(JRoomSCS!C:C,MATCH(JRooms!M899,JRoomSCS!$B:$B,0)),"N/A")</f>
        <v>N/A</v>
      </c>
      <c r="R899" s="86" t="s">
        <v>405</v>
      </c>
      <c r="S899" s="87" t="str">
        <f>IFERROR(INDEX(SchoolList!C:C,MATCH(T899,SchoolList!A:A,0)),"N/A")</f>
        <v>N/A</v>
      </c>
      <c r="T899" s="87" t="s">
        <v>405</v>
      </c>
      <c r="U899" s="88"/>
      <c r="V899" s="87"/>
    </row>
    <row r="900" spans="1:22" x14ac:dyDescent="0.2">
      <c r="A900" s="48">
        <v>130</v>
      </c>
      <c r="B900" s="48" t="s">
        <v>929</v>
      </c>
      <c r="C900" s="48" t="s">
        <v>930</v>
      </c>
      <c r="D900" s="49">
        <v>394</v>
      </c>
      <c r="E900" s="50" t="s">
        <v>427</v>
      </c>
      <c r="F900" s="48" t="s">
        <v>428</v>
      </c>
      <c r="G900" s="48" t="s">
        <v>424</v>
      </c>
      <c r="H900" s="48">
        <v>394</v>
      </c>
      <c r="I900" s="48">
        <v>1</v>
      </c>
      <c r="J900" s="48" t="s">
        <v>402</v>
      </c>
      <c r="K900" s="48">
        <v>783</v>
      </c>
      <c r="L900" s="49" t="s">
        <v>427</v>
      </c>
      <c r="M900" s="48" t="s">
        <v>419</v>
      </c>
      <c r="N900" s="51" t="s">
        <v>404</v>
      </c>
      <c r="P900" s="48">
        <v>899</v>
      </c>
      <c r="Q900" s="131" t="str">
        <f>IFERROR(INDEX(JRoomSCS!C:C,MATCH(JRooms!M900,JRoomSCS!$B:$B,0)),"N/A")</f>
        <v>N/A</v>
      </c>
      <c r="R900" s="86" t="s">
        <v>405</v>
      </c>
      <c r="S900" s="87" t="str">
        <f>IFERROR(INDEX(SchoolList!C:C,MATCH(T900,SchoolList!A:A,0)),"N/A")</f>
        <v>N/A</v>
      </c>
      <c r="T900" s="87" t="s">
        <v>405</v>
      </c>
      <c r="U900" s="88"/>
      <c r="V900" s="87"/>
    </row>
    <row r="901" spans="1:22" x14ac:dyDescent="0.2">
      <c r="A901" s="48">
        <v>130</v>
      </c>
      <c r="B901" s="48" t="s">
        <v>929</v>
      </c>
      <c r="C901" s="48" t="s">
        <v>930</v>
      </c>
      <c r="D901" s="49">
        <v>395</v>
      </c>
      <c r="E901" s="50" t="s">
        <v>429</v>
      </c>
      <c r="F901" s="48" t="s">
        <v>430</v>
      </c>
      <c r="G901" s="48" t="s">
        <v>424</v>
      </c>
      <c r="H901" s="48">
        <v>395</v>
      </c>
      <c r="I901" s="48">
        <v>1</v>
      </c>
      <c r="J901" s="48" t="s">
        <v>402</v>
      </c>
      <c r="K901" s="48">
        <v>784</v>
      </c>
      <c r="L901" s="49" t="s">
        <v>429</v>
      </c>
      <c r="M901" s="48" t="s">
        <v>419</v>
      </c>
      <c r="N901" s="51" t="s">
        <v>404</v>
      </c>
      <c r="P901" s="48">
        <v>899</v>
      </c>
      <c r="Q901" s="131" t="str">
        <f>IFERROR(INDEX(JRoomSCS!C:C,MATCH(JRooms!M901,JRoomSCS!$B:$B,0)),"N/A")</f>
        <v>N/A</v>
      </c>
      <c r="R901" s="86" t="s">
        <v>405</v>
      </c>
      <c r="S901" s="87" t="str">
        <f>IFERROR(INDEX(SchoolList!C:C,MATCH(T901,SchoolList!A:A,0)),"N/A")</f>
        <v>N/A</v>
      </c>
      <c r="T901" s="87" t="s">
        <v>405</v>
      </c>
      <c r="U901" s="88"/>
      <c r="V901" s="87"/>
    </row>
    <row r="902" spans="1:22" x14ac:dyDescent="0.2">
      <c r="A902" s="48">
        <v>130</v>
      </c>
      <c r="B902" s="48" t="s">
        <v>929</v>
      </c>
      <c r="C902" s="48" t="s">
        <v>930</v>
      </c>
      <c r="D902" s="49">
        <v>396</v>
      </c>
      <c r="E902" s="50" t="s">
        <v>431</v>
      </c>
      <c r="F902" s="48" t="s">
        <v>432</v>
      </c>
      <c r="G902" s="48" t="s">
        <v>424</v>
      </c>
      <c r="H902" s="48">
        <v>396</v>
      </c>
      <c r="I902" s="48">
        <v>1</v>
      </c>
      <c r="J902" s="48" t="s">
        <v>402</v>
      </c>
      <c r="K902" s="48">
        <v>785</v>
      </c>
      <c r="L902" s="49" t="s">
        <v>431</v>
      </c>
      <c r="M902" s="48" t="s">
        <v>419</v>
      </c>
      <c r="N902" s="51" t="s">
        <v>404</v>
      </c>
      <c r="P902" s="48">
        <v>899</v>
      </c>
      <c r="Q902" s="131" t="str">
        <f>IFERROR(INDEX(JRoomSCS!C:C,MATCH(JRooms!M902,JRoomSCS!$B:$B,0)),"N/A")</f>
        <v>N/A</v>
      </c>
      <c r="R902" s="86" t="s">
        <v>405</v>
      </c>
      <c r="S902" s="87" t="str">
        <f>IFERROR(INDEX(SchoolList!C:C,MATCH(T902,SchoolList!A:A,0)),"N/A")</f>
        <v>N/A</v>
      </c>
      <c r="T902" s="87" t="s">
        <v>405</v>
      </c>
      <c r="U902" s="88"/>
      <c r="V902" s="87"/>
    </row>
    <row r="903" spans="1:22" x14ac:dyDescent="0.2">
      <c r="A903" s="48">
        <v>130</v>
      </c>
      <c r="B903" s="48" t="s">
        <v>929</v>
      </c>
      <c r="C903" s="48" t="s">
        <v>930</v>
      </c>
      <c r="D903" s="49">
        <v>397</v>
      </c>
      <c r="E903" s="50" t="s">
        <v>433</v>
      </c>
      <c r="F903" s="48" t="s">
        <v>434</v>
      </c>
      <c r="G903" s="48" t="s">
        <v>424</v>
      </c>
      <c r="H903" s="48">
        <v>397</v>
      </c>
      <c r="I903" s="48">
        <v>1</v>
      </c>
      <c r="J903" s="48" t="s">
        <v>402</v>
      </c>
      <c r="K903" s="48">
        <v>786</v>
      </c>
      <c r="L903" s="49" t="s">
        <v>433</v>
      </c>
      <c r="M903" s="48" t="s">
        <v>419</v>
      </c>
      <c r="N903" s="51" t="s">
        <v>404</v>
      </c>
      <c r="P903" s="48">
        <v>897</v>
      </c>
      <c r="Q903" s="131" t="str">
        <f>IFERROR(INDEX(JRoomSCS!C:C,MATCH(JRooms!M903,JRoomSCS!$B:$B,0)),"N/A")</f>
        <v>N/A</v>
      </c>
      <c r="R903" s="86" t="s">
        <v>405</v>
      </c>
      <c r="S903" s="87" t="str">
        <f>IFERROR(INDEX(SchoolList!C:C,MATCH(T903,SchoolList!A:A,0)),"N/A")</f>
        <v>N/A</v>
      </c>
      <c r="T903" s="87" t="s">
        <v>405</v>
      </c>
      <c r="U903" s="88"/>
      <c r="V903" s="87"/>
    </row>
    <row r="904" spans="1:22" x14ac:dyDescent="0.2">
      <c r="A904" s="48">
        <v>130</v>
      </c>
      <c r="B904" s="48" t="s">
        <v>929</v>
      </c>
      <c r="C904" s="48" t="s">
        <v>930</v>
      </c>
      <c r="D904" s="49">
        <v>398</v>
      </c>
      <c r="E904" s="50" t="s">
        <v>435</v>
      </c>
      <c r="F904" s="48" t="s">
        <v>436</v>
      </c>
      <c r="G904" s="48" t="s">
        <v>424</v>
      </c>
      <c r="H904" s="48">
        <v>398</v>
      </c>
      <c r="I904" s="48">
        <v>1</v>
      </c>
      <c r="J904" s="48" t="s">
        <v>402</v>
      </c>
      <c r="K904" s="48">
        <v>787</v>
      </c>
      <c r="L904" s="49" t="s">
        <v>435</v>
      </c>
      <c r="M904" s="48" t="s">
        <v>419</v>
      </c>
      <c r="N904" s="51" t="s">
        <v>404</v>
      </c>
      <c r="P904" s="48">
        <v>897</v>
      </c>
      <c r="Q904" s="131" t="str">
        <f>IFERROR(INDEX(JRoomSCS!C:C,MATCH(JRooms!M904,JRoomSCS!$B:$B,0)),"N/A")</f>
        <v>N/A</v>
      </c>
      <c r="R904" s="86" t="s">
        <v>405</v>
      </c>
      <c r="S904" s="87" t="str">
        <f>IFERROR(INDEX(SchoolList!C:C,MATCH(T904,SchoolList!A:A,0)),"N/A")</f>
        <v>N/A</v>
      </c>
      <c r="T904" s="87" t="s">
        <v>405</v>
      </c>
      <c r="U904" s="88"/>
      <c r="V904" s="87"/>
    </row>
    <row r="905" spans="1:22" x14ac:dyDescent="0.2">
      <c r="A905" s="48">
        <v>130</v>
      </c>
      <c r="B905" s="48" t="s">
        <v>929</v>
      </c>
      <c r="C905" s="48" t="s">
        <v>930</v>
      </c>
      <c r="D905" s="49">
        <v>399</v>
      </c>
      <c r="E905" s="50" t="s">
        <v>437</v>
      </c>
      <c r="F905" s="48" t="s">
        <v>438</v>
      </c>
      <c r="G905" s="48" t="s">
        <v>424</v>
      </c>
      <c r="H905" s="48">
        <v>399</v>
      </c>
      <c r="I905" s="48">
        <v>1</v>
      </c>
      <c r="J905" s="48" t="s">
        <v>402</v>
      </c>
      <c r="K905" s="48">
        <v>788</v>
      </c>
      <c r="L905" s="49" t="s">
        <v>437</v>
      </c>
      <c r="M905" s="48" t="s">
        <v>419</v>
      </c>
      <c r="N905" s="51" t="s">
        <v>404</v>
      </c>
      <c r="P905" s="48">
        <v>897</v>
      </c>
      <c r="Q905" s="131" t="str">
        <f>IFERROR(INDEX(JRoomSCS!C:C,MATCH(JRooms!M905,JRoomSCS!$B:$B,0)),"N/A")</f>
        <v>N/A</v>
      </c>
      <c r="R905" s="86" t="s">
        <v>405</v>
      </c>
      <c r="S905" s="87" t="str">
        <f>IFERROR(INDEX(SchoolList!C:C,MATCH(T905,SchoolList!A:A,0)),"N/A")</f>
        <v>N/A</v>
      </c>
      <c r="T905" s="87" t="s">
        <v>405</v>
      </c>
      <c r="U905" s="88"/>
      <c r="V905" s="87"/>
    </row>
    <row r="906" spans="1:22" x14ac:dyDescent="0.2">
      <c r="A906" s="48">
        <v>130</v>
      </c>
      <c r="B906" s="48" t="s">
        <v>929</v>
      </c>
      <c r="C906" s="48" t="s">
        <v>930</v>
      </c>
      <c r="D906" s="49">
        <v>400</v>
      </c>
      <c r="E906" s="50" t="s">
        <v>439</v>
      </c>
      <c r="F906" s="48" t="s">
        <v>440</v>
      </c>
      <c r="G906" s="48" t="s">
        <v>424</v>
      </c>
      <c r="H906" s="48">
        <v>400</v>
      </c>
      <c r="I906" s="48">
        <v>1</v>
      </c>
      <c r="J906" s="48" t="s">
        <v>402</v>
      </c>
      <c r="K906" s="48">
        <v>789</v>
      </c>
      <c r="L906" s="49" t="s">
        <v>439</v>
      </c>
      <c r="M906" s="48" t="s">
        <v>419</v>
      </c>
      <c r="N906" s="51" t="s">
        <v>404</v>
      </c>
      <c r="P906" s="48">
        <v>897</v>
      </c>
      <c r="Q906" s="131" t="str">
        <f>IFERROR(INDEX(JRoomSCS!C:C,MATCH(JRooms!M906,JRoomSCS!$B:$B,0)),"N/A")</f>
        <v>N/A</v>
      </c>
      <c r="R906" s="86" t="s">
        <v>405</v>
      </c>
      <c r="S906" s="87" t="str">
        <f>IFERROR(INDEX(SchoolList!C:C,MATCH(T906,SchoolList!A:A,0)),"N/A")</f>
        <v>N/A</v>
      </c>
      <c r="T906" s="87" t="s">
        <v>405</v>
      </c>
      <c r="U906" s="88"/>
      <c r="V906" s="87"/>
    </row>
    <row r="907" spans="1:22" x14ac:dyDescent="0.2">
      <c r="A907" s="48">
        <v>130</v>
      </c>
      <c r="B907" s="48" t="s">
        <v>929</v>
      </c>
      <c r="C907" s="48" t="s">
        <v>930</v>
      </c>
      <c r="D907" s="49">
        <v>401</v>
      </c>
      <c r="E907" s="50" t="s">
        <v>620</v>
      </c>
      <c r="F907" s="48" t="s">
        <v>621</v>
      </c>
      <c r="G907" s="48" t="s">
        <v>424</v>
      </c>
      <c r="H907" s="48">
        <v>401</v>
      </c>
      <c r="I907" s="48">
        <v>1</v>
      </c>
      <c r="J907" s="48" t="s">
        <v>402</v>
      </c>
      <c r="K907" s="48">
        <v>791</v>
      </c>
      <c r="L907" s="49" t="s">
        <v>620</v>
      </c>
      <c r="M907" s="48" t="s">
        <v>419</v>
      </c>
      <c r="N907" s="51" t="s">
        <v>404</v>
      </c>
      <c r="P907" s="48">
        <v>897</v>
      </c>
      <c r="Q907" s="131" t="str">
        <f>IFERROR(INDEX(JRoomSCS!C:C,MATCH(JRooms!M907,JRoomSCS!$B:$B,0)),"N/A")</f>
        <v>N/A</v>
      </c>
      <c r="R907" s="86" t="s">
        <v>405</v>
      </c>
      <c r="S907" s="87" t="str">
        <f>IFERROR(INDEX(SchoolList!C:C,MATCH(T907,SchoolList!A:A,0)),"N/A")</f>
        <v>N/A</v>
      </c>
      <c r="T907" s="87" t="s">
        <v>405</v>
      </c>
      <c r="U907" s="88"/>
      <c r="V907" s="87"/>
    </row>
    <row r="908" spans="1:22" x14ac:dyDescent="0.2">
      <c r="A908" s="48">
        <v>130</v>
      </c>
      <c r="B908" s="48" t="s">
        <v>929</v>
      </c>
      <c r="C908" s="48" t="s">
        <v>930</v>
      </c>
      <c r="D908" s="49">
        <v>402</v>
      </c>
      <c r="E908" s="50" t="s">
        <v>622</v>
      </c>
      <c r="F908" s="48" t="s">
        <v>623</v>
      </c>
      <c r="G908" s="48" t="s">
        <v>424</v>
      </c>
      <c r="H908" s="48">
        <v>402</v>
      </c>
      <c r="I908" s="48">
        <v>1</v>
      </c>
      <c r="J908" s="48" t="s">
        <v>402</v>
      </c>
      <c r="K908" s="48">
        <v>790</v>
      </c>
      <c r="L908" s="49" t="s">
        <v>622</v>
      </c>
      <c r="M908" s="48" t="s">
        <v>419</v>
      </c>
      <c r="N908" s="51" t="s">
        <v>404</v>
      </c>
      <c r="P908" s="48">
        <v>897</v>
      </c>
      <c r="Q908" s="131" t="str">
        <f>IFERROR(INDEX(JRoomSCS!C:C,MATCH(JRooms!M908,JRoomSCS!$B:$B,0)),"N/A")</f>
        <v>N/A</v>
      </c>
      <c r="R908" s="86" t="s">
        <v>405</v>
      </c>
      <c r="S908" s="87" t="str">
        <f>IFERROR(INDEX(SchoolList!C:C,MATCH(T908,SchoolList!A:A,0)),"N/A")</f>
        <v>N/A</v>
      </c>
      <c r="T908" s="87" t="s">
        <v>405</v>
      </c>
      <c r="U908" s="88"/>
      <c r="V908" s="87"/>
    </row>
    <row r="909" spans="1:22" x14ac:dyDescent="0.2">
      <c r="A909" s="48">
        <v>130</v>
      </c>
      <c r="B909" s="48" t="s">
        <v>929</v>
      </c>
      <c r="C909" s="48" t="s">
        <v>930</v>
      </c>
      <c r="D909" s="49">
        <v>403</v>
      </c>
      <c r="E909" s="50" t="s">
        <v>624</v>
      </c>
      <c r="F909" s="48" t="s">
        <v>625</v>
      </c>
      <c r="G909" s="48" t="s">
        <v>424</v>
      </c>
      <c r="H909" s="48">
        <v>403</v>
      </c>
      <c r="I909" s="48">
        <v>1</v>
      </c>
      <c r="J909" s="48" t="s">
        <v>402</v>
      </c>
      <c r="K909" s="48">
        <v>792</v>
      </c>
      <c r="L909" s="49" t="s">
        <v>624</v>
      </c>
      <c r="M909" s="48" t="s">
        <v>419</v>
      </c>
      <c r="N909" s="51" t="s">
        <v>404</v>
      </c>
      <c r="P909" s="48">
        <v>897</v>
      </c>
      <c r="Q909" s="131" t="str">
        <f>IFERROR(INDEX(JRoomSCS!C:C,MATCH(JRooms!M909,JRoomSCS!$B:$B,0)),"N/A")</f>
        <v>N/A</v>
      </c>
      <c r="R909" s="86" t="s">
        <v>405</v>
      </c>
      <c r="S909" s="87" t="str">
        <f>IFERROR(INDEX(SchoolList!C:C,MATCH(T909,SchoolList!A:A,0)),"N/A")</f>
        <v>N/A</v>
      </c>
      <c r="T909" s="87" t="s">
        <v>405</v>
      </c>
      <c r="U909" s="88"/>
      <c r="V909" s="87"/>
    </row>
    <row r="910" spans="1:22" x14ac:dyDescent="0.2">
      <c r="A910" s="48">
        <v>130</v>
      </c>
      <c r="B910" s="48" t="s">
        <v>929</v>
      </c>
      <c r="C910" s="48" t="s">
        <v>930</v>
      </c>
      <c r="D910" s="49">
        <v>1057</v>
      </c>
      <c r="E910" s="50" t="s">
        <v>627</v>
      </c>
      <c r="F910" s="48" t="s">
        <v>628</v>
      </c>
      <c r="G910" s="48" t="s">
        <v>424</v>
      </c>
      <c r="H910" s="48">
        <v>1280</v>
      </c>
      <c r="I910" s="48">
        <v>1</v>
      </c>
      <c r="J910" s="48" t="s">
        <v>402</v>
      </c>
      <c r="K910" s="48">
        <v>3384</v>
      </c>
      <c r="L910" s="49" t="s">
        <v>627</v>
      </c>
      <c r="M910" s="48" t="s">
        <v>419</v>
      </c>
      <c r="N910" s="51" t="s">
        <v>404</v>
      </c>
      <c r="P910">
        <v>897</v>
      </c>
      <c r="Q910" s="131" t="str">
        <f>IFERROR(INDEX(JRoomSCS!C:C,MATCH(JRooms!M910,JRoomSCS!$B:$B,0)),"N/A")</f>
        <v>N/A</v>
      </c>
      <c r="R910" s="86" t="s">
        <v>405</v>
      </c>
      <c r="S910" s="87" t="str">
        <f>IFERROR(INDEX(SchoolList!C:C,MATCH(T910,SchoolList!A:A,0)),"N/A")</f>
        <v>N/A</v>
      </c>
      <c r="T910" s="87" t="s">
        <v>405</v>
      </c>
      <c r="U910" s="88"/>
      <c r="V910" s="87"/>
    </row>
    <row r="911" spans="1:22" x14ac:dyDescent="0.2">
      <c r="A911" s="48">
        <v>130</v>
      </c>
      <c r="B911" s="48" t="s">
        <v>929</v>
      </c>
      <c r="C911" s="48" t="s">
        <v>930</v>
      </c>
      <c r="D911" s="49">
        <v>1058</v>
      </c>
      <c r="E911" s="50" t="s">
        <v>629</v>
      </c>
      <c r="F911" s="48" t="s">
        <v>630</v>
      </c>
      <c r="G911" s="48" t="s">
        <v>424</v>
      </c>
      <c r="H911" s="48">
        <v>1281</v>
      </c>
      <c r="I911" s="48">
        <v>1</v>
      </c>
      <c r="J911" s="48" t="s">
        <v>402</v>
      </c>
      <c r="K911" s="48">
        <v>3385</v>
      </c>
      <c r="L911" s="49" t="s">
        <v>629</v>
      </c>
      <c r="M911" s="48" t="s">
        <v>419</v>
      </c>
      <c r="N911" s="51" t="s">
        <v>404</v>
      </c>
      <c r="P911">
        <v>897</v>
      </c>
      <c r="Q911" s="131" t="str">
        <f>IFERROR(INDEX(JRoomSCS!C:C,MATCH(JRooms!M911,JRoomSCS!$B:$B,0)),"N/A")</f>
        <v>N/A</v>
      </c>
      <c r="R911" s="86" t="s">
        <v>405</v>
      </c>
      <c r="S911" s="87" t="str">
        <f>IFERROR(INDEX(SchoolList!C:C,MATCH(T911,SchoolList!A:A,0)),"N/A")</f>
        <v>N/A</v>
      </c>
      <c r="T911" s="87" t="s">
        <v>405</v>
      </c>
      <c r="U911" s="88"/>
      <c r="V911" s="87"/>
    </row>
    <row r="912" spans="1:22" x14ac:dyDescent="0.2">
      <c r="A912" s="48">
        <v>137</v>
      </c>
      <c r="B912" s="48" t="s">
        <v>948</v>
      </c>
      <c r="C912" s="48" t="s">
        <v>949</v>
      </c>
      <c r="D912" s="49">
        <v>437</v>
      </c>
      <c r="E912" s="50" t="s">
        <v>399</v>
      </c>
      <c r="F912" s="48" t="s">
        <v>400</v>
      </c>
      <c r="G912" s="48" t="s">
        <v>401</v>
      </c>
      <c r="H912" s="48">
        <v>437</v>
      </c>
      <c r="I912" s="48">
        <v>1</v>
      </c>
      <c r="J912" s="48" t="s">
        <v>402</v>
      </c>
      <c r="K912" s="48">
        <v>2886</v>
      </c>
      <c r="L912" s="49">
        <v>1</v>
      </c>
      <c r="M912" s="48" t="s">
        <v>403</v>
      </c>
      <c r="N912" s="51" t="s">
        <v>404</v>
      </c>
      <c r="P912" s="48">
        <v>660</v>
      </c>
      <c r="Q912" s="131" t="str">
        <f>IFERROR(INDEX(JRoomSCS!C:C,MATCH(JRooms!M912,JRoomSCS!$B:$B,0)),"N/A")</f>
        <v>N/A</v>
      </c>
      <c r="R912" s="86" t="s">
        <v>396</v>
      </c>
      <c r="S912" s="87" t="str">
        <f>IFERROR(INDEX(SchoolList!C:C,MATCH(T912,SchoolList!A:A,0)),"N/A")</f>
        <v>N/A</v>
      </c>
      <c r="T912" s="87">
        <v>544</v>
      </c>
      <c r="U912" s="88"/>
      <c r="V912" s="87"/>
    </row>
    <row r="913" spans="1:22" x14ac:dyDescent="0.2">
      <c r="A913" s="48">
        <v>137</v>
      </c>
      <c r="B913" s="48" t="s">
        <v>948</v>
      </c>
      <c r="C913" s="48" t="s">
        <v>949</v>
      </c>
      <c r="D913" s="49">
        <v>437</v>
      </c>
      <c r="E913" s="50" t="s">
        <v>399</v>
      </c>
      <c r="F913" s="48" t="s">
        <v>400</v>
      </c>
      <c r="G913" s="48" t="s">
        <v>401</v>
      </c>
      <c r="H913" s="48">
        <v>437</v>
      </c>
      <c r="I913" s="48">
        <v>1</v>
      </c>
      <c r="J913" s="48" t="s">
        <v>402</v>
      </c>
      <c r="K913" s="48">
        <v>2885</v>
      </c>
      <c r="L913" s="49">
        <v>2</v>
      </c>
      <c r="M913" s="48" t="s">
        <v>406</v>
      </c>
      <c r="N913" s="51" t="s">
        <v>404</v>
      </c>
      <c r="P913" s="48">
        <v>660</v>
      </c>
      <c r="Q913" s="131" t="str">
        <f>IFERROR(INDEX(JRoomSCS!C:C,MATCH(JRooms!M913,JRoomSCS!$B:$B,0)),"N/A")</f>
        <v>N/A</v>
      </c>
      <c r="R913" s="86" t="s">
        <v>396</v>
      </c>
      <c r="S913" s="87" t="str">
        <f>IFERROR(INDEX(SchoolList!C:C,MATCH(T913,SchoolList!A:A,0)),"N/A")</f>
        <v>N/A</v>
      </c>
      <c r="T913" s="87">
        <v>544</v>
      </c>
      <c r="U913" s="88"/>
      <c r="V913" s="87"/>
    </row>
    <row r="914" spans="1:22" x14ac:dyDescent="0.2">
      <c r="A914" s="48">
        <v>137</v>
      </c>
      <c r="B914" s="48" t="s">
        <v>948</v>
      </c>
      <c r="C914" s="48" t="s">
        <v>949</v>
      </c>
      <c r="D914" s="49">
        <v>437</v>
      </c>
      <c r="E914" s="50" t="s">
        <v>399</v>
      </c>
      <c r="F914" s="48" t="s">
        <v>400</v>
      </c>
      <c r="G914" s="48" t="s">
        <v>401</v>
      </c>
      <c r="H914" s="48">
        <v>437</v>
      </c>
      <c r="I914" s="48">
        <v>1</v>
      </c>
      <c r="J914" s="48" t="s">
        <v>402</v>
      </c>
      <c r="K914" s="48">
        <v>2884</v>
      </c>
      <c r="L914" s="49">
        <v>3</v>
      </c>
      <c r="M914" s="48" t="s">
        <v>403</v>
      </c>
      <c r="N914" s="51" t="s">
        <v>404</v>
      </c>
      <c r="P914" s="48">
        <v>660</v>
      </c>
      <c r="Q914" s="131" t="str">
        <f>IFERROR(INDEX(JRoomSCS!C:C,MATCH(JRooms!M914,JRoomSCS!$B:$B,0)),"N/A")</f>
        <v>N/A</v>
      </c>
      <c r="R914" s="86" t="s">
        <v>396</v>
      </c>
      <c r="S914" s="87" t="str">
        <f>IFERROR(INDEX(SchoolList!C:C,MATCH(T914,SchoolList!A:A,0)),"N/A")</f>
        <v>N/A</v>
      </c>
      <c r="T914" s="87">
        <v>544</v>
      </c>
      <c r="U914" s="88"/>
      <c r="V914" s="87"/>
    </row>
    <row r="915" spans="1:22" x14ac:dyDescent="0.2">
      <c r="A915" s="48">
        <v>137</v>
      </c>
      <c r="B915" s="48" t="s">
        <v>948</v>
      </c>
      <c r="C915" s="48" t="s">
        <v>949</v>
      </c>
      <c r="D915" s="49">
        <v>437</v>
      </c>
      <c r="E915" s="50" t="s">
        <v>399</v>
      </c>
      <c r="F915" s="48" t="s">
        <v>400</v>
      </c>
      <c r="G915" s="48" t="s">
        <v>401</v>
      </c>
      <c r="H915" s="48">
        <v>437</v>
      </c>
      <c r="I915" s="48">
        <v>1</v>
      </c>
      <c r="J915" s="48" t="s">
        <v>402</v>
      </c>
      <c r="K915" s="48">
        <v>2883</v>
      </c>
      <c r="L915" s="49">
        <v>4</v>
      </c>
      <c r="M915" s="48" t="s">
        <v>403</v>
      </c>
      <c r="N915" s="51" t="s">
        <v>404</v>
      </c>
      <c r="P915" s="48">
        <v>660</v>
      </c>
      <c r="Q915" s="131" t="str">
        <f>IFERROR(INDEX(JRoomSCS!C:C,MATCH(JRooms!M915,JRoomSCS!$B:$B,0)),"N/A")</f>
        <v>N/A</v>
      </c>
      <c r="R915" s="86" t="s">
        <v>396</v>
      </c>
      <c r="S915" s="87" t="str">
        <f>IFERROR(INDEX(SchoolList!C:C,MATCH(T915,SchoolList!A:A,0)),"N/A")</f>
        <v>N/A</v>
      </c>
      <c r="T915" s="87">
        <v>544</v>
      </c>
      <c r="U915" s="88"/>
      <c r="V915" s="87"/>
    </row>
    <row r="916" spans="1:22" x14ac:dyDescent="0.2">
      <c r="A916" s="48">
        <v>137</v>
      </c>
      <c r="B916" s="48" t="s">
        <v>948</v>
      </c>
      <c r="C916" s="48" t="s">
        <v>949</v>
      </c>
      <c r="D916" s="49">
        <v>438</v>
      </c>
      <c r="E916" s="50" t="s">
        <v>579</v>
      </c>
      <c r="F916" s="48" t="s">
        <v>580</v>
      </c>
      <c r="G916" s="48" t="s">
        <v>424</v>
      </c>
      <c r="H916" s="48">
        <v>438</v>
      </c>
      <c r="I916" s="48">
        <v>1</v>
      </c>
      <c r="J916" s="48" t="s">
        <v>402</v>
      </c>
      <c r="K916" s="48">
        <v>799</v>
      </c>
      <c r="L916" s="49" t="s">
        <v>454</v>
      </c>
      <c r="M916" s="48" t="s">
        <v>494</v>
      </c>
      <c r="N916" s="51" t="s">
        <v>404</v>
      </c>
      <c r="P916" s="48">
        <v>667</v>
      </c>
      <c r="Q916" s="131" t="str">
        <f>IFERROR(INDEX(JRoomSCS!C:C,MATCH(JRooms!M916,JRoomSCS!$B:$B,0)),"N/A")</f>
        <v>N/A</v>
      </c>
      <c r="R916" s="86" t="s">
        <v>396</v>
      </c>
      <c r="S916" s="87" t="str">
        <f>IFERROR(INDEX(SchoolList!C:C,MATCH(T916,SchoolList!A:A,0)),"N/A")</f>
        <v>N/A</v>
      </c>
      <c r="T916" s="87">
        <v>544</v>
      </c>
      <c r="U916" s="88"/>
      <c r="V916" s="87"/>
    </row>
    <row r="917" spans="1:22" x14ac:dyDescent="0.2">
      <c r="A917" s="48">
        <v>137</v>
      </c>
      <c r="B917" s="48" t="s">
        <v>948</v>
      </c>
      <c r="C917" s="48" t="s">
        <v>949</v>
      </c>
      <c r="D917" s="49">
        <v>440</v>
      </c>
      <c r="E917" s="50" t="s">
        <v>582</v>
      </c>
      <c r="F917" s="48" t="s">
        <v>583</v>
      </c>
      <c r="G917" s="48" t="s">
        <v>424</v>
      </c>
      <c r="H917" s="48">
        <v>440</v>
      </c>
      <c r="I917" s="48">
        <v>1</v>
      </c>
      <c r="J917" s="48" t="s">
        <v>402</v>
      </c>
      <c r="K917" s="48">
        <v>800</v>
      </c>
      <c r="L917" s="49" t="s">
        <v>471</v>
      </c>
      <c r="M917" s="48" t="s">
        <v>412</v>
      </c>
      <c r="N917" s="51" t="s">
        <v>413</v>
      </c>
      <c r="P917" s="48">
        <v>1645</v>
      </c>
      <c r="Q917" s="131" t="str">
        <f>IFERROR(INDEX(JRoomSCS!C:C,MATCH(JRooms!M917,JRoomSCS!$B:$B,0)),"N/A")</f>
        <v>N/A</v>
      </c>
      <c r="R917" s="86" t="s">
        <v>396</v>
      </c>
      <c r="S917" s="87" t="str">
        <f>IFERROR(INDEX(SchoolList!C:C,MATCH(T917,SchoolList!A:A,0)),"N/A")</f>
        <v>N/A</v>
      </c>
      <c r="T917" s="87">
        <v>544</v>
      </c>
      <c r="U917" s="88"/>
      <c r="V917" s="87"/>
    </row>
    <row r="918" spans="1:22" x14ac:dyDescent="0.2">
      <c r="A918" s="48">
        <v>137</v>
      </c>
      <c r="B918" s="48" t="s">
        <v>948</v>
      </c>
      <c r="C918" s="48" t="s">
        <v>949</v>
      </c>
      <c r="D918" s="49">
        <v>441</v>
      </c>
      <c r="E918" s="50" t="s">
        <v>525</v>
      </c>
      <c r="F918" s="48" t="s">
        <v>503</v>
      </c>
      <c r="G918" s="48" t="s">
        <v>424</v>
      </c>
      <c r="H918" s="48">
        <v>441</v>
      </c>
      <c r="I918" s="48">
        <v>1</v>
      </c>
      <c r="J918" s="48" t="s">
        <v>402</v>
      </c>
      <c r="K918" s="48">
        <v>802</v>
      </c>
      <c r="L918" s="49" t="s">
        <v>502</v>
      </c>
      <c r="M918" s="48" t="s">
        <v>403</v>
      </c>
      <c r="N918" s="51" t="s">
        <v>404</v>
      </c>
      <c r="P918" s="48">
        <v>897</v>
      </c>
      <c r="Q918" s="131" t="str">
        <f>IFERROR(INDEX(JRoomSCS!C:C,MATCH(JRooms!M918,JRoomSCS!$B:$B,0)),"N/A")</f>
        <v>N/A</v>
      </c>
      <c r="R918" s="86" t="s">
        <v>396</v>
      </c>
      <c r="S918" s="87" t="str">
        <f>IFERROR(INDEX(SchoolList!C:C,MATCH(T918,SchoolList!A:A,0)),"N/A")</f>
        <v>N/A</v>
      </c>
      <c r="T918" s="87">
        <v>544</v>
      </c>
      <c r="U918" s="88"/>
      <c r="V918" s="87"/>
    </row>
    <row r="919" spans="1:22" x14ac:dyDescent="0.2">
      <c r="A919" s="48">
        <v>137</v>
      </c>
      <c r="B919" s="48" t="s">
        <v>948</v>
      </c>
      <c r="C919" s="48" t="s">
        <v>949</v>
      </c>
      <c r="D919" s="49">
        <v>442</v>
      </c>
      <c r="E919" s="50" t="s">
        <v>528</v>
      </c>
      <c r="F919" s="48" t="s">
        <v>529</v>
      </c>
      <c r="G919" s="48" t="s">
        <v>424</v>
      </c>
      <c r="H919" s="48">
        <v>442</v>
      </c>
      <c r="I919" s="48">
        <v>1</v>
      </c>
      <c r="J919" s="48" t="s">
        <v>402</v>
      </c>
      <c r="K919" s="48">
        <v>803</v>
      </c>
      <c r="L919" s="49" t="s">
        <v>487</v>
      </c>
      <c r="M919" s="48" t="s">
        <v>403</v>
      </c>
      <c r="N919" s="51" t="s">
        <v>404</v>
      </c>
      <c r="P919" s="48">
        <v>897</v>
      </c>
      <c r="Q919" s="131" t="str">
        <f>IFERROR(INDEX(JRoomSCS!C:C,MATCH(JRooms!M919,JRoomSCS!$B:$B,0)),"N/A")</f>
        <v>N/A</v>
      </c>
      <c r="R919" s="86" t="s">
        <v>396</v>
      </c>
      <c r="S919" s="87" t="str">
        <f>IFERROR(INDEX(SchoolList!C:C,MATCH(T919,SchoolList!A:A,0)),"N/A")</f>
        <v>N/A</v>
      </c>
      <c r="T919" s="87">
        <v>544</v>
      </c>
      <c r="U919" s="88"/>
      <c r="V919" s="87"/>
    </row>
    <row r="920" spans="1:22" x14ac:dyDescent="0.2">
      <c r="A920" s="48">
        <v>48</v>
      </c>
      <c r="B920" s="48" t="s">
        <v>950</v>
      </c>
      <c r="C920" s="48" t="s">
        <v>951</v>
      </c>
      <c r="D920" s="49">
        <v>107</v>
      </c>
      <c r="E920" s="50" t="s">
        <v>399</v>
      </c>
      <c r="F920" s="48" t="s">
        <v>400</v>
      </c>
      <c r="G920" s="48" t="s">
        <v>401</v>
      </c>
      <c r="H920" s="48">
        <v>107</v>
      </c>
      <c r="I920" s="48">
        <v>1</v>
      </c>
      <c r="J920" s="48" t="s">
        <v>402</v>
      </c>
      <c r="K920" s="48">
        <v>1786</v>
      </c>
      <c r="L920" s="49">
        <v>1</v>
      </c>
      <c r="M920" s="48" t="s">
        <v>506</v>
      </c>
      <c r="N920" s="51" t="s">
        <v>404</v>
      </c>
      <c r="P920" s="48">
        <v>1224</v>
      </c>
      <c r="Q920" s="131" t="str">
        <f>IFERROR(INDEX(JRoomSCS!C:C,MATCH(JRooms!M920,JRoomSCS!$B:$B,0)),"N/A")</f>
        <v>N/A</v>
      </c>
      <c r="R920" s="86" t="s">
        <v>405</v>
      </c>
      <c r="S920" s="87" t="str">
        <f>IFERROR(INDEX(SchoolList!C:C,MATCH(T920,SchoolList!A:A,0)),"N/A")</f>
        <v>N/A</v>
      </c>
      <c r="T920" s="87" t="s">
        <v>405</v>
      </c>
      <c r="U920" s="88"/>
      <c r="V920" s="87"/>
    </row>
    <row r="921" spans="1:22" x14ac:dyDescent="0.2">
      <c r="A921" s="48">
        <v>48</v>
      </c>
      <c r="B921" s="48" t="s">
        <v>950</v>
      </c>
      <c r="C921" s="48" t="s">
        <v>951</v>
      </c>
      <c r="D921" s="49">
        <v>107</v>
      </c>
      <c r="E921" s="50" t="s">
        <v>399</v>
      </c>
      <c r="F921" s="48" t="s">
        <v>400</v>
      </c>
      <c r="G921" s="48" t="s">
        <v>401</v>
      </c>
      <c r="H921" s="48">
        <v>107</v>
      </c>
      <c r="I921" s="48">
        <v>1</v>
      </c>
      <c r="J921" s="48" t="s">
        <v>402</v>
      </c>
      <c r="K921" s="48">
        <v>1785</v>
      </c>
      <c r="L921" s="49">
        <v>2</v>
      </c>
      <c r="M921" s="48" t="s">
        <v>406</v>
      </c>
      <c r="N921" s="51" t="s">
        <v>404</v>
      </c>
      <c r="P921" s="48">
        <v>1224</v>
      </c>
      <c r="Q921" s="131" t="str">
        <f>IFERROR(INDEX(JRoomSCS!C:C,MATCH(JRooms!M921,JRoomSCS!$B:$B,0)),"N/A")</f>
        <v>N/A</v>
      </c>
      <c r="R921" s="86" t="s">
        <v>405</v>
      </c>
      <c r="S921" s="87" t="str">
        <f>IFERROR(INDEX(SchoolList!C:C,MATCH(T921,SchoolList!A:A,0)),"N/A")</f>
        <v>N/A</v>
      </c>
      <c r="T921" s="87" t="s">
        <v>405</v>
      </c>
      <c r="U921" s="88"/>
      <c r="V921" s="87"/>
    </row>
    <row r="922" spans="1:22" x14ac:dyDescent="0.2">
      <c r="A922" s="48">
        <v>48</v>
      </c>
      <c r="B922" s="48" t="s">
        <v>950</v>
      </c>
      <c r="C922" s="48" t="s">
        <v>951</v>
      </c>
      <c r="D922" s="49">
        <v>107</v>
      </c>
      <c r="E922" s="50" t="s">
        <v>399</v>
      </c>
      <c r="F922" s="48" t="s">
        <v>400</v>
      </c>
      <c r="G922" s="48" t="s">
        <v>401</v>
      </c>
      <c r="H922" s="48">
        <v>107</v>
      </c>
      <c r="I922" s="48">
        <v>1</v>
      </c>
      <c r="J922" s="48" t="s">
        <v>402</v>
      </c>
      <c r="K922" s="48">
        <v>1784</v>
      </c>
      <c r="L922" s="49">
        <v>3</v>
      </c>
      <c r="M922" s="48" t="s">
        <v>406</v>
      </c>
      <c r="N922" s="51" t="s">
        <v>404</v>
      </c>
      <c r="P922" s="48">
        <v>868</v>
      </c>
      <c r="Q922" s="131" t="str">
        <f>IFERROR(INDEX(JRoomSCS!C:C,MATCH(JRooms!M922,JRoomSCS!$B:$B,0)),"N/A")</f>
        <v>N/A</v>
      </c>
      <c r="R922" s="86" t="s">
        <v>405</v>
      </c>
      <c r="S922" s="87" t="str">
        <f>IFERROR(INDEX(SchoolList!C:C,MATCH(T922,SchoolList!A:A,0)),"N/A")</f>
        <v>N/A</v>
      </c>
      <c r="T922" s="87" t="s">
        <v>405</v>
      </c>
      <c r="U922" s="88"/>
      <c r="V922" s="87"/>
    </row>
    <row r="923" spans="1:22" x14ac:dyDescent="0.2">
      <c r="A923" s="48">
        <v>48</v>
      </c>
      <c r="B923" s="48" t="s">
        <v>950</v>
      </c>
      <c r="C923" s="48" t="s">
        <v>951</v>
      </c>
      <c r="D923" s="49">
        <v>107</v>
      </c>
      <c r="E923" s="50" t="s">
        <v>399</v>
      </c>
      <c r="F923" s="48" t="s">
        <v>400</v>
      </c>
      <c r="G923" s="48" t="s">
        <v>401</v>
      </c>
      <c r="H923" s="48">
        <v>107</v>
      </c>
      <c r="I923" s="48">
        <v>1</v>
      </c>
      <c r="J923" s="48" t="s">
        <v>402</v>
      </c>
      <c r="K923" s="48">
        <v>1782</v>
      </c>
      <c r="L923" s="49">
        <v>4</v>
      </c>
      <c r="M923" s="48" t="s">
        <v>406</v>
      </c>
      <c r="N923" s="51" t="s">
        <v>404</v>
      </c>
      <c r="P923" s="48">
        <v>868</v>
      </c>
      <c r="Q923" s="131" t="str">
        <f>IFERROR(INDEX(JRoomSCS!C:C,MATCH(JRooms!M923,JRoomSCS!$B:$B,0)),"N/A")</f>
        <v>N/A</v>
      </c>
      <c r="R923" s="86" t="s">
        <v>405</v>
      </c>
      <c r="S923" s="87" t="str">
        <f>IFERROR(INDEX(SchoolList!C:C,MATCH(T923,SchoolList!A:A,0)),"N/A")</f>
        <v>N/A</v>
      </c>
      <c r="T923" s="87" t="s">
        <v>405</v>
      </c>
      <c r="U923" s="88"/>
      <c r="V923" s="87"/>
    </row>
    <row r="924" spans="1:22" x14ac:dyDescent="0.2">
      <c r="A924" s="48">
        <v>48</v>
      </c>
      <c r="B924" s="48" t="s">
        <v>950</v>
      </c>
      <c r="C924" s="48" t="s">
        <v>951</v>
      </c>
      <c r="D924" s="49">
        <v>107</v>
      </c>
      <c r="E924" s="50" t="s">
        <v>399</v>
      </c>
      <c r="F924" s="48" t="s">
        <v>400</v>
      </c>
      <c r="G924" s="48" t="s">
        <v>401</v>
      </c>
      <c r="H924" s="48">
        <v>107</v>
      </c>
      <c r="I924" s="48">
        <v>1</v>
      </c>
      <c r="J924" s="48" t="s">
        <v>402</v>
      </c>
      <c r="K924" s="48">
        <v>1783</v>
      </c>
      <c r="L924" s="49">
        <v>5</v>
      </c>
      <c r="M924" s="48" t="s">
        <v>406</v>
      </c>
      <c r="N924" s="51" t="s">
        <v>404</v>
      </c>
      <c r="P924" s="48">
        <v>868</v>
      </c>
      <c r="Q924" s="131" t="str">
        <f>IFERROR(INDEX(JRoomSCS!C:C,MATCH(JRooms!M924,JRoomSCS!$B:$B,0)),"N/A")</f>
        <v>N/A</v>
      </c>
      <c r="R924" s="86" t="s">
        <v>405</v>
      </c>
      <c r="S924" s="87" t="str">
        <f>IFERROR(INDEX(SchoolList!C:C,MATCH(T924,SchoolList!A:A,0)),"N/A")</f>
        <v>N/A</v>
      </c>
      <c r="T924" s="87" t="s">
        <v>405</v>
      </c>
      <c r="U924" s="88"/>
      <c r="V924" s="87"/>
    </row>
    <row r="925" spans="1:22" x14ac:dyDescent="0.2">
      <c r="A925" s="48">
        <v>48</v>
      </c>
      <c r="B925" s="48" t="s">
        <v>950</v>
      </c>
      <c r="C925" s="48" t="s">
        <v>951</v>
      </c>
      <c r="D925" s="49">
        <v>107</v>
      </c>
      <c r="E925" s="50" t="s">
        <v>399</v>
      </c>
      <c r="F925" s="48" t="s">
        <v>400</v>
      </c>
      <c r="G925" s="48" t="s">
        <v>401</v>
      </c>
      <c r="H925" s="48">
        <v>107</v>
      </c>
      <c r="I925" s="48">
        <v>1</v>
      </c>
      <c r="J925" s="48" t="s">
        <v>402</v>
      </c>
      <c r="K925" s="48">
        <v>1780</v>
      </c>
      <c r="L925" s="49">
        <v>6</v>
      </c>
      <c r="M925" s="48" t="s">
        <v>403</v>
      </c>
      <c r="N925" s="51" t="s">
        <v>404</v>
      </c>
      <c r="P925" s="48">
        <v>868</v>
      </c>
      <c r="Q925" s="131" t="str">
        <f>IFERROR(INDEX(JRoomSCS!C:C,MATCH(JRooms!M925,JRoomSCS!$B:$B,0)),"N/A")</f>
        <v>N/A</v>
      </c>
      <c r="R925" s="86" t="s">
        <v>405</v>
      </c>
      <c r="S925" s="87" t="str">
        <f>IFERROR(INDEX(SchoolList!C:C,MATCH(T925,SchoolList!A:A,0)),"N/A")</f>
        <v>N/A</v>
      </c>
      <c r="T925" s="87" t="s">
        <v>405</v>
      </c>
      <c r="U925" s="88"/>
      <c r="V925" s="87"/>
    </row>
    <row r="926" spans="1:22" x14ac:dyDescent="0.2">
      <c r="A926" s="48">
        <v>48</v>
      </c>
      <c r="B926" s="48" t="s">
        <v>950</v>
      </c>
      <c r="C926" s="48" t="s">
        <v>951</v>
      </c>
      <c r="D926" s="49">
        <v>107</v>
      </c>
      <c r="E926" s="50" t="s">
        <v>399</v>
      </c>
      <c r="F926" s="48" t="s">
        <v>400</v>
      </c>
      <c r="G926" s="48" t="s">
        <v>401</v>
      </c>
      <c r="H926" s="48">
        <v>107</v>
      </c>
      <c r="I926" s="48">
        <v>1</v>
      </c>
      <c r="J926" s="48" t="s">
        <v>402</v>
      </c>
      <c r="K926" s="48">
        <v>1781</v>
      </c>
      <c r="L926" s="49">
        <v>7</v>
      </c>
      <c r="M926" s="48" t="s">
        <v>403</v>
      </c>
      <c r="N926" s="51" t="s">
        <v>404</v>
      </c>
      <c r="P926" s="48">
        <v>868</v>
      </c>
      <c r="Q926" s="131" t="str">
        <f>IFERROR(INDEX(JRoomSCS!C:C,MATCH(JRooms!M926,JRoomSCS!$B:$B,0)),"N/A")</f>
        <v>N/A</v>
      </c>
      <c r="R926" s="86" t="s">
        <v>405</v>
      </c>
      <c r="S926" s="87" t="str">
        <f>IFERROR(INDEX(SchoolList!C:C,MATCH(T926,SchoolList!A:A,0)),"N/A")</f>
        <v>N/A</v>
      </c>
      <c r="T926" s="87" t="s">
        <v>405</v>
      </c>
      <c r="U926" s="88"/>
      <c r="V926" s="87"/>
    </row>
    <row r="927" spans="1:22" x14ac:dyDescent="0.2">
      <c r="A927" s="48">
        <v>48</v>
      </c>
      <c r="B927" s="48" t="s">
        <v>950</v>
      </c>
      <c r="C927" s="48" t="s">
        <v>951</v>
      </c>
      <c r="D927" s="49">
        <v>107</v>
      </c>
      <c r="E927" s="50" t="s">
        <v>399</v>
      </c>
      <c r="F927" s="48" t="s">
        <v>400</v>
      </c>
      <c r="G927" s="48" t="s">
        <v>401</v>
      </c>
      <c r="H927" s="48">
        <v>107</v>
      </c>
      <c r="I927" s="48">
        <v>1</v>
      </c>
      <c r="J927" s="48" t="s">
        <v>402</v>
      </c>
      <c r="K927" s="48">
        <v>1778</v>
      </c>
      <c r="L927" s="49">
        <v>8</v>
      </c>
      <c r="M927" s="48" t="s">
        <v>406</v>
      </c>
      <c r="N927" s="51" t="s">
        <v>404</v>
      </c>
      <c r="P927" s="48">
        <v>868</v>
      </c>
      <c r="Q927" s="131" t="str">
        <f>IFERROR(INDEX(JRoomSCS!C:C,MATCH(JRooms!M927,JRoomSCS!$B:$B,0)),"N/A")</f>
        <v>N/A</v>
      </c>
      <c r="R927" s="86" t="s">
        <v>405</v>
      </c>
      <c r="S927" s="87" t="str">
        <f>IFERROR(INDEX(SchoolList!C:C,MATCH(T927,SchoolList!A:A,0)),"N/A")</f>
        <v>N/A</v>
      </c>
      <c r="T927" s="87" t="s">
        <v>405</v>
      </c>
      <c r="U927" s="88"/>
      <c r="V927" s="87"/>
    </row>
    <row r="928" spans="1:22" x14ac:dyDescent="0.2">
      <c r="A928" s="48">
        <v>48</v>
      </c>
      <c r="B928" s="48" t="s">
        <v>950</v>
      </c>
      <c r="C928" s="48" t="s">
        <v>951</v>
      </c>
      <c r="D928" s="49">
        <v>107</v>
      </c>
      <c r="E928" s="50" t="s">
        <v>399</v>
      </c>
      <c r="F928" s="48" t="s">
        <v>400</v>
      </c>
      <c r="G928" s="48" t="s">
        <v>401</v>
      </c>
      <c r="H928" s="48">
        <v>107</v>
      </c>
      <c r="I928" s="48">
        <v>1</v>
      </c>
      <c r="J928" s="48" t="s">
        <v>402</v>
      </c>
      <c r="K928" s="48">
        <v>1779</v>
      </c>
      <c r="L928" s="49">
        <v>9</v>
      </c>
      <c r="M928" s="48" t="s">
        <v>403</v>
      </c>
      <c r="N928" s="51" t="s">
        <v>404</v>
      </c>
      <c r="P928" s="48">
        <v>868</v>
      </c>
      <c r="Q928" s="131" t="str">
        <f>IFERROR(INDEX(JRoomSCS!C:C,MATCH(JRooms!M928,JRoomSCS!$B:$B,0)),"N/A")</f>
        <v>N/A</v>
      </c>
      <c r="R928" s="86" t="s">
        <v>405</v>
      </c>
      <c r="S928" s="87" t="str">
        <f>IFERROR(INDEX(SchoolList!C:C,MATCH(T928,SchoolList!A:A,0)),"N/A")</f>
        <v>N/A</v>
      </c>
      <c r="T928" s="87" t="s">
        <v>405</v>
      </c>
      <c r="U928" s="88"/>
      <c r="V928" s="87"/>
    </row>
    <row r="929" spans="1:22" x14ac:dyDescent="0.2">
      <c r="A929" s="48">
        <v>48</v>
      </c>
      <c r="B929" s="48" t="s">
        <v>950</v>
      </c>
      <c r="C929" s="48" t="s">
        <v>951</v>
      </c>
      <c r="D929" s="49">
        <v>107</v>
      </c>
      <c r="E929" s="50" t="s">
        <v>399</v>
      </c>
      <c r="F929" s="48" t="s">
        <v>400</v>
      </c>
      <c r="G929" s="48" t="s">
        <v>401</v>
      </c>
      <c r="H929" s="48">
        <v>107</v>
      </c>
      <c r="I929" s="48">
        <v>1</v>
      </c>
      <c r="J929" s="48" t="s">
        <v>402</v>
      </c>
      <c r="K929" s="48">
        <v>1776</v>
      </c>
      <c r="L929" s="49">
        <v>10</v>
      </c>
      <c r="M929" s="48" t="s">
        <v>403</v>
      </c>
      <c r="N929" s="51" t="s">
        <v>404</v>
      </c>
      <c r="P929" s="48">
        <v>868</v>
      </c>
      <c r="Q929" s="131" t="str">
        <f>IFERROR(INDEX(JRoomSCS!C:C,MATCH(JRooms!M929,JRoomSCS!$B:$B,0)),"N/A")</f>
        <v>N/A</v>
      </c>
      <c r="R929" s="86" t="s">
        <v>405</v>
      </c>
      <c r="S929" s="87" t="str">
        <f>IFERROR(INDEX(SchoolList!C:C,MATCH(T929,SchoolList!A:A,0)),"N/A")</f>
        <v>N/A</v>
      </c>
      <c r="T929" s="87" t="s">
        <v>405</v>
      </c>
      <c r="U929" s="88"/>
      <c r="V929" s="87"/>
    </row>
    <row r="930" spans="1:22" x14ac:dyDescent="0.2">
      <c r="A930" s="48">
        <v>48</v>
      </c>
      <c r="B930" s="48" t="s">
        <v>950</v>
      </c>
      <c r="C930" s="48" t="s">
        <v>951</v>
      </c>
      <c r="D930" s="49">
        <v>107</v>
      </c>
      <c r="E930" s="50" t="s">
        <v>399</v>
      </c>
      <c r="F930" s="48" t="s">
        <v>400</v>
      </c>
      <c r="G930" s="48" t="s">
        <v>401</v>
      </c>
      <c r="H930" s="48">
        <v>107</v>
      </c>
      <c r="I930" s="48">
        <v>1</v>
      </c>
      <c r="J930" s="48" t="s">
        <v>402</v>
      </c>
      <c r="K930" s="48">
        <v>1777</v>
      </c>
      <c r="L930" s="49">
        <v>11</v>
      </c>
      <c r="M930" s="48" t="s">
        <v>403</v>
      </c>
      <c r="N930" s="51" t="s">
        <v>404</v>
      </c>
      <c r="P930" s="48">
        <v>868</v>
      </c>
      <c r="Q930" s="131" t="str">
        <f>IFERROR(INDEX(JRoomSCS!C:C,MATCH(JRooms!M930,JRoomSCS!$B:$B,0)),"N/A")</f>
        <v>N/A</v>
      </c>
      <c r="R930" s="86" t="s">
        <v>405</v>
      </c>
      <c r="S930" s="87" t="str">
        <f>IFERROR(INDEX(SchoolList!C:C,MATCH(T930,SchoolList!A:A,0)),"N/A")</f>
        <v>N/A</v>
      </c>
      <c r="T930" s="87" t="s">
        <v>405</v>
      </c>
      <c r="U930" s="88"/>
      <c r="V930" s="87"/>
    </row>
    <row r="931" spans="1:22" x14ac:dyDescent="0.2">
      <c r="A931" s="48">
        <v>48</v>
      </c>
      <c r="B931" s="48" t="s">
        <v>950</v>
      </c>
      <c r="C931" s="48" t="s">
        <v>951</v>
      </c>
      <c r="D931" s="49">
        <v>108</v>
      </c>
      <c r="E931" s="50" t="s">
        <v>454</v>
      </c>
      <c r="F931" s="48" t="s">
        <v>455</v>
      </c>
      <c r="G931" s="48" t="s">
        <v>401</v>
      </c>
      <c r="H931" s="48">
        <v>108</v>
      </c>
      <c r="I931" s="48">
        <v>1</v>
      </c>
      <c r="J931" s="48" t="s">
        <v>402</v>
      </c>
      <c r="K931" s="48">
        <v>1699</v>
      </c>
      <c r="L931" s="49">
        <v>13</v>
      </c>
      <c r="M931" s="48" t="s">
        <v>403</v>
      </c>
      <c r="N931" s="51" t="s">
        <v>404</v>
      </c>
      <c r="P931" s="48">
        <v>868</v>
      </c>
      <c r="Q931" s="131" t="str">
        <f>IFERROR(INDEX(JRoomSCS!C:C,MATCH(JRooms!M931,JRoomSCS!$B:$B,0)),"N/A")</f>
        <v>N/A</v>
      </c>
      <c r="R931" s="86" t="s">
        <v>405</v>
      </c>
      <c r="S931" s="87" t="str">
        <f>IFERROR(INDEX(SchoolList!C:C,MATCH(T931,SchoolList!A:A,0)),"N/A")</f>
        <v>N/A</v>
      </c>
      <c r="T931" s="87" t="s">
        <v>405</v>
      </c>
      <c r="U931" s="88"/>
      <c r="V931" s="87"/>
    </row>
    <row r="932" spans="1:22" x14ac:dyDescent="0.2">
      <c r="A932" s="48">
        <v>48</v>
      </c>
      <c r="B932" s="48" t="s">
        <v>950</v>
      </c>
      <c r="C932" s="48" t="s">
        <v>951</v>
      </c>
      <c r="D932" s="49">
        <v>108</v>
      </c>
      <c r="E932" s="50" t="s">
        <v>454</v>
      </c>
      <c r="F932" s="48" t="s">
        <v>455</v>
      </c>
      <c r="G932" s="48" t="s">
        <v>401</v>
      </c>
      <c r="H932" s="48">
        <v>108</v>
      </c>
      <c r="I932" s="48">
        <v>1</v>
      </c>
      <c r="J932" s="48" t="s">
        <v>402</v>
      </c>
      <c r="K932" s="48">
        <v>1788</v>
      </c>
      <c r="L932" s="49">
        <v>14</v>
      </c>
      <c r="M932" s="48" t="s">
        <v>419</v>
      </c>
      <c r="N932" s="51" t="s">
        <v>404</v>
      </c>
      <c r="P932" s="48">
        <v>868</v>
      </c>
      <c r="Q932" s="131" t="str">
        <f>IFERROR(INDEX(JRoomSCS!C:C,MATCH(JRooms!M932,JRoomSCS!$B:$B,0)),"N/A")</f>
        <v>N/A</v>
      </c>
      <c r="R932" s="86" t="s">
        <v>405</v>
      </c>
      <c r="S932" s="87" t="str">
        <f>IFERROR(INDEX(SchoolList!C:C,MATCH(T932,SchoolList!A:A,0)),"N/A")</f>
        <v>N/A</v>
      </c>
      <c r="T932" s="87" t="s">
        <v>405</v>
      </c>
      <c r="U932" s="88"/>
      <c r="V932" s="87"/>
    </row>
    <row r="933" spans="1:22" x14ac:dyDescent="0.2">
      <c r="A933" s="48">
        <v>48</v>
      </c>
      <c r="B933" s="48" t="s">
        <v>950</v>
      </c>
      <c r="C933" s="48" t="s">
        <v>951</v>
      </c>
      <c r="D933" s="49">
        <v>108</v>
      </c>
      <c r="E933" s="50" t="s">
        <v>454</v>
      </c>
      <c r="F933" s="48" t="s">
        <v>455</v>
      </c>
      <c r="G933" s="48" t="s">
        <v>401</v>
      </c>
      <c r="H933" s="48">
        <v>108</v>
      </c>
      <c r="I933" s="48">
        <v>1</v>
      </c>
      <c r="J933" s="48" t="s">
        <v>402</v>
      </c>
      <c r="K933" s="48">
        <v>1789</v>
      </c>
      <c r="L933" s="49">
        <v>15</v>
      </c>
      <c r="M933" s="48" t="s">
        <v>403</v>
      </c>
      <c r="N933" s="51" t="s">
        <v>404</v>
      </c>
      <c r="P933" s="48">
        <v>868</v>
      </c>
      <c r="Q933" s="131" t="str">
        <f>IFERROR(INDEX(JRoomSCS!C:C,MATCH(JRooms!M933,JRoomSCS!$B:$B,0)),"N/A")</f>
        <v>N/A</v>
      </c>
      <c r="R933" s="86" t="s">
        <v>405</v>
      </c>
      <c r="S933" s="87" t="str">
        <f>IFERROR(INDEX(SchoolList!C:C,MATCH(T933,SchoolList!A:A,0)),"N/A")</f>
        <v>N/A</v>
      </c>
      <c r="T933" s="87" t="s">
        <v>405</v>
      </c>
      <c r="U933" s="88"/>
      <c r="V933" s="87"/>
    </row>
    <row r="934" spans="1:22" x14ac:dyDescent="0.2">
      <c r="A934" s="48">
        <v>48</v>
      </c>
      <c r="B934" s="48" t="s">
        <v>950</v>
      </c>
      <c r="C934" s="48" t="s">
        <v>951</v>
      </c>
      <c r="D934" s="49">
        <v>108</v>
      </c>
      <c r="E934" s="50" t="s">
        <v>454</v>
      </c>
      <c r="F934" s="48" t="s">
        <v>455</v>
      </c>
      <c r="G934" s="48" t="s">
        <v>401</v>
      </c>
      <c r="H934" s="48">
        <v>108</v>
      </c>
      <c r="I934" s="48">
        <v>1</v>
      </c>
      <c r="J934" s="48" t="s">
        <v>402</v>
      </c>
      <c r="K934" s="48">
        <v>1790</v>
      </c>
      <c r="L934" s="49">
        <v>16</v>
      </c>
      <c r="M934" s="48" t="s">
        <v>419</v>
      </c>
      <c r="N934" s="51" t="s">
        <v>404</v>
      </c>
      <c r="P934" s="48">
        <v>868</v>
      </c>
      <c r="Q934" s="131" t="str">
        <f>IFERROR(INDEX(JRoomSCS!C:C,MATCH(JRooms!M934,JRoomSCS!$B:$B,0)),"N/A")</f>
        <v>N/A</v>
      </c>
      <c r="R934" s="86" t="s">
        <v>405</v>
      </c>
      <c r="S934" s="87" t="str">
        <f>IFERROR(INDEX(SchoolList!C:C,MATCH(T934,SchoolList!A:A,0)),"N/A")</f>
        <v>N/A</v>
      </c>
      <c r="T934" s="87" t="s">
        <v>405</v>
      </c>
      <c r="U934" s="88"/>
      <c r="V934" s="87"/>
    </row>
    <row r="935" spans="1:22" x14ac:dyDescent="0.2">
      <c r="A935" s="48">
        <v>48</v>
      </c>
      <c r="B935" s="48" t="s">
        <v>950</v>
      </c>
      <c r="C935" s="48" t="s">
        <v>951</v>
      </c>
      <c r="D935" s="49">
        <v>108</v>
      </c>
      <c r="E935" s="50" t="s">
        <v>454</v>
      </c>
      <c r="F935" s="48" t="s">
        <v>455</v>
      </c>
      <c r="G935" s="48" t="s">
        <v>401</v>
      </c>
      <c r="H935" s="48">
        <v>108</v>
      </c>
      <c r="I935" s="48">
        <v>1</v>
      </c>
      <c r="J935" s="48" t="s">
        <v>402</v>
      </c>
      <c r="K935" s="48">
        <v>1791</v>
      </c>
      <c r="L935" s="49">
        <v>17</v>
      </c>
      <c r="M935" s="48" t="s">
        <v>403</v>
      </c>
      <c r="N935" s="51" t="s">
        <v>404</v>
      </c>
      <c r="P935" s="48">
        <v>868</v>
      </c>
      <c r="Q935" s="131" t="str">
        <f>IFERROR(INDEX(JRoomSCS!C:C,MATCH(JRooms!M935,JRoomSCS!$B:$B,0)),"N/A")</f>
        <v>N/A</v>
      </c>
      <c r="R935" s="86" t="s">
        <v>405</v>
      </c>
      <c r="S935" s="87" t="str">
        <f>IFERROR(INDEX(SchoolList!C:C,MATCH(T935,SchoolList!A:A,0)),"N/A")</f>
        <v>N/A</v>
      </c>
      <c r="T935" s="87" t="s">
        <v>405</v>
      </c>
      <c r="U935" s="88"/>
      <c r="V935" s="87"/>
    </row>
    <row r="936" spans="1:22" x14ac:dyDescent="0.2">
      <c r="A936" s="48">
        <v>48</v>
      </c>
      <c r="B936" s="48" t="s">
        <v>950</v>
      </c>
      <c r="C936" s="48" t="s">
        <v>951</v>
      </c>
      <c r="D936" s="49">
        <v>108</v>
      </c>
      <c r="E936" s="50" t="s">
        <v>454</v>
      </c>
      <c r="F936" s="48" t="s">
        <v>455</v>
      </c>
      <c r="G936" s="48" t="s">
        <v>401</v>
      </c>
      <c r="H936" s="48">
        <v>108</v>
      </c>
      <c r="I936" s="48">
        <v>1</v>
      </c>
      <c r="J936" s="48" t="s">
        <v>402</v>
      </c>
      <c r="K936" s="48">
        <v>1792</v>
      </c>
      <c r="L936" s="49">
        <v>18</v>
      </c>
      <c r="M936" s="48" t="s">
        <v>419</v>
      </c>
      <c r="N936" s="51" t="s">
        <v>404</v>
      </c>
      <c r="P936" s="48">
        <v>868</v>
      </c>
      <c r="Q936" s="131" t="str">
        <f>IFERROR(INDEX(JRoomSCS!C:C,MATCH(JRooms!M936,JRoomSCS!$B:$B,0)),"N/A")</f>
        <v>N/A</v>
      </c>
      <c r="R936" s="86" t="s">
        <v>405</v>
      </c>
      <c r="S936" s="87" t="str">
        <f>IFERROR(INDEX(SchoolList!C:C,MATCH(T936,SchoolList!A:A,0)),"N/A")</f>
        <v>N/A</v>
      </c>
      <c r="T936" s="87" t="s">
        <v>405</v>
      </c>
      <c r="U936" s="88"/>
      <c r="V936" s="87"/>
    </row>
    <row r="937" spans="1:22" x14ac:dyDescent="0.2">
      <c r="A937" s="48">
        <v>48</v>
      </c>
      <c r="B937" s="48" t="s">
        <v>950</v>
      </c>
      <c r="C937" s="48" t="s">
        <v>951</v>
      </c>
      <c r="D937" s="49">
        <v>108</v>
      </c>
      <c r="E937" s="50" t="s">
        <v>454</v>
      </c>
      <c r="F937" s="48" t="s">
        <v>455</v>
      </c>
      <c r="G937" s="48" t="s">
        <v>401</v>
      </c>
      <c r="H937" s="48">
        <v>108</v>
      </c>
      <c r="I937" s="48">
        <v>1</v>
      </c>
      <c r="J937" s="48" t="s">
        <v>402</v>
      </c>
      <c r="K937" s="48">
        <v>1793</v>
      </c>
      <c r="L937" s="49">
        <v>19</v>
      </c>
      <c r="M937" s="48" t="s">
        <v>403</v>
      </c>
      <c r="N937" s="51" t="s">
        <v>404</v>
      </c>
      <c r="P937" s="48">
        <v>868</v>
      </c>
      <c r="Q937" s="131" t="str">
        <f>IFERROR(INDEX(JRoomSCS!C:C,MATCH(JRooms!M937,JRoomSCS!$B:$B,0)),"N/A")</f>
        <v>N/A</v>
      </c>
      <c r="R937" s="86" t="s">
        <v>405</v>
      </c>
      <c r="S937" s="87" t="str">
        <f>IFERROR(INDEX(SchoolList!C:C,MATCH(T937,SchoolList!A:A,0)),"N/A")</f>
        <v>N/A</v>
      </c>
      <c r="T937" s="87" t="s">
        <v>405</v>
      </c>
      <c r="U937" s="88"/>
      <c r="V937" s="87"/>
    </row>
    <row r="938" spans="1:22" x14ac:dyDescent="0.2">
      <c r="A938" s="48">
        <v>48</v>
      </c>
      <c r="B938" s="48" t="s">
        <v>950</v>
      </c>
      <c r="C938" s="48" t="s">
        <v>951</v>
      </c>
      <c r="D938" s="49">
        <v>108</v>
      </c>
      <c r="E938" s="50" t="s">
        <v>454</v>
      </c>
      <c r="F938" s="48" t="s">
        <v>455</v>
      </c>
      <c r="G938" s="48" t="s">
        <v>401</v>
      </c>
      <c r="H938" s="48">
        <v>108</v>
      </c>
      <c r="I938" s="48">
        <v>1</v>
      </c>
      <c r="J938" s="48" t="s">
        <v>402</v>
      </c>
      <c r="K938" s="48">
        <v>1794</v>
      </c>
      <c r="L938" s="49">
        <v>20</v>
      </c>
      <c r="M938" s="48" t="s">
        <v>403</v>
      </c>
      <c r="N938" s="51" t="s">
        <v>404</v>
      </c>
      <c r="P938" s="48">
        <v>868</v>
      </c>
      <c r="Q938" s="131" t="str">
        <f>IFERROR(INDEX(JRoomSCS!C:C,MATCH(JRooms!M938,JRoomSCS!$B:$B,0)),"N/A")</f>
        <v>N/A</v>
      </c>
      <c r="R938" s="86" t="s">
        <v>405</v>
      </c>
      <c r="S938" s="87" t="str">
        <f>IFERROR(INDEX(SchoolList!C:C,MATCH(T938,SchoolList!A:A,0)),"N/A")</f>
        <v>N/A</v>
      </c>
      <c r="T938" s="87" t="s">
        <v>405</v>
      </c>
      <c r="U938" s="88"/>
      <c r="V938" s="87"/>
    </row>
    <row r="939" spans="1:22" x14ac:dyDescent="0.2">
      <c r="A939" s="48">
        <v>48</v>
      </c>
      <c r="B939" s="48" t="s">
        <v>950</v>
      </c>
      <c r="C939" s="48" t="s">
        <v>951</v>
      </c>
      <c r="D939" s="49">
        <v>108</v>
      </c>
      <c r="E939" s="50" t="s">
        <v>454</v>
      </c>
      <c r="F939" s="48" t="s">
        <v>455</v>
      </c>
      <c r="G939" s="48" t="s">
        <v>401</v>
      </c>
      <c r="H939" s="48">
        <v>108</v>
      </c>
      <c r="I939" s="48">
        <v>1</v>
      </c>
      <c r="J939" s="48" t="s">
        <v>402</v>
      </c>
      <c r="K939" s="48">
        <v>1812</v>
      </c>
      <c r="L939" s="49" t="s">
        <v>881</v>
      </c>
      <c r="M939" s="48" t="s">
        <v>408</v>
      </c>
      <c r="N939" s="51" t="s">
        <v>409</v>
      </c>
      <c r="P939" s="48">
        <v>351</v>
      </c>
      <c r="Q939" s="131" t="str">
        <f>IFERROR(INDEX(JRoomSCS!C:C,MATCH(JRooms!M939,JRoomSCS!$B:$B,0)),"N/A")</f>
        <v>N/A</v>
      </c>
      <c r="R939" s="86" t="s">
        <v>405</v>
      </c>
      <c r="S939" s="87" t="str">
        <f>IFERROR(INDEX(SchoolList!C:C,MATCH(T939,SchoolList!A:A,0)),"N/A")</f>
        <v>N/A</v>
      </c>
      <c r="T939" s="87" t="s">
        <v>405</v>
      </c>
      <c r="U939" s="88"/>
      <c r="V939" s="87"/>
    </row>
    <row r="940" spans="1:22" x14ac:dyDescent="0.2">
      <c r="A940" s="48">
        <v>48</v>
      </c>
      <c r="B940" s="48" t="s">
        <v>950</v>
      </c>
      <c r="C940" s="48" t="s">
        <v>951</v>
      </c>
      <c r="D940" s="49">
        <v>109</v>
      </c>
      <c r="E940" s="50" t="s">
        <v>471</v>
      </c>
      <c r="F940" s="48" t="s">
        <v>472</v>
      </c>
      <c r="G940" s="48" t="s">
        <v>401</v>
      </c>
      <c r="H940" s="48">
        <v>109</v>
      </c>
      <c r="I940" s="48">
        <v>1</v>
      </c>
      <c r="J940" s="48" t="s">
        <v>402</v>
      </c>
      <c r="K940" s="48">
        <v>1807</v>
      </c>
      <c r="L940" s="49">
        <v>38</v>
      </c>
      <c r="M940" s="48" t="s">
        <v>419</v>
      </c>
      <c r="N940" s="51" t="s">
        <v>404</v>
      </c>
      <c r="P940" s="48">
        <v>918</v>
      </c>
      <c r="Q940" s="131" t="str">
        <f>IFERROR(INDEX(JRoomSCS!C:C,MATCH(JRooms!M940,JRoomSCS!$B:$B,0)),"N/A")</f>
        <v>N/A</v>
      </c>
      <c r="R940" s="86" t="s">
        <v>405</v>
      </c>
      <c r="S940" s="87" t="str">
        <f>IFERROR(INDEX(SchoolList!C:C,MATCH(T940,SchoolList!A:A,0)),"N/A")</f>
        <v>N/A</v>
      </c>
      <c r="T940" s="87" t="s">
        <v>405</v>
      </c>
      <c r="U940" s="88"/>
      <c r="V940" s="87"/>
    </row>
    <row r="941" spans="1:22" x14ac:dyDescent="0.2">
      <c r="A941" s="48">
        <v>48</v>
      </c>
      <c r="B941" s="48" t="s">
        <v>950</v>
      </c>
      <c r="C941" s="48" t="s">
        <v>951</v>
      </c>
      <c r="D941" s="49">
        <v>109</v>
      </c>
      <c r="E941" s="50" t="s">
        <v>471</v>
      </c>
      <c r="F941" s="48" t="s">
        <v>472</v>
      </c>
      <c r="G941" s="48" t="s">
        <v>401</v>
      </c>
      <c r="H941" s="48">
        <v>109</v>
      </c>
      <c r="I941" s="48">
        <v>1</v>
      </c>
      <c r="J941" s="48" t="s">
        <v>402</v>
      </c>
      <c r="K941" s="48">
        <v>1796</v>
      </c>
      <c r="L941" s="49">
        <v>39</v>
      </c>
      <c r="M941" s="48" t="s">
        <v>419</v>
      </c>
      <c r="N941" s="51" t="s">
        <v>404</v>
      </c>
      <c r="P941" s="48">
        <v>918</v>
      </c>
      <c r="Q941" s="131" t="str">
        <f>IFERROR(INDEX(JRoomSCS!C:C,MATCH(JRooms!M941,JRoomSCS!$B:$B,0)),"N/A")</f>
        <v>N/A</v>
      </c>
      <c r="R941" s="86" t="s">
        <v>405</v>
      </c>
      <c r="S941" s="87" t="str">
        <f>IFERROR(INDEX(SchoolList!C:C,MATCH(T941,SchoolList!A:A,0)),"N/A")</f>
        <v>N/A</v>
      </c>
      <c r="T941" s="87" t="s">
        <v>405</v>
      </c>
      <c r="U941" s="88"/>
      <c r="V941" s="87"/>
    </row>
    <row r="942" spans="1:22" x14ac:dyDescent="0.2">
      <c r="A942" s="48">
        <v>48</v>
      </c>
      <c r="B942" s="48" t="s">
        <v>950</v>
      </c>
      <c r="C942" s="48" t="s">
        <v>951</v>
      </c>
      <c r="D942" s="49">
        <v>109</v>
      </c>
      <c r="E942" s="50" t="s">
        <v>471</v>
      </c>
      <c r="F942" s="48" t="s">
        <v>472</v>
      </c>
      <c r="G942" s="48" t="s">
        <v>401</v>
      </c>
      <c r="H942" s="48">
        <v>109</v>
      </c>
      <c r="I942" s="48">
        <v>1</v>
      </c>
      <c r="J942" s="48" t="s">
        <v>402</v>
      </c>
      <c r="K942" s="48">
        <v>1810</v>
      </c>
      <c r="L942" s="49">
        <v>40</v>
      </c>
      <c r="M942" s="48" t="s">
        <v>419</v>
      </c>
      <c r="N942" s="51" t="s">
        <v>404</v>
      </c>
      <c r="P942" s="48">
        <v>918</v>
      </c>
      <c r="Q942" s="131" t="str">
        <f>IFERROR(INDEX(JRoomSCS!C:C,MATCH(JRooms!M942,JRoomSCS!$B:$B,0)),"N/A")</f>
        <v>N/A</v>
      </c>
      <c r="R942" s="86" t="s">
        <v>405</v>
      </c>
      <c r="S942" s="87" t="str">
        <f>IFERROR(INDEX(SchoolList!C:C,MATCH(T942,SchoolList!A:A,0)),"N/A")</f>
        <v>N/A</v>
      </c>
      <c r="T942" s="87" t="s">
        <v>405</v>
      </c>
      <c r="U942" s="88"/>
      <c r="V942" s="87"/>
    </row>
    <row r="943" spans="1:22" x14ac:dyDescent="0.2">
      <c r="A943" s="48">
        <v>48</v>
      </c>
      <c r="B943" s="48" t="s">
        <v>950</v>
      </c>
      <c r="C943" s="48" t="s">
        <v>951</v>
      </c>
      <c r="D943" s="49">
        <v>109</v>
      </c>
      <c r="E943" s="50" t="s">
        <v>471</v>
      </c>
      <c r="F943" s="48" t="s">
        <v>472</v>
      </c>
      <c r="G943" s="48" t="s">
        <v>401</v>
      </c>
      <c r="H943" s="48">
        <v>109</v>
      </c>
      <c r="I943" s="48">
        <v>1</v>
      </c>
      <c r="J943" s="48" t="s">
        <v>402</v>
      </c>
      <c r="K943" s="48">
        <v>1809</v>
      </c>
      <c r="L943" s="49">
        <v>41</v>
      </c>
      <c r="M943" s="48" t="s">
        <v>403</v>
      </c>
      <c r="N943" s="51" t="s">
        <v>404</v>
      </c>
      <c r="P943" s="48">
        <v>918</v>
      </c>
      <c r="Q943" s="131" t="str">
        <f>IFERROR(INDEX(JRoomSCS!C:C,MATCH(JRooms!M943,JRoomSCS!$B:$B,0)),"N/A")</f>
        <v>N/A</v>
      </c>
      <c r="R943" s="86" t="s">
        <v>405</v>
      </c>
      <c r="S943" s="87" t="str">
        <f>IFERROR(INDEX(SchoolList!C:C,MATCH(T943,SchoolList!A:A,0)),"N/A")</f>
        <v>N/A</v>
      </c>
      <c r="T943" s="87" t="s">
        <v>405</v>
      </c>
      <c r="U943" s="88"/>
      <c r="V943" s="87"/>
    </row>
    <row r="944" spans="1:22" x14ac:dyDescent="0.2">
      <c r="A944" s="48">
        <v>48</v>
      </c>
      <c r="B944" s="48" t="s">
        <v>950</v>
      </c>
      <c r="C944" s="48" t="s">
        <v>951</v>
      </c>
      <c r="D944" s="49">
        <v>109</v>
      </c>
      <c r="E944" s="50" t="s">
        <v>471</v>
      </c>
      <c r="F944" s="48" t="s">
        <v>472</v>
      </c>
      <c r="G944" s="48" t="s">
        <v>401</v>
      </c>
      <c r="H944" s="48">
        <v>109</v>
      </c>
      <c r="I944" s="48">
        <v>1</v>
      </c>
      <c r="J944" s="48" t="s">
        <v>402</v>
      </c>
      <c r="K944" s="48">
        <v>1808</v>
      </c>
      <c r="L944" s="49">
        <v>42</v>
      </c>
      <c r="M944" s="48" t="s">
        <v>408</v>
      </c>
      <c r="N944" s="51" t="s">
        <v>409</v>
      </c>
      <c r="P944" s="48">
        <v>774</v>
      </c>
      <c r="Q944" s="131" t="str">
        <f>IFERROR(INDEX(JRoomSCS!C:C,MATCH(JRooms!M944,JRoomSCS!$B:$B,0)),"N/A")</f>
        <v>N/A</v>
      </c>
      <c r="R944" s="86" t="s">
        <v>405</v>
      </c>
      <c r="S944" s="87" t="str">
        <f>IFERROR(INDEX(SchoolList!C:C,MATCH(T944,SchoolList!A:A,0)),"N/A")</f>
        <v>N/A</v>
      </c>
      <c r="T944" s="87" t="s">
        <v>405</v>
      </c>
      <c r="U944" s="88"/>
      <c r="V944" s="87"/>
    </row>
    <row r="945" spans="1:22" x14ac:dyDescent="0.2">
      <c r="A945" s="48">
        <v>48</v>
      </c>
      <c r="B945" s="48" t="s">
        <v>950</v>
      </c>
      <c r="C945" s="48" t="s">
        <v>951</v>
      </c>
      <c r="D945" s="49">
        <v>109</v>
      </c>
      <c r="E945" s="50" t="s">
        <v>471</v>
      </c>
      <c r="F945" s="48" t="s">
        <v>472</v>
      </c>
      <c r="G945" s="48" t="s">
        <v>401</v>
      </c>
      <c r="H945" s="48">
        <v>109</v>
      </c>
      <c r="I945" s="48">
        <v>1</v>
      </c>
      <c r="J945" s="48" t="s">
        <v>402</v>
      </c>
      <c r="K945" s="48">
        <v>1795</v>
      </c>
      <c r="L945" s="49" t="s">
        <v>414</v>
      </c>
      <c r="M945" s="48" t="s">
        <v>415</v>
      </c>
      <c r="N945" s="51" t="s">
        <v>416</v>
      </c>
      <c r="P945" s="48">
        <v>2200</v>
      </c>
      <c r="Q945" s="131" t="str">
        <f>IFERROR(INDEX(JRoomSCS!C:C,MATCH(JRooms!M945,JRoomSCS!$B:$B,0)),"N/A")</f>
        <v>N/A</v>
      </c>
      <c r="R945" s="86" t="s">
        <v>405</v>
      </c>
      <c r="S945" s="87" t="str">
        <f>IFERROR(INDEX(SchoolList!C:C,MATCH(T945,SchoolList!A:A,0)),"N/A")</f>
        <v>N/A</v>
      </c>
      <c r="T945" s="87" t="s">
        <v>405</v>
      </c>
      <c r="U945" s="88"/>
      <c r="V945" s="87"/>
    </row>
    <row r="946" spans="1:22" x14ac:dyDescent="0.2">
      <c r="A946" s="48">
        <v>48</v>
      </c>
      <c r="B946" s="48" t="s">
        <v>950</v>
      </c>
      <c r="C946" s="48" t="s">
        <v>951</v>
      </c>
      <c r="D946" s="49">
        <v>109</v>
      </c>
      <c r="E946" s="50" t="s">
        <v>471</v>
      </c>
      <c r="F946" s="48" t="s">
        <v>472</v>
      </c>
      <c r="G946" s="48" t="s">
        <v>401</v>
      </c>
      <c r="H946" s="48">
        <v>1112</v>
      </c>
      <c r="I946" s="48">
        <v>2</v>
      </c>
      <c r="J946" s="48" t="s">
        <v>541</v>
      </c>
      <c r="K946" s="48">
        <v>1797</v>
      </c>
      <c r="L946" s="49">
        <v>21</v>
      </c>
      <c r="M946" s="48" t="s">
        <v>419</v>
      </c>
      <c r="N946" s="51" t="s">
        <v>404</v>
      </c>
      <c r="P946" s="48">
        <v>840</v>
      </c>
      <c r="Q946" s="131" t="str">
        <f>IFERROR(INDEX(JRoomSCS!C:C,MATCH(JRooms!M946,JRoomSCS!$B:$B,0)),"N/A")</f>
        <v>N/A</v>
      </c>
      <c r="R946" s="86" t="s">
        <v>405</v>
      </c>
      <c r="S946" s="87" t="str">
        <f>IFERROR(INDEX(SchoolList!C:C,MATCH(T946,SchoolList!A:A,0)),"N/A")</f>
        <v>N/A</v>
      </c>
      <c r="T946" s="87" t="s">
        <v>405</v>
      </c>
      <c r="U946" s="88"/>
      <c r="V946" s="87"/>
    </row>
    <row r="947" spans="1:22" x14ac:dyDescent="0.2">
      <c r="A947" s="48">
        <v>48</v>
      </c>
      <c r="B947" s="48" t="s">
        <v>950</v>
      </c>
      <c r="C947" s="48" t="s">
        <v>951</v>
      </c>
      <c r="D947" s="49">
        <v>109</v>
      </c>
      <c r="E947" s="50" t="s">
        <v>471</v>
      </c>
      <c r="F947" s="48" t="s">
        <v>472</v>
      </c>
      <c r="G947" s="48" t="s">
        <v>401</v>
      </c>
      <c r="H947" s="48">
        <v>1112</v>
      </c>
      <c r="I947" s="48">
        <v>2</v>
      </c>
      <c r="J947" s="48" t="s">
        <v>541</v>
      </c>
      <c r="K947" s="48">
        <v>1798</v>
      </c>
      <c r="L947" s="49">
        <v>22</v>
      </c>
      <c r="M947" s="48" t="s">
        <v>419</v>
      </c>
      <c r="N947" s="51" t="s">
        <v>404</v>
      </c>
      <c r="P947" s="48">
        <v>840</v>
      </c>
      <c r="Q947" s="131" t="str">
        <f>IFERROR(INDEX(JRoomSCS!C:C,MATCH(JRooms!M947,JRoomSCS!$B:$B,0)),"N/A")</f>
        <v>N/A</v>
      </c>
      <c r="R947" s="86" t="s">
        <v>405</v>
      </c>
      <c r="S947" s="87" t="str">
        <f>IFERROR(INDEX(SchoolList!C:C,MATCH(T947,SchoolList!A:A,0)),"N/A")</f>
        <v>N/A</v>
      </c>
      <c r="T947" s="87" t="s">
        <v>405</v>
      </c>
      <c r="U947" s="88"/>
      <c r="V947" s="87"/>
    </row>
    <row r="948" spans="1:22" x14ac:dyDescent="0.2">
      <c r="A948" s="48">
        <v>48</v>
      </c>
      <c r="B948" s="48" t="s">
        <v>950</v>
      </c>
      <c r="C948" s="48" t="s">
        <v>951</v>
      </c>
      <c r="D948" s="49">
        <v>109</v>
      </c>
      <c r="E948" s="50" t="s">
        <v>471</v>
      </c>
      <c r="F948" s="48" t="s">
        <v>472</v>
      </c>
      <c r="G948" s="48" t="s">
        <v>401</v>
      </c>
      <c r="H948" s="48">
        <v>1112</v>
      </c>
      <c r="I948" s="48">
        <v>2</v>
      </c>
      <c r="J948" s="48" t="s">
        <v>541</v>
      </c>
      <c r="K948" s="48">
        <v>1799</v>
      </c>
      <c r="L948" s="49">
        <v>23</v>
      </c>
      <c r="M948" s="48" t="s">
        <v>419</v>
      </c>
      <c r="N948" s="51" t="s">
        <v>404</v>
      </c>
      <c r="P948" s="48">
        <v>840</v>
      </c>
      <c r="Q948" s="131" t="str">
        <f>IFERROR(INDEX(JRoomSCS!C:C,MATCH(JRooms!M948,JRoomSCS!$B:$B,0)),"N/A")</f>
        <v>N/A</v>
      </c>
      <c r="R948" s="86" t="s">
        <v>405</v>
      </c>
      <c r="S948" s="87" t="str">
        <f>IFERROR(INDEX(SchoolList!C:C,MATCH(T948,SchoolList!A:A,0)),"N/A")</f>
        <v>N/A</v>
      </c>
      <c r="T948" s="87" t="s">
        <v>405</v>
      </c>
      <c r="U948" s="88"/>
      <c r="V948" s="87"/>
    </row>
    <row r="949" spans="1:22" x14ac:dyDescent="0.2">
      <c r="A949" s="48">
        <v>48</v>
      </c>
      <c r="B949" s="48" t="s">
        <v>950</v>
      </c>
      <c r="C949" s="48" t="s">
        <v>951</v>
      </c>
      <c r="D949" s="49">
        <v>109</v>
      </c>
      <c r="E949" s="50" t="s">
        <v>471</v>
      </c>
      <c r="F949" s="48" t="s">
        <v>472</v>
      </c>
      <c r="G949" s="48" t="s">
        <v>401</v>
      </c>
      <c r="H949" s="48">
        <v>1112</v>
      </c>
      <c r="I949" s="48">
        <v>2</v>
      </c>
      <c r="J949" s="48" t="s">
        <v>541</v>
      </c>
      <c r="K949" s="48">
        <v>1800</v>
      </c>
      <c r="L949" s="49">
        <v>24</v>
      </c>
      <c r="M949" s="48" t="s">
        <v>419</v>
      </c>
      <c r="N949" s="51" t="s">
        <v>404</v>
      </c>
      <c r="P949" s="48">
        <v>840</v>
      </c>
      <c r="Q949" s="131" t="str">
        <f>IFERROR(INDEX(JRoomSCS!C:C,MATCH(JRooms!M949,JRoomSCS!$B:$B,0)),"N/A")</f>
        <v>N/A</v>
      </c>
      <c r="R949" s="86" t="s">
        <v>405</v>
      </c>
      <c r="S949" s="87" t="str">
        <f>IFERROR(INDEX(SchoolList!C:C,MATCH(T949,SchoolList!A:A,0)),"N/A")</f>
        <v>N/A</v>
      </c>
      <c r="T949" s="87" t="s">
        <v>405</v>
      </c>
      <c r="U949" s="88"/>
      <c r="V949" s="87"/>
    </row>
    <row r="950" spans="1:22" x14ac:dyDescent="0.2">
      <c r="A950" s="48">
        <v>48</v>
      </c>
      <c r="B950" s="48" t="s">
        <v>950</v>
      </c>
      <c r="C950" s="48" t="s">
        <v>951</v>
      </c>
      <c r="D950" s="49">
        <v>109</v>
      </c>
      <c r="E950" s="50" t="s">
        <v>471</v>
      </c>
      <c r="F950" s="48" t="s">
        <v>472</v>
      </c>
      <c r="G950" s="48" t="s">
        <v>401</v>
      </c>
      <c r="H950" s="48">
        <v>1112</v>
      </c>
      <c r="I950" s="48">
        <v>2</v>
      </c>
      <c r="J950" s="48" t="s">
        <v>541</v>
      </c>
      <c r="K950" s="48">
        <v>1801</v>
      </c>
      <c r="L950" s="49">
        <v>25</v>
      </c>
      <c r="M950" s="48" t="s">
        <v>419</v>
      </c>
      <c r="N950" s="51" t="s">
        <v>404</v>
      </c>
      <c r="P950" s="48">
        <v>783</v>
      </c>
      <c r="Q950" s="131" t="str">
        <f>IFERROR(INDEX(JRoomSCS!C:C,MATCH(JRooms!M950,JRoomSCS!$B:$B,0)),"N/A")</f>
        <v>N/A</v>
      </c>
      <c r="R950" s="86" t="s">
        <v>405</v>
      </c>
      <c r="S950" s="87" t="str">
        <f>IFERROR(INDEX(SchoolList!C:C,MATCH(T950,SchoolList!A:A,0)),"N/A")</f>
        <v>N/A</v>
      </c>
      <c r="T950" s="87" t="s">
        <v>405</v>
      </c>
      <c r="U950" s="88"/>
      <c r="V950" s="87"/>
    </row>
    <row r="951" spans="1:22" x14ac:dyDescent="0.2">
      <c r="A951" s="48">
        <v>48</v>
      </c>
      <c r="B951" s="48" t="s">
        <v>950</v>
      </c>
      <c r="C951" s="48" t="s">
        <v>951</v>
      </c>
      <c r="D951" s="49">
        <v>109</v>
      </c>
      <c r="E951" s="50" t="s">
        <v>471</v>
      </c>
      <c r="F951" s="48" t="s">
        <v>472</v>
      </c>
      <c r="G951" s="48" t="s">
        <v>401</v>
      </c>
      <c r="H951" s="48">
        <v>1112</v>
      </c>
      <c r="I951" s="48">
        <v>2</v>
      </c>
      <c r="J951" s="48" t="s">
        <v>541</v>
      </c>
      <c r="K951" s="48">
        <v>1802</v>
      </c>
      <c r="L951" s="49">
        <v>26</v>
      </c>
      <c r="M951" s="48" t="s">
        <v>419</v>
      </c>
      <c r="N951" s="51" t="s">
        <v>404</v>
      </c>
      <c r="P951" s="48">
        <v>783</v>
      </c>
      <c r="Q951" s="131" t="str">
        <f>IFERROR(INDEX(JRoomSCS!C:C,MATCH(JRooms!M951,JRoomSCS!$B:$B,0)),"N/A")</f>
        <v>N/A</v>
      </c>
      <c r="R951" s="86" t="s">
        <v>405</v>
      </c>
      <c r="S951" s="87" t="str">
        <f>IFERROR(INDEX(SchoolList!C:C,MATCH(T951,SchoolList!A:A,0)),"N/A")</f>
        <v>N/A</v>
      </c>
      <c r="T951" s="87" t="s">
        <v>405</v>
      </c>
      <c r="U951" s="88"/>
      <c r="V951" s="87"/>
    </row>
    <row r="952" spans="1:22" x14ac:dyDescent="0.2">
      <c r="A952" s="48">
        <v>48</v>
      </c>
      <c r="B952" s="48" t="s">
        <v>950</v>
      </c>
      <c r="C952" s="48" t="s">
        <v>951</v>
      </c>
      <c r="D952" s="49">
        <v>109</v>
      </c>
      <c r="E952" s="50" t="s">
        <v>471</v>
      </c>
      <c r="F952" s="48" t="s">
        <v>472</v>
      </c>
      <c r="G952" s="48" t="s">
        <v>401</v>
      </c>
      <c r="H952" s="48">
        <v>1112</v>
      </c>
      <c r="I952" s="48">
        <v>2</v>
      </c>
      <c r="J952" s="48" t="s">
        <v>541</v>
      </c>
      <c r="K952" s="48">
        <v>1803</v>
      </c>
      <c r="L952" s="49">
        <v>27</v>
      </c>
      <c r="M952" s="48" t="s">
        <v>419</v>
      </c>
      <c r="N952" s="51" t="s">
        <v>404</v>
      </c>
      <c r="P952" s="48">
        <v>783</v>
      </c>
      <c r="Q952" s="131" t="str">
        <f>IFERROR(INDEX(JRoomSCS!C:C,MATCH(JRooms!M952,JRoomSCS!$B:$B,0)),"N/A")</f>
        <v>N/A</v>
      </c>
      <c r="R952" s="86" t="s">
        <v>405</v>
      </c>
      <c r="S952" s="87" t="str">
        <f>IFERROR(INDEX(SchoolList!C:C,MATCH(T952,SchoolList!A:A,0)),"N/A")</f>
        <v>N/A</v>
      </c>
      <c r="T952" s="87" t="s">
        <v>405</v>
      </c>
      <c r="U952" s="88"/>
      <c r="V952" s="87"/>
    </row>
    <row r="953" spans="1:22" x14ac:dyDescent="0.2">
      <c r="A953" s="48">
        <v>48</v>
      </c>
      <c r="B953" s="48" t="s">
        <v>950</v>
      </c>
      <c r="C953" s="48" t="s">
        <v>951</v>
      </c>
      <c r="D953" s="49">
        <v>109</v>
      </c>
      <c r="E953" s="50" t="s">
        <v>471</v>
      </c>
      <c r="F953" s="48" t="s">
        <v>472</v>
      </c>
      <c r="G953" s="48" t="s">
        <v>401</v>
      </c>
      <c r="H953" s="48">
        <v>1112</v>
      </c>
      <c r="I953" s="48">
        <v>2</v>
      </c>
      <c r="J953" s="48" t="s">
        <v>541</v>
      </c>
      <c r="K953" s="48">
        <v>1804</v>
      </c>
      <c r="L953" s="49">
        <v>28</v>
      </c>
      <c r="M953" s="48" t="s">
        <v>419</v>
      </c>
      <c r="N953" s="51" t="s">
        <v>404</v>
      </c>
      <c r="P953" s="48">
        <v>783</v>
      </c>
      <c r="Q953" s="131" t="str">
        <f>IFERROR(INDEX(JRoomSCS!C:C,MATCH(JRooms!M953,JRoomSCS!$B:$B,0)),"N/A")</f>
        <v>N/A</v>
      </c>
      <c r="R953" s="86" t="s">
        <v>405</v>
      </c>
      <c r="S953" s="87" t="str">
        <f>IFERROR(INDEX(SchoolList!C:C,MATCH(T953,SchoolList!A:A,0)),"N/A")</f>
        <v>N/A</v>
      </c>
      <c r="T953" s="87" t="s">
        <v>405</v>
      </c>
      <c r="U953" s="88"/>
      <c r="V953" s="87"/>
    </row>
    <row r="954" spans="1:22" x14ac:dyDescent="0.2">
      <c r="A954" s="48">
        <v>48</v>
      </c>
      <c r="B954" s="48" t="s">
        <v>950</v>
      </c>
      <c r="C954" s="48" t="s">
        <v>951</v>
      </c>
      <c r="D954" s="49">
        <v>109</v>
      </c>
      <c r="E954" s="50" t="s">
        <v>471</v>
      </c>
      <c r="F954" s="48" t="s">
        <v>472</v>
      </c>
      <c r="G954" s="48" t="s">
        <v>401</v>
      </c>
      <c r="H954" s="48">
        <v>1112</v>
      </c>
      <c r="I954" s="48">
        <v>2</v>
      </c>
      <c r="J954" s="48" t="s">
        <v>541</v>
      </c>
      <c r="K954" s="48">
        <v>1805</v>
      </c>
      <c r="L954" s="49">
        <v>29</v>
      </c>
      <c r="M954" s="48" t="s">
        <v>419</v>
      </c>
      <c r="N954" s="51" t="s">
        <v>404</v>
      </c>
      <c r="P954" s="48">
        <v>783</v>
      </c>
      <c r="Q954" s="131" t="str">
        <f>IFERROR(INDEX(JRoomSCS!C:C,MATCH(JRooms!M954,JRoomSCS!$B:$B,0)),"N/A")</f>
        <v>N/A</v>
      </c>
      <c r="R954" s="86" t="s">
        <v>405</v>
      </c>
      <c r="S954" s="87" t="str">
        <f>IFERROR(INDEX(SchoolList!C:C,MATCH(T954,SchoolList!A:A,0)),"N/A")</f>
        <v>N/A</v>
      </c>
      <c r="T954" s="87" t="s">
        <v>405</v>
      </c>
      <c r="U954" s="88"/>
      <c r="V954" s="87"/>
    </row>
    <row r="955" spans="1:22" x14ac:dyDescent="0.2">
      <c r="A955" s="48">
        <v>48</v>
      </c>
      <c r="B955" s="48" t="s">
        <v>950</v>
      </c>
      <c r="C955" s="48" t="s">
        <v>951</v>
      </c>
      <c r="D955" s="49">
        <v>109</v>
      </c>
      <c r="E955" s="50" t="s">
        <v>471</v>
      </c>
      <c r="F955" s="48" t="s">
        <v>472</v>
      </c>
      <c r="G955" s="48" t="s">
        <v>401</v>
      </c>
      <c r="H955" s="48">
        <v>1112</v>
      </c>
      <c r="I955" s="48">
        <v>2</v>
      </c>
      <c r="J955" s="48" t="s">
        <v>541</v>
      </c>
      <c r="K955" s="48">
        <v>1811</v>
      </c>
      <c r="L955" s="49" t="s">
        <v>952</v>
      </c>
      <c r="M955" s="48" t="s">
        <v>408</v>
      </c>
      <c r="N955" s="51" t="s">
        <v>409</v>
      </c>
      <c r="P955" s="48">
        <v>240</v>
      </c>
      <c r="Q955" s="131" t="str">
        <f>IFERROR(INDEX(JRoomSCS!C:C,MATCH(JRooms!M955,JRoomSCS!$B:$B,0)),"N/A")</f>
        <v>N/A</v>
      </c>
      <c r="R955" s="86" t="s">
        <v>405</v>
      </c>
      <c r="S955" s="87" t="str">
        <f>IFERROR(INDEX(SchoolList!C:C,MATCH(T955,SchoolList!A:A,0)),"N/A")</f>
        <v>N/A</v>
      </c>
      <c r="T955" s="87" t="s">
        <v>405</v>
      </c>
      <c r="U955" s="88"/>
      <c r="V955" s="87"/>
    </row>
    <row r="956" spans="1:22" x14ac:dyDescent="0.2">
      <c r="A956" s="48">
        <v>48</v>
      </c>
      <c r="B956" s="48" t="s">
        <v>950</v>
      </c>
      <c r="C956" s="48" t="s">
        <v>951</v>
      </c>
      <c r="D956" s="49">
        <v>110</v>
      </c>
      <c r="E956" s="50" t="s">
        <v>502</v>
      </c>
      <c r="F956" s="48" t="s">
        <v>565</v>
      </c>
      <c r="G956" s="48" t="s">
        <v>401</v>
      </c>
      <c r="H956" s="48">
        <v>110</v>
      </c>
      <c r="I956" s="48">
        <v>1</v>
      </c>
      <c r="J956" s="48" t="s">
        <v>402</v>
      </c>
      <c r="K956" s="48">
        <v>1806</v>
      </c>
      <c r="L956" s="49" t="s">
        <v>928</v>
      </c>
      <c r="M956" s="48" t="s">
        <v>412</v>
      </c>
      <c r="N956" s="51" t="s">
        <v>413</v>
      </c>
      <c r="P956" s="48">
        <v>2262</v>
      </c>
      <c r="Q956" s="131" t="str">
        <f>IFERROR(INDEX(JRoomSCS!C:C,MATCH(JRooms!M956,JRoomSCS!$B:$B,0)),"N/A")</f>
        <v>N/A</v>
      </c>
      <c r="R956" s="86" t="s">
        <v>405</v>
      </c>
      <c r="S956" s="87" t="str">
        <f>IFERROR(INDEX(SchoolList!C:C,MATCH(T956,SchoolList!A:A,0)),"N/A")</f>
        <v>N/A</v>
      </c>
      <c r="T956" s="87" t="s">
        <v>405</v>
      </c>
      <c r="U956" s="88"/>
      <c r="V956" s="87"/>
    </row>
    <row r="957" spans="1:22" x14ac:dyDescent="0.2">
      <c r="A957" s="48">
        <v>48</v>
      </c>
      <c r="B957" s="48" t="s">
        <v>950</v>
      </c>
      <c r="C957" s="48" t="s">
        <v>951</v>
      </c>
      <c r="D957" s="49">
        <v>111</v>
      </c>
      <c r="E957" s="50" t="s">
        <v>528</v>
      </c>
      <c r="F957" s="48" t="s">
        <v>529</v>
      </c>
      <c r="G957" s="48" t="s">
        <v>424</v>
      </c>
      <c r="H957" s="48">
        <v>111</v>
      </c>
      <c r="I957" s="48">
        <v>1</v>
      </c>
      <c r="J957" s="48" t="s">
        <v>402</v>
      </c>
      <c r="K957" s="48">
        <v>473</v>
      </c>
      <c r="L957" s="49">
        <v>31</v>
      </c>
      <c r="M957" s="48" t="s">
        <v>354</v>
      </c>
      <c r="N957" s="51" t="s">
        <v>500</v>
      </c>
      <c r="P957" s="48">
        <v>805</v>
      </c>
      <c r="Q957" s="131" t="str">
        <f>IFERROR(INDEX(JRoomSCS!C:C,MATCH(JRooms!M957,JRoomSCS!$B:$B,0)),"N/A")</f>
        <v>Arts</v>
      </c>
      <c r="R957" s="86" t="s">
        <v>405</v>
      </c>
      <c r="S957" s="87" t="str">
        <f>IFERROR(INDEX(SchoolList!C:C,MATCH(T957,SchoolList!A:A,0)),"N/A")</f>
        <v>N/A</v>
      </c>
      <c r="T957" s="87" t="s">
        <v>405</v>
      </c>
      <c r="U957" s="88"/>
      <c r="V957" s="87"/>
    </row>
    <row r="958" spans="1:22" x14ac:dyDescent="0.2">
      <c r="A958" s="48">
        <v>48</v>
      </c>
      <c r="B958" s="48" t="s">
        <v>950</v>
      </c>
      <c r="C958" s="48" t="s">
        <v>951</v>
      </c>
      <c r="D958" s="49">
        <v>112</v>
      </c>
      <c r="E958" s="50" t="s">
        <v>533</v>
      </c>
      <c r="F958" s="48" t="s">
        <v>534</v>
      </c>
      <c r="G958" s="48" t="s">
        <v>424</v>
      </c>
      <c r="H958" s="48">
        <v>112</v>
      </c>
      <c r="I958" s="48">
        <v>1</v>
      </c>
      <c r="J958" s="48" t="s">
        <v>402</v>
      </c>
      <c r="K958" s="48">
        <v>474</v>
      </c>
      <c r="L958" s="49">
        <v>36</v>
      </c>
      <c r="M958" s="48" t="s">
        <v>403</v>
      </c>
      <c r="N958" s="51" t="s">
        <v>404</v>
      </c>
      <c r="P958" s="48">
        <v>714</v>
      </c>
      <c r="Q958" s="131" t="str">
        <f>IFERROR(INDEX(JRoomSCS!C:C,MATCH(JRooms!M958,JRoomSCS!$B:$B,0)),"N/A")</f>
        <v>N/A</v>
      </c>
      <c r="R958" s="86" t="s">
        <v>405</v>
      </c>
      <c r="S958" s="87" t="str">
        <f>IFERROR(INDEX(SchoolList!C:C,MATCH(T958,SchoolList!A:A,0)),"N/A")</f>
        <v>N/A</v>
      </c>
      <c r="T958" s="87" t="s">
        <v>405</v>
      </c>
      <c r="U958" s="88"/>
      <c r="V958" s="87"/>
    </row>
    <row r="959" spans="1:22" x14ac:dyDescent="0.2">
      <c r="A959" s="48">
        <v>48</v>
      </c>
      <c r="B959" s="48" t="s">
        <v>950</v>
      </c>
      <c r="C959" s="48" t="s">
        <v>951</v>
      </c>
      <c r="D959" s="49">
        <v>113</v>
      </c>
      <c r="E959" s="50" t="s">
        <v>536</v>
      </c>
      <c r="F959" s="48" t="s">
        <v>537</v>
      </c>
      <c r="G959" s="48" t="s">
        <v>424</v>
      </c>
      <c r="H959" s="48">
        <v>113</v>
      </c>
      <c r="I959" s="48">
        <v>1</v>
      </c>
      <c r="J959" s="48" t="s">
        <v>402</v>
      </c>
      <c r="K959" s="48">
        <v>475</v>
      </c>
      <c r="L959" s="49">
        <v>33</v>
      </c>
      <c r="M959" s="48" t="s">
        <v>406</v>
      </c>
      <c r="N959" s="51" t="s">
        <v>404</v>
      </c>
      <c r="P959" s="48">
        <v>714</v>
      </c>
      <c r="Q959" s="131" t="str">
        <f>IFERROR(INDEX(JRoomSCS!C:C,MATCH(JRooms!M959,JRoomSCS!$B:$B,0)),"N/A")</f>
        <v>N/A</v>
      </c>
      <c r="R959" s="86" t="s">
        <v>405</v>
      </c>
      <c r="S959" s="87" t="str">
        <f>IFERROR(INDEX(SchoolList!C:C,MATCH(T959,SchoolList!A:A,0)),"N/A")</f>
        <v>N/A</v>
      </c>
      <c r="T959" s="87" t="s">
        <v>405</v>
      </c>
      <c r="U959" s="88"/>
      <c r="V959" s="87"/>
    </row>
    <row r="960" spans="1:22" x14ac:dyDescent="0.2">
      <c r="A960" s="48">
        <v>48</v>
      </c>
      <c r="B960" s="48" t="s">
        <v>950</v>
      </c>
      <c r="C960" s="48" t="s">
        <v>951</v>
      </c>
      <c r="D960" s="49">
        <v>114</v>
      </c>
      <c r="E960" s="50" t="s">
        <v>588</v>
      </c>
      <c r="F960" s="48" t="s">
        <v>589</v>
      </c>
      <c r="G960" s="48" t="s">
        <v>424</v>
      </c>
      <c r="H960" s="48">
        <v>114</v>
      </c>
      <c r="I960" s="48">
        <v>1</v>
      </c>
      <c r="J960" s="48" t="s">
        <v>402</v>
      </c>
      <c r="K960" s="48">
        <v>476</v>
      </c>
      <c r="L960" s="49">
        <v>34</v>
      </c>
      <c r="M960" s="48" t="s">
        <v>506</v>
      </c>
      <c r="N960" s="51" t="s">
        <v>404</v>
      </c>
      <c r="P960" s="48">
        <v>714</v>
      </c>
      <c r="Q960" s="131" t="str">
        <f>IFERROR(INDEX(JRoomSCS!C:C,MATCH(JRooms!M960,JRoomSCS!$B:$B,0)),"N/A")</f>
        <v>N/A</v>
      </c>
      <c r="R960" s="86" t="s">
        <v>405</v>
      </c>
      <c r="S960" s="87" t="str">
        <f>IFERROR(INDEX(SchoolList!C:C,MATCH(T960,SchoolList!A:A,0)),"N/A")</f>
        <v>N/A</v>
      </c>
      <c r="T960" s="87" t="s">
        <v>405</v>
      </c>
      <c r="U960" s="88"/>
      <c r="V960" s="87"/>
    </row>
    <row r="961" spans="1:22" x14ac:dyDescent="0.2">
      <c r="A961" s="48">
        <v>48</v>
      </c>
      <c r="B961" s="48" t="s">
        <v>950</v>
      </c>
      <c r="C961" s="48" t="s">
        <v>951</v>
      </c>
      <c r="D961" s="49">
        <v>115</v>
      </c>
      <c r="E961" s="50" t="s">
        <v>953</v>
      </c>
      <c r="F961" s="48" t="s">
        <v>954</v>
      </c>
      <c r="G961" s="48" t="s">
        <v>424</v>
      </c>
      <c r="H961" s="48">
        <v>115</v>
      </c>
      <c r="I961" s="48">
        <v>1</v>
      </c>
      <c r="J961" s="48" t="s">
        <v>402</v>
      </c>
      <c r="K961" s="48">
        <v>477</v>
      </c>
      <c r="L961" s="49">
        <v>35</v>
      </c>
      <c r="M961" s="48" t="s">
        <v>419</v>
      </c>
      <c r="N961" s="51" t="s">
        <v>404</v>
      </c>
      <c r="P961" s="48">
        <v>714</v>
      </c>
      <c r="Q961" s="131" t="str">
        <f>IFERROR(INDEX(JRoomSCS!C:C,MATCH(JRooms!M961,JRoomSCS!$B:$B,0)),"N/A")</f>
        <v>N/A</v>
      </c>
      <c r="R961" s="86" t="s">
        <v>405</v>
      </c>
      <c r="S961" s="87" t="str">
        <f>IFERROR(INDEX(SchoolList!C:C,MATCH(T961,SchoolList!A:A,0)),"N/A")</f>
        <v>N/A</v>
      </c>
      <c r="T961" s="87" t="s">
        <v>405</v>
      </c>
      <c r="U961" s="88"/>
      <c r="V961" s="87"/>
    </row>
    <row r="962" spans="1:22" x14ac:dyDescent="0.2">
      <c r="A962" s="48">
        <v>48</v>
      </c>
      <c r="B962" s="48" t="s">
        <v>950</v>
      </c>
      <c r="C962" s="48" t="s">
        <v>951</v>
      </c>
      <c r="D962" s="49">
        <v>116</v>
      </c>
      <c r="E962" s="50" t="s">
        <v>510</v>
      </c>
      <c r="F962" s="48" t="s">
        <v>511</v>
      </c>
      <c r="G962" s="48" t="s">
        <v>424</v>
      </c>
      <c r="H962" s="48">
        <v>116</v>
      </c>
      <c r="I962" s="48">
        <v>1</v>
      </c>
      <c r="J962" s="48" t="s">
        <v>402</v>
      </c>
      <c r="K962" s="48">
        <v>478</v>
      </c>
      <c r="L962" s="49">
        <v>37</v>
      </c>
      <c r="M962" s="48" t="s">
        <v>419</v>
      </c>
      <c r="N962" s="51" t="s">
        <v>404</v>
      </c>
      <c r="P962" s="48">
        <v>897</v>
      </c>
      <c r="Q962" s="131" t="str">
        <f>IFERROR(INDEX(JRoomSCS!C:C,MATCH(JRooms!M962,JRoomSCS!$B:$B,0)),"N/A")</f>
        <v>N/A</v>
      </c>
      <c r="R962" s="86" t="s">
        <v>405</v>
      </c>
      <c r="S962" s="87" t="str">
        <f>IFERROR(INDEX(SchoolList!C:C,MATCH(T962,SchoolList!A:A,0)),"N/A")</f>
        <v>N/A</v>
      </c>
      <c r="T962" s="87" t="s">
        <v>405</v>
      </c>
      <c r="U962" s="88"/>
      <c r="V962" s="87"/>
    </row>
    <row r="963" spans="1:22" x14ac:dyDescent="0.2">
      <c r="A963" s="48">
        <v>49</v>
      </c>
      <c r="B963" s="48" t="s">
        <v>955</v>
      </c>
      <c r="C963" s="48" t="s">
        <v>956</v>
      </c>
      <c r="D963" s="49">
        <v>794</v>
      </c>
      <c r="E963" s="50" t="s">
        <v>399</v>
      </c>
      <c r="F963" s="48" t="s">
        <v>400</v>
      </c>
      <c r="G963" s="48" t="s">
        <v>401</v>
      </c>
      <c r="H963" s="48">
        <v>794</v>
      </c>
      <c r="I963" s="48">
        <v>1</v>
      </c>
      <c r="J963" s="48" t="s">
        <v>402</v>
      </c>
      <c r="K963" s="48">
        <v>3281</v>
      </c>
      <c r="L963" s="49">
        <v>3101</v>
      </c>
      <c r="M963" s="48" t="s">
        <v>359</v>
      </c>
      <c r="N963" s="51" t="s">
        <v>404</v>
      </c>
      <c r="P963" s="48">
        <v>1480</v>
      </c>
      <c r="Q963" s="131" t="str">
        <f>IFERROR(INDEX(JRoomSCS!C:C,MATCH(JRooms!M963,JRoomSCS!$B:$B,0)),"N/A")</f>
        <v>Arts</v>
      </c>
      <c r="R963" s="86" t="s">
        <v>405</v>
      </c>
      <c r="S963" s="87" t="str">
        <f>IFERROR(INDEX(SchoolList!C:C,MATCH(T963,SchoolList!A:A,0)),"N/A")</f>
        <v>N/A</v>
      </c>
      <c r="T963" s="87" t="s">
        <v>405</v>
      </c>
      <c r="U963" s="88"/>
      <c r="V963" s="87"/>
    </row>
    <row r="964" spans="1:22" x14ac:dyDescent="0.2">
      <c r="A964" s="48">
        <v>49</v>
      </c>
      <c r="B964" s="48" t="s">
        <v>955</v>
      </c>
      <c r="C964" s="48" t="s">
        <v>956</v>
      </c>
      <c r="D964" s="49">
        <v>794</v>
      </c>
      <c r="E964" s="50" t="s">
        <v>399</v>
      </c>
      <c r="F964" s="48" t="s">
        <v>400</v>
      </c>
      <c r="G964" s="48" t="s">
        <v>401</v>
      </c>
      <c r="H964" s="48">
        <v>794</v>
      </c>
      <c r="I964" s="48">
        <v>1</v>
      </c>
      <c r="J964" s="48" t="s">
        <v>402</v>
      </c>
      <c r="K964" s="48">
        <v>3282</v>
      </c>
      <c r="L964" s="49">
        <v>3102</v>
      </c>
      <c r="M964" s="48" t="s">
        <v>359</v>
      </c>
      <c r="N964" s="51" t="s">
        <v>404</v>
      </c>
      <c r="P964" s="48">
        <v>1295</v>
      </c>
      <c r="Q964" s="131" t="str">
        <f>IFERROR(INDEX(JRoomSCS!C:C,MATCH(JRooms!M964,JRoomSCS!$B:$B,0)),"N/A")</f>
        <v>Arts</v>
      </c>
      <c r="R964" s="86" t="s">
        <v>405</v>
      </c>
      <c r="S964" s="87" t="str">
        <f>IFERROR(INDEX(SchoolList!C:C,MATCH(T964,SchoolList!A:A,0)),"N/A")</f>
        <v>N/A</v>
      </c>
      <c r="T964" s="87" t="s">
        <v>405</v>
      </c>
      <c r="U964" s="88"/>
      <c r="V964" s="87"/>
    </row>
    <row r="965" spans="1:22" x14ac:dyDescent="0.2">
      <c r="A965" s="48">
        <v>49</v>
      </c>
      <c r="B965" s="48" t="s">
        <v>955</v>
      </c>
      <c r="C965" s="48" t="s">
        <v>956</v>
      </c>
      <c r="D965" s="49">
        <v>794</v>
      </c>
      <c r="E965" s="50" t="s">
        <v>399</v>
      </c>
      <c r="F965" s="48" t="s">
        <v>400</v>
      </c>
      <c r="G965" s="48" t="s">
        <v>401</v>
      </c>
      <c r="H965" s="48">
        <v>794</v>
      </c>
      <c r="I965" s="48">
        <v>1</v>
      </c>
      <c r="J965" s="48" t="s">
        <v>402</v>
      </c>
      <c r="K965" s="48">
        <v>3283</v>
      </c>
      <c r="L965" s="49" t="s">
        <v>735</v>
      </c>
      <c r="M965" s="48" t="s">
        <v>375</v>
      </c>
      <c r="N965" s="51" t="s">
        <v>500</v>
      </c>
      <c r="P965" s="48">
        <v>713</v>
      </c>
      <c r="Q965" s="131" t="str">
        <f>IFERROR(INDEX(JRoomSCS!C:C,MATCH(JRooms!M965,JRoomSCS!$B:$B,0)),"N/A")</f>
        <v>Tech</v>
      </c>
      <c r="R965" s="86" t="s">
        <v>405</v>
      </c>
      <c r="S965" s="87" t="str">
        <f>IFERROR(INDEX(SchoolList!C:C,MATCH(T965,SchoolList!A:A,0)),"N/A")</f>
        <v>N/A</v>
      </c>
      <c r="T965" s="87" t="s">
        <v>405</v>
      </c>
      <c r="U965" s="88"/>
      <c r="V965" s="87"/>
    </row>
    <row r="966" spans="1:22" x14ac:dyDescent="0.2">
      <c r="A966" s="48">
        <v>49</v>
      </c>
      <c r="B966" s="48" t="s">
        <v>955</v>
      </c>
      <c r="C966" s="48" t="s">
        <v>956</v>
      </c>
      <c r="D966" s="49">
        <v>794</v>
      </c>
      <c r="E966" s="50" t="s">
        <v>399</v>
      </c>
      <c r="F966" s="48" t="s">
        <v>400</v>
      </c>
      <c r="G966" s="48" t="s">
        <v>401</v>
      </c>
      <c r="H966" s="48">
        <v>794</v>
      </c>
      <c r="I966" s="48">
        <v>1</v>
      </c>
      <c r="J966" s="48" t="s">
        <v>402</v>
      </c>
      <c r="K966" s="48">
        <v>3284</v>
      </c>
      <c r="L966" s="49" t="s">
        <v>770</v>
      </c>
      <c r="M966" s="48" t="s">
        <v>375</v>
      </c>
      <c r="N966" s="51" t="s">
        <v>500</v>
      </c>
      <c r="P966" s="48">
        <v>713</v>
      </c>
      <c r="Q966" s="131" t="str">
        <f>IFERROR(INDEX(JRoomSCS!C:C,MATCH(JRooms!M966,JRoomSCS!$B:$B,0)),"N/A")</f>
        <v>Tech</v>
      </c>
      <c r="R966" s="86" t="s">
        <v>405</v>
      </c>
      <c r="S966" s="87" t="str">
        <f>IFERROR(INDEX(SchoolList!C:C,MATCH(T966,SchoolList!A:A,0)),"N/A")</f>
        <v>N/A</v>
      </c>
      <c r="T966" s="87" t="s">
        <v>405</v>
      </c>
      <c r="U966" s="88"/>
      <c r="V966" s="87"/>
    </row>
    <row r="967" spans="1:22" x14ac:dyDescent="0.2">
      <c r="A967" s="48">
        <v>49</v>
      </c>
      <c r="B967" s="48" t="s">
        <v>955</v>
      </c>
      <c r="C967" s="48" t="s">
        <v>956</v>
      </c>
      <c r="D967" s="49">
        <v>794</v>
      </c>
      <c r="E967" s="50" t="s">
        <v>399</v>
      </c>
      <c r="F967" s="48" t="s">
        <v>400</v>
      </c>
      <c r="G967" s="48" t="s">
        <v>401</v>
      </c>
      <c r="H967" s="48">
        <v>794</v>
      </c>
      <c r="I967" s="48">
        <v>1</v>
      </c>
      <c r="J967" s="48" t="s">
        <v>402</v>
      </c>
      <c r="K967" s="48">
        <v>3280</v>
      </c>
      <c r="L967" s="49" t="s">
        <v>702</v>
      </c>
      <c r="M967" s="48" t="s">
        <v>563</v>
      </c>
      <c r="N967" s="51" t="s">
        <v>564</v>
      </c>
      <c r="P967" s="48">
        <v>3960</v>
      </c>
      <c r="Q967" s="131" t="str">
        <f>IFERROR(INDEX(JRoomSCS!C:C,MATCH(JRooms!M967,JRoomSCS!$B:$B,0)),"N/A")</f>
        <v>N/A</v>
      </c>
      <c r="R967" s="86" t="s">
        <v>405</v>
      </c>
      <c r="S967" s="87" t="str">
        <f>IFERROR(INDEX(SchoolList!C:C,MATCH(T967,SchoolList!A:A,0)),"N/A")</f>
        <v>N/A</v>
      </c>
      <c r="T967" s="87" t="s">
        <v>405</v>
      </c>
      <c r="U967" s="88"/>
      <c r="V967" s="87"/>
    </row>
    <row r="968" spans="1:22" x14ac:dyDescent="0.2">
      <c r="A968" s="48">
        <v>49</v>
      </c>
      <c r="B968" s="48" t="s">
        <v>955</v>
      </c>
      <c r="C968" s="48" t="s">
        <v>956</v>
      </c>
      <c r="D968" s="49">
        <v>794</v>
      </c>
      <c r="E968" s="50" t="s">
        <v>399</v>
      </c>
      <c r="F968" s="48" t="s">
        <v>400</v>
      </c>
      <c r="G968" s="48" t="s">
        <v>401</v>
      </c>
      <c r="H968" s="48">
        <v>794</v>
      </c>
      <c r="I968" s="48">
        <v>1</v>
      </c>
      <c r="J968" s="48" t="s">
        <v>402</v>
      </c>
      <c r="K968" s="48">
        <v>3279</v>
      </c>
      <c r="L968" s="49" t="s">
        <v>594</v>
      </c>
      <c r="M968" s="48" t="s">
        <v>412</v>
      </c>
      <c r="N968" s="51" t="s">
        <v>413</v>
      </c>
      <c r="P968" s="48">
        <v>5865</v>
      </c>
      <c r="Q968" s="131" t="str">
        <f>IFERROR(INDEX(JRoomSCS!C:C,MATCH(JRooms!M968,JRoomSCS!$B:$B,0)),"N/A")</f>
        <v>N/A</v>
      </c>
      <c r="R968" s="86" t="s">
        <v>405</v>
      </c>
      <c r="S968" s="87" t="str">
        <f>IFERROR(INDEX(SchoolList!C:C,MATCH(T968,SchoolList!A:A,0)),"N/A")</f>
        <v>N/A</v>
      </c>
      <c r="T968" s="87" t="s">
        <v>405</v>
      </c>
      <c r="U968" s="88"/>
      <c r="V968" s="87"/>
    </row>
    <row r="969" spans="1:22" x14ac:dyDescent="0.2">
      <c r="A969" s="48">
        <v>49</v>
      </c>
      <c r="B969" s="48" t="s">
        <v>955</v>
      </c>
      <c r="C969" s="48" t="s">
        <v>956</v>
      </c>
      <c r="D969" s="49">
        <v>794</v>
      </c>
      <c r="E969" s="50" t="s">
        <v>399</v>
      </c>
      <c r="F969" s="48" t="s">
        <v>400</v>
      </c>
      <c r="G969" s="48" t="s">
        <v>401</v>
      </c>
      <c r="H969" s="48">
        <v>1271</v>
      </c>
      <c r="I969" s="48">
        <v>2</v>
      </c>
      <c r="J969" s="48" t="s">
        <v>421</v>
      </c>
      <c r="K969" s="48">
        <v>3272</v>
      </c>
      <c r="L969" s="49">
        <v>3201</v>
      </c>
      <c r="M969" s="48" t="s">
        <v>626</v>
      </c>
      <c r="N969" s="51" t="s">
        <v>404</v>
      </c>
      <c r="P969" s="48">
        <v>868</v>
      </c>
      <c r="Q969" s="131" t="str">
        <f>IFERROR(INDEX(JRoomSCS!C:C,MATCH(JRooms!M969,JRoomSCS!$B:$B,0)),"N/A")</f>
        <v>N/A</v>
      </c>
      <c r="R969" s="86" t="s">
        <v>405</v>
      </c>
      <c r="S969" s="87" t="str">
        <f>IFERROR(INDEX(SchoolList!C:C,MATCH(T969,SchoolList!A:A,0)),"N/A")</f>
        <v>N/A</v>
      </c>
      <c r="T969" s="87" t="s">
        <v>405</v>
      </c>
      <c r="U969" s="88"/>
      <c r="V969" s="87"/>
    </row>
    <row r="970" spans="1:22" x14ac:dyDescent="0.2">
      <c r="A970" s="48">
        <v>49</v>
      </c>
      <c r="B970" s="48" t="s">
        <v>955</v>
      </c>
      <c r="C970" s="48" t="s">
        <v>956</v>
      </c>
      <c r="D970" s="49">
        <v>794</v>
      </c>
      <c r="E970" s="50" t="s">
        <v>399</v>
      </c>
      <c r="F970" s="48" t="s">
        <v>400</v>
      </c>
      <c r="G970" s="48" t="s">
        <v>401</v>
      </c>
      <c r="H970" s="48">
        <v>1271</v>
      </c>
      <c r="I970" s="48">
        <v>2</v>
      </c>
      <c r="J970" s="48" t="s">
        <v>421</v>
      </c>
      <c r="K970" s="48">
        <v>3275</v>
      </c>
      <c r="L970" s="49">
        <v>3203</v>
      </c>
      <c r="M970" s="48" t="s">
        <v>626</v>
      </c>
      <c r="N970" s="51" t="s">
        <v>404</v>
      </c>
      <c r="P970" s="48">
        <v>713</v>
      </c>
      <c r="Q970" s="131" t="str">
        <f>IFERROR(INDEX(JRoomSCS!C:C,MATCH(JRooms!M970,JRoomSCS!$B:$B,0)),"N/A")</f>
        <v>N/A</v>
      </c>
      <c r="R970" s="86" t="s">
        <v>405</v>
      </c>
      <c r="S970" s="87" t="str">
        <f>IFERROR(INDEX(SchoolList!C:C,MATCH(T970,SchoolList!A:A,0)),"N/A")</f>
        <v>N/A</v>
      </c>
      <c r="T970" s="87" t="s">
        <v>405</v>
      </c>
      <c r="U970" s="88"/>
      <c r="V970" s="87"/>
    </row>
    <row r="971" spans="1:22" x14ac:dyDescent="0.2">
      <c r="A971" s="48">
        <v>49</v>
      </c>
      <c r="B971" s="48" t="s">
        <v>955</v>
      </c>
      <c r="C971" s="48" t="s">
        <v>956</v>
      </c>
      <c r="D971" s="49">
        <v>794</v>
      </c>
      <c r="E971" s="50" t="s">
        <v>399</v>
      </c>
      <c r="F971" s="48" t="s">
        <v>400</v>
      </c>
      <c r="G971" s="48" t="s">
        <v>401</v>
      </c>
      <c r="H971" s="48">
        <v>1271</v>
      </c>
      <c r="I971" s="48">
        <v>2</v>
      </c>
      <c r="J971" s="48" t="s">
        <v>421</v>
      </c>
      <c r="K971" s="48">
        <v>3276</v>
      </c>
      <c r="L971" s="49">
        <v>3204</v>
      </c>
      <c r="M971" s="48" t="s">
        <v>626</v>
      </c>
      <c r="N971" s="51" t="s">
        <v>404</v>
      </c>
      <c r="P971" s="48">
        <v>713</v>
      </c>
      <c r="Q971" s="131" t="str">
        <f>IFERROR(INDEX(JRoomSCS!C:C,MATCH(JRooms!M971,JRoomSCS!$B:$B,0)),"N/A")</f>
        <v>N/A</v>
      </c>
      <c r="R971" s="86" t="s">
        <v>405</v>
      </c>
      <c r="S971" s="87" t="str">
        <f>IFERROR(INDEX(SchoolList!C:C,MATCH(T971,SchoolList!A:A,0)),"N/A")</f>
        <v>N/A</v>
      </c>
      <c r="T971" s="87" t="s">
        <v>405</v>
      </c>
      <c r="U971" s="88"/>
      <c r="V971" s="87"/>
    </row>
    <row r="972" spans="1:22" x14ac:dyDescent="0.2">
      <c r="A972" s="48">
        <v>49</v>
      </c>
      <c r="B972" s="48" t="s">
        <v>955</v>
      </c>
      <c r="C972" s="48" t="s">
        <v>956</v>
      </c>
      <c r="D972" s="49">
        <v>794</v>
      </c>
      <c r="E972" s="50" t="s">
        <v>399</v>
      </c>
      <c r="F972" s="48" t="s">
        <v>400</v>
      </c>
      <c r="G972" s="48" t="s">
        <v>401</v>
      </c>
      <c r="H972" s="48">
        <v>1271</v>
      </c>
      <c r="I972" s="48">
        <v>2</v>
      </c>
      <c r="J972" s="48" t="s">
        <v>421</v>
      </c>
      <c r="K972" s="48">
        <v>3277</v>
      </c>
      <c r="L972" s="49">
        <v>3205</v>
      </c>
      <c r="M972" s="48" t="s">
        <v>626</v>
      </c>
      <c r="N972" s="51" t="s">
        <v>404</v>
      </c>
      <c r="P972" s="48">
        <v>529</v>
      </c>
      <c r="Q972" s="131" t="str">
        <f>IFERROR(INDEX(JRoomSCS!C:C,MATCH(JRooms!M972,JRoomSCS!$B:$B,0)),"N/A")</f>
        <v>N/A</v>
      </c>
      <c r="R972" s="86" t="s">
        <v>405</v>
      </c>
      <c r="S972" s="87" t="str">
        <f>IFERROR(INDEX(SchoolList!C:C,MATCH(T972,SchoolList!A:A,0)),"N/A")</f>
        <v>N/A</v>
      </c>
      <c r="T972" s="87" t="s">
        <v>405</v>
      </c>
      <c r="U972" s="88"/>
      <c r="V972" s="87"/>
    </row>
    <row r="973" spans="1:22" x14ac:dyDescent="0.2">
      <c r="A973" s="48">
        <v>49</v>
      </c>
      <c r="B973" s="48" t="s">
        <v>955</v>
      </c>
      <c r="C973" s="48" t="s">
        <v>956</v>
      </c>
      <c r="D973" s="49">
        <v>794</v>
      </c>
      <c r="E973" s="50" t="s">
        <v>399</v>
      </c>
      <c r="F973" s="48" t="s">
        <v>400</v>
      </c>
      <c r="G973" s="48" t="s">
        <v>401</v>
      </c>
      <c r="H973" s="48">
        <v>1271</v>
      </c>
      <c r="I973" s="48">
        <v>2</v>
      </c>
      <c r="J973" s="48" t="s">
        <v>421</v>
      </c>
      <c r="K973" s="48">
        <v>3278</v>
      </c>
      <c r="L973" s="49">
        <v>3206</v>
      </c>
      <c r="M973" s="48" t="s">
        <v>367</v>
      </c>
      <c r="N973" s="51" t="s">
        <v>500</v>
      </c>
      <c r="P973" s="48">
        <v>1053</v>
      </c>
      <c r="Q973" s="131" t="str">
        <f>IFERROR(INDEX(JRoomSCS!C:C,MATCH(JRooms!M973,JRoomSCS!$B:$B,0)),"N/A")</f>
        <v>Science</v>
      </c>
      <c r="R973" s="86" t="s">
        <v>405</v>
      </c>
      <c r="S973" s="87" t="str">
        <f>IFERROR(INDEX(SchoolList!C:C,MATCH(T973,SchoolList!A:A,0)),"N/A")</f>
        <v>N/A</v>
      </c>
      <c r="T973" s="87" t="s">
        <v>405</v>
      </c>
      <c r="U973" s="88"/>
      <c r="V973" s="87"/>
    </row>
    <row r="974" spans="1:22" x14ac:dyDescent="0.2">
      <c r="A974" s="48">
        <v>49</v>
      </c>
      <c r="B974" s="48" t="s">
        <v>955</v>
      </c>
      <c r="C974" s="48" t="s">
        <v>956</v>
      </c>
      <c r="D974" s="49">
        <v>794</v>
      </c>
      <c r="E974" s="50" t="s">
        <v>399</v>
      </c>
      <c r="F974" s="48" t="s">
        <v>400</v>
      </c>
      <c r="G974" s="48" t="s">
        <v>401</v>
      </c>
      <c r="H974" s="48">
        <v>1271</v>
      </c>
      <c r="I974" s="48">
        <v>2</v>
      </c>
      <c r="J974" s="48" t="s">
        <v>421</v>
      </c>
      <c r="K974" s="48">
        <v>3274</v>
      </c>
      <c r="L974" s="49">
        <v>3208</v>
      </c>
      <c r="M974" s="48" t="s">
        <v>367</v>
      </c>
      <c r="N974" s="51" t="s">
        <v>500</v>
      </c>
      <c r="P974" s="48">
        <v>961</v>
      </c>
      <c r="Q974" s="131" t="str">
        <f>IFERROR(INDEX(JRoomSCS!C:C,MATCH(JRooms!M974,JRoomSCS!$B:$B,0)),"N/A")</f>
        <v>Science</v>
      </c>
      <c r="R974" s="86" t="s">
        <v>405</v>
      </c>
      <c r="S974" s="87" t="str">
        <f>IFERROR(INDEX(SchoolList!C:C,MATCH(T974,SchoolList!A:A,0)),"N/A")</f>
        <v>N/A</v>
      </c>
      <c r="T974" s="87" t="s">
        <v>405</v>
      </c>
      <c r="U974" s="88"/>
      <c r="V974" s="87"/>
    </row>
    <row r="975" spans="1:22" x14ac:dyDescent="0.2">
      <c r="A975" s="48">
        <v>49</v>
      </c>
      <c r="B975" s="48" t="s">
        <v>955</v>
      </c>
      <c r="C975" s="48" t="s">
        <v>956</v>
      </c>
      <c r="D975" s="49">
        <v>794</v>
      </c>
      <c r="E975" s="50" t="s">
        <v>399</v>
      </c>
      <c r="F975" s="48" t="s">
        <v>400</v>
      </c>
      <c r="G975" s="48" t="s">
        <v>401</v>
      </c>
      <c r="H975" s="48">
        <v>1271</v>
      </c>
      <c r="I975" s="48">
        <v>2</v>
      </c>
      <c r="J975" s="48" t="s">
        <v>421</v>
      </c>
      <c r="K975" s="48">
        <v>3273</v>
      </c>
      <c r="L975" s="49">
        <v>3209</v>
      </c>
      <c r="M975" s="48" t="s">
        <v>626</v>
      </c>
      <c r="N975" s="51" t="s">
        <v>404</v>
      </c>
      <c r="P975" s="48">
        <v>868</v>
      </c>
      <c r="Q975" s="131" t="str">
        <f>IFERROR(INDEX(JRoomSCS!C:C,MATCH(JRooms!M975,JRoomSCS!$B:$B,0)),"N/A")</f>
        <v>N/A</v>
      </c>
      <c r="R975" s="86" t="s">
        <v>405</v>
      </c>
      <c r="S975" s="87" t="str">
        <f>IFERROR(INDEX(SchoolList!C:C,MATCH(T975,SchoolList!A:A,0)),"N/A")</f>
        <v>N/A</v>
      </c>
      <c r="T975" s="87" t="s">
        <v>405</v>
      </c>
      <c r="U975" s="88"/>
      <c r="V975" s="87"/>
    </row>
    <row r="976" spans="1:22" x14ac:dyDescent="0.2">
      <c r="A976" s="48">
        <v>49</v>
      </c>
      <c r="B976" s="48" t="s">
        <v>955</v>
      </c>
      <c r="C976" s="48" t="s">
        <v>956</v>
      </c>
      <c r="D976" s="49">
        <v>794</v>
      </c>
      <c r="E976" s="50" t="s">
        <v>399</v>
      </c>
      <c r="F976" s="48" t="s">
        <v>400</v>
      </c>
      <c r="G976" s="48" t="s">
        <v>401</v>
      </c>
      <c r="H976" s="48">
        <v>1271</v>
      </c>
      <c r="I976" s="48">
        <v>2</v>
      </c>
      <c r="J976" s="48" t="s">
        <v>421</v>
      </c>
      <c r="K976" s="48">
        <v>3271</v>
      </c>
      <c r="L976" s="49">
        <v>3210</v>
      </c>
      <c r="M976" s="48" t="s">
        <v>626</v>
      </c>
      <c r="N976" s="51" t="s">
        <v>404</v>
      </c>
      <c r="P976" s="48">
        <v>620</v>
      </c>
      <c r="Q976" s="131" t="str">
        <f>IFERROR(INDEX(JRoomSCS!C:C,MATCH(JRooms!M976,JRoomSCS!$B:$B,0)),"N/A")</f>
        <v>N/A</v>
      </c>
      <c r="R976" s="86" t="s">
        <v>405</v>
      </c>
      <c r="S976" s="87" t="str">
        <f>IFERROR(INDEX(SchoolList!C:C,MATCH(T976,SchoolList!A:A,0)),"N/A")</f>
        <v>N/A</v>
      </c>
      <c r="T976" s="87" t="s">
        <v>405</v>
      </c>
      <c r="U976" s="88"/>
      <c r="V976" s="87"/>
    </row>
    <row r="977" spans="1:22" x14ac:dyDescent="0.2">
      <c r="A977" s="48">
        <v>49</v>
      </c>
      <c r="B977" s="48" t="s">
        <v>955</v>
      </c>
      <c r="C977" s="48" t="s">
        <v>956</v>
      </c>
      <c r="D977" s="49">
        <v>794</v>
      </c>
      <c r="E977" s="50" t="s">
        <v>399</v>
      </c>
      <c r="F977" s="48" t="s">
        <v>400</v>
      </c>
      <c r="G977" s="48" t="s">
        <v>401</v>
      </c>
      <c r="H977" s="48">
        <v>1271</v>
      </c>
      <c r="I977" s="48">
        <v>2</v>
      </c>
      <c r="J977" s="48" t="s">
        <v>421</v>
      </c>
      <c r="K977" s="48">
        <v>3270</v>
      </c>
      <c r="L977" s="49">
        <v>3212</v>
      </c>
      <c r="M977" s="48" t="s">
        <v>626</v>
      </c>
      <c r="N977" s="51" t="s">
        <v>404</v>
      </c>
      <c r="P977" s="48">
        <v>736</v>
      </c>
      <c r="Q977" s="131" t="str">
        <f>IFERROR(INDEX(JRoomSCS!C:C,MATCH(JRooms!M977,JRoomSCS!$B:$B,0)),"N/A")</f>
        <v>N/A</v>
      </c>
      <c r="R977" s="86" t="s">
        <v>405</v>
      </c>
      <c r="S977" s="87" t="str">
        <f>IFERROR(INDEX(SchoolList!C:C,MATCH(T977,SchoolList!A:A,0)),"N/A")</f>
        <v>N/A</v>
      </c>
      <c r="T977" s="87" t="s">
        <v>405</v>
      </c>
      <c r="U977" s="88"/>
      <c r="V977" s="87"/>
    </row>
    <row r="978" spans="1:22" x14ac:dyDescent="0.2">
      <c r="A978" s="48">
        <v>49</v>
      </c>
      <c r="B978" s="48" t="s">
        <v>955</v>
      </c>
      <c r="C978" s="48" t="s">
        <v>956</v>
      </c>
      <c r="D978" s="49">
        <v>794</v>
      </c>
      <c r="E978" s="50" t="s">
        <v>399</v>
      </c>
      <c r="F978" s="48" t="s">
        <v>400</v>
      </c>
      <c r="G978" s="48" t="s">
        <v>401</v>
      </c>
      <c r="H978" s="48">
        <v>1271</v>
      </c>
      <c r="I978" s="48">
        <v>2</v>
      </c>
      <c r="J978" s="48" t="s">
        <v>421</v>
      </c>
      <c r="K978" s="48">
        <v>3269</v>
      </c>
      <c r="L978" s="49">
        <v>3213</v>
      </c>
      <c r="M978" s="48" t="s">
        <v>626</v>
      </c>
      <c r="N978" s="51" t="s">
        <v>404</v>
      </c>
      <c r="P978" s="48">
        <v>736</v>
      </c>
      <c r="Q978" s="131" t="str">
        <f>IFERROR(INDEX(JRoomSCS!C:C,MATCH(JRooms!M978,JRoomSCS!$B:$B,0)),"N/A")</f>
        <v>N/A</v>
      </c>
      <c r="R978" s="86" t="s">
        <v>405</v>
      </c>
      <c r="S978" s="87" t="str">
        <f>IFERROR(INDEX(SchoolList!C:C,MATCH(T978,SchoolList!A:A,0)),"N/A")</f>
        <v>N/A</v>
      </c>
      <c r="T978" s="87" t="s">
        <v>405</v>
      </c>
      <c r="U978" s="88"/>
      <c r="V978" s="87"/>
    </row>
    <row r="979" spans="1:22" x14ac:dyDescent="0.2">
      <c r="A979" s="48">
        <v>49</v>
      </c>
      <c r="B979" s="48" t="s">
        <v>955</v>
      </c>
      <c r="C979" s="48" t="s">
        <v>956</v>
      </c>
      <c r="D979" s="49">
        <v>794</v>
      </c>
      <c r="E979" s="50" t="s">
        <v>399</v>
      </c>
      <c r="F979" s="48" t="s">
        <v>400</v>
      </c>
      <c r="G979" s="48" t="s">
        <v>401</v>
      </c>
      <c r="H979" s="48">
        <v>1272</v>
      </c>
      <c r="I979" s="48">
        <v>3</v>
      </c>
      <c r="J979" s="48">
        <v>4301</v>
      </c>
      <c r="K979" s="48">
        <v>3294</v>
      </c>
      <c r="L979" s="49">
        <v>4201</v>
      </c>
      <c r="M979" s="48" t="s">
        <v>375</v>
      </c>
      <c r="N979" s="51" t="s">
        <v>500</v>
      </c>
      <c r="P979" s="48">
        <v>966</v>
      </c>
      <c r="Q979" s="131" t="str">
        <f>IFERROR(INDEX(JRoomSCS!C:C,MATCH(JRooms!M979,JRoomSCS!$B:$B,0)),"N/A")</f>
        <v>Tech</v>
      </c>
      <c r="R979" s="86" t="s">
        <v>405</v>
      </c>
      <c r="S979" s="87" t="str">
        <f>IFERROR(INDEX(SchoolList!C:C,MATCH(T979,SchoolList!A:A,0)),"N/A")</f>
        <v>N/A</v>
      </c>
      <c r="T979" s="87" t="s">
        <v>405</v>
      </c>
      <c r="U979" s="88"/>
      <c r="V979" s="87"/>
    </row>
    <row r="980" spans="1:22" x14ac:dyDescent="0.2">
      <c r="A980" s="48">
        <v>49</v>
      </c>
      <c r="B980" s="48" t="s">
        <v>955</v>
      </c>
      <c r="C980" s="48" t="s">
        <v>956</v>
      </c>
      <c r="D980" s="49">
        <v>794</v>
      </c>
      <c r="E980" s="50" t="s">
        <v>399</v>
      </c>
      <c r="F980" s="48" t="s">
        <v>400</v>
      </c>
      <c r="G980" s="48" t="s">
        <v>401</v>
      </c>
      <c r="H980" s="48">
        <v>1272</v>
      </c>
      <c r="I980" s="48">
        <v>3</v>
      </c>
      <c r="J980" s="48">
        <v>4301</v>
      </c>
      <c r="K980" s="48">
        <v>3289</v>
      </c>
      <c r="L980" s="49">
        <v>4202</v>
      </c>
      <c r="M980" s="48" t="s">
        <v>373</v>
      </c>
      <c r="N980" s="51" t="s">
        <v>500</v>
      </c>
      <c r="P980" s="48">
        <v>2520</v>
      </c>
      <c r="Q980" s="131" t="str">
        <f>IFERROR(INDEX(JRoomSCS!C:C,MATCH(JRooms!M980,JRoomSCS!$B:$B,0)),"N/A")</f>
        <v>Tech</v>
      </c>
      <c r="R980" s="86" t="s">
        <v>405</v>
      </c>
      <c r="S980" s="87" t="str">
        <f>IFERROR(INDEX(SchoolList!C:C,MATCH(T980,SchoolList!A:A,0)),"N/A")</f>
        <v>N/A</v>
      </c>
      <c r="T980" s="87" t="s">
        <v>405</v>
      </c>
      <c r="U980" s="88"/>
      <c r="V980" s="87"/>
    </row>
    <row r="981" spans="1:22" x14ac:dyDescent="0.2">
      <c r="A981" s="48">
        <v>49</v>
      </c>
      <c r="B981" s="48" t="s">
        <v>955</v>
      </c>
      <c r="C981" s="48" t="s">
        <v>956</v>
      </c>
      <c r="D981" s="49">
        <v>794</v>
      </c>
      <c r="E981" s="50" t="s">
        <v>399</v>
      </c>
      <c r="F981" s="48" t="s">
        <v>400</v>
      </c>
      <c r="G981" s="48" t="s">
        <v>401</v>
      </c>
      <c r="H981" s="48">
        <v>1272</v>
      </c>
      <c r="I981" s="48">
        <v>3</v>
      </c>
      <c r="J981" s="48">
        <v>4301</v>
      </c>
      <c r="K981" s="48">
        <v>3286</v>
      </c>
      <c r="L981" s="49">
        <v>4300</v>
      </c>
      <c r="M981" s="48" t="s">
        <v>367</v>
      </c>
      <c r="N981" s="51" t="s">
        <v>500</v>
      </c>
      <c r="P981" s="48">
        <v>1518</v>
      </c>
      <c r="Q981" s="131" t="str">
        <f>IFERROR(INDEX(JRoomSCS!C:C,MATCH(JRooms!M981,JRoomSCS!$B:$B,0)),"N/A")</f>
        <v>Science</v>
      </c>
      <c r="R981" s="86" t="s">
        <v>405</v>
      </c>
      <c r="S981" s="87" t="str">
        <f>IFERROR(INDEX(SchoolList!C:C,MATCH(T981,SchoolList!A:A,0)),"N/A")</f>
        <v>N/A</v>
      </c>
      <c r="T981" s="87" t="s">
        <v>405</v>
      </c>
      <c r="U981" s="88"/>
      <c r="V981" s="87"/>
    </row>
    <row r="982" spans="1:22" x14ac:dyDescent="0.2">
      <c r="A982" s="48">
        <v>49</v>
      </c>
      <c r="B982" s="48" t="s">
        <v>955</v>
      </c>
      <c r="C982" s="48" t="s">
        <v>956</v>
      </c>
      <c r="D982" s="49">
        <v>794</v>
      </c>
      <c r="E982" s="50" t="s">
        <v>399</v>
      </c>
      <c r="F982" s="48" t="s">
        <v>400</v>
      </c>
      <c r="G982" s="48" t="s">
        <v>401</v>
      </c>
      <c r="H982" s="48">
        <v>1272</v>
      </c>
      <c r="I982" s="48">
        <v>3</v>
      </c>
      <c r="J982" s="48">
        <v>4301</v>
      </c>
      <c r="K982" s="48">
        <v>3285</v>
      </c>
      <c r="L982" s="49">
        <v>4301</v>
      </c>
      <c r="M982" s="48" t="s">
        <v>367</v>
      </c>
      <c r="N982" s="51" t="s">
        <v>500</v>
      </c>
      <c r="P982" s="48">
        <v>1518</v>
      </c>
      <c r="Q982" s="131" t="str">
        <f>IFERROR(INDEX(JRoomSCS!C:C,MATCH(JRooms!M982,JRoomSCS!$B:$B,0)),"N/A")</f>
        <v>Science</v>
      </c>
      <c r="R982" s="86" t="s">
        <v>405</v>
      </c>
      <c r="S982" s="87" t="str">
        <f>IFERROR(INDEX(SchoolList!C:C,MATCH(T982,SchoolList!A:A,0)),"N/A")</f>
        <v>N/A</v>
      </c>
      <c r="T982" s="87" t="s">
        <v>405</v>
      </c>
      <c r="U982" s="88"/>
      <c r="V982" s="87"/>
    </row>
    <row r="983" spans="1:22" x14ac:dyDescent="0.2">
      <c r="A983" s="48">
        <v>49</v>
      </c>
      <c r="B983" s="48" t="s">
        <v>955</v>
      </c>
      <c r="C983" s="48" t="s">
        <v>956</v>
      </c>
      <c r="D983" s="49">
        <v>794</v>
      </c>
      <c r="E983" s="50" t="s">
        <v>399</v>
      </c>
      <c r="F983" s="48" t="s">
        <v>400</v>
      </c>
      <c r="G983" s="48" t="s">
        <v>401</v>
      </c>
      <c r="H983" s="48">
        <v>1272</v>
      </c>
      <c r="I983" s="48">
        <v>3</v>
      </c>
      <c r="J983" s="48">
        <v>4301</v>
      </c>
      <c r="K983" s="48">
        <v>3287</v>
      </c>
      <c r="L983" s="49">
        <v>4302</v>
      </c>
      <c r="M983" s="48" t="s">
        <v>626</v>
      </c>
      <c r="N983" s="51" t="s">
        <v>404</v>
      </c>
      <c r="P983" s="48">
        <v>805</v>
      </c>
      <c r="Q983" s="131" t="str">
        <f>IFERROR(INDEX(JRoomSCS!C:C,MATCH(JRooms!M983,JRoomSCS!$B:$B,0)),"N/A")</f>
        <v>N/A</v>
      </c>
      <c r="R983" s="86" t="s">
        <v>405</v>
      </c>
      <c r="S983" s="87" t="str">
        <f>IFERROR(INDEX(SchoolList!C:C,MATCH(T983,SchoolList!A:A,0)),"N/A")</f>
        <v>N/A</v>
      </c>
      <c r="T983" s="87" t="s">
        <v>405</v>
      </c>
      <c r="U983" s="88"/>
      <c r="V983" s="87"/>
    </row>
    <row r="984" spans="1:22" x14ac:dyDescent="0.2">
      <c r="A984" s="48">
        <v>49</v>
      </c>
      <c r="B984" s="48" t="s">
        <v>955</v>
      </c>
      <c r="C984" s="48" t="s">
        <v>956</v>
      </c>
      <c r="D984" s="49">
        <v>794</v>
      </c>
      <c r="E984" s="50" t="s">
        <v>399</v>
      </c>
      <c r="F984" s="48" t="s">
        <v>400</v>
      </c>
      <c r="G984" s="48" t="s">
        <v>401</v>
      </c>
      <c r="H984" s="48">
        <v>1272</v>
      </c>
      <c r="I984" s="48">
        <v>3</v>
      </c>
      <c r="J984" s="48">
        <v>4301</v>
      </c>
      <c r="K984" s="48">
        <v>3288</v>
      </c>
      <c r="L984" s="49">
        <v>4303</v>
      </c>
      <c r="M984" s="48" t="s">
        <v>367</v>
      </c>
      <c r="N984" s="51" t="s">
        <v>500</v>
      </c>
      <c r="P984" s="48">
        <v>1518</v>
      </c>
      <c r="Q984" s="131" t="str">
        <f>IFERROR(INDEX(JRoomSCS!C:C,MATCH(JRooms!M984,JRoomSCS!$B:$B,0)),"N/A")</f>
        <v>Science</v>
      </c>
      <c r="R984" s="86" t="s">
        <v>405</v>
      </c>
      <c r="S984" s="87" t="str">
        <f>IFERROR(INDEX(SchoolList!C:C,MATCH(T984,SchoolList!A:A,0)),"N/A")</f>
        <v>N/A</v>
      </c>
      <c r="T984" s="87" t="s">
        <v>405</v>
      </c>
      <c r="U984" s="88"/>
      <c r="V984" s="87"/>
    </row>
    <row r="985" spans="1:22" x14ac:dyDescent="0.2">
      <c r="A985" s="48">
        <v>49</v>
      </c>
      <c r="B985" s="48" t="s">
        <v>955</v>
      </c>
      <c r="C985" s="48" t="s">
        <v>956</v>
      </c>
      <c r="D985" s="49">
        <v>794</v>
      </c>
      <c r="E985" s="50" t="s">
        <v>399</v>
      </c>
      <c r="F985" s="48" t="s">
        <v>400</v>
      </c>
      <c r="G985" s="48" t="s">
        <v>401</v>
      </c>
      <c r="H985" s="48">
        <v>1272</v>
      </c>
      <c r="I985" s="48">
        <v>3</v>
      </c>
      <c r="J985" s="48">
        <v>4301</v>
      </c>
      <c r="K985" s="48">
        <v>3290</v>
      </c>
      <c r="L985" s="49" t="s">
        <v>957</v>
      </c>
      <c r="M985" s="48" t="s">
        <v>958</v>
      </c>
      <c r="N985" s="51" t="s">
        <v>409</v>
      </c>
      <c r="P985" s="48">
        <v>380</v>
      </c>
      <c r="Q985" s="131" t="str">
        <f>IFERROR(INDEX(JRoomSCS!C:C,MATCH(JRooms!M985,JRoomSCS!$B:$B,0)),"N/A")</f>
        <v>N/A</v>
      </c>
      <c r="R985" s="86" t="s">
        <v>405</v>
      </c>
      <c r="S985" s="87" t="str">
        <f>IFERROR(INDEX(SchoolList!C:C,MATCH(T985,SchoolList!A:A,0)),"N/A")</f>
        <v>N/A</v>
      </c>
      <c r="T985" s="87" t="s">
        <v>405</v>
      </c>
      <c r="U985" s="88"/>
      <c r="V985" s="87"/>
    </row>
    <row r="986" spans="1:22" x14ac:dyDescent="0.2">
      <c r="A986" s="48">
        <v>49</v>
      </c>
      <c r="B986" s="48" t="s">
        <v>955</v>
      </c>
      <c r="C986" s="48" t="s">
        <v>956</v>
      </c>
      <c r="D986" s="49">
        <v>795</v>
      </c>
      <c r="E986" s="50" t="s">
        <v>454</v>
      </c>
      <c r="F986" s="48" t="s">
        <v>455</v>
      </c>
      <c r="G986" s="48" t="s">
        <v>401</v>
      </c>
      <c r="H986" s="48">
        <v>795</v>
      </c>
      <c r="I986" s="48">
        <v>1</v>
      </c>
      <c r="J986" s="48" t="s">
        <v>402</v>
      </c>
      <c r="K986" s="48">
        <v>3256</v>
      </c>
      <c r="L986" s="49">
        <v>1102</v>
      </c>
      <c r="M986" s="48" t="s">
        <v>375</v>
      </c>
      <c r="N986" s="51" t="s">
        <v>500</v>
      </c>
      <c r="P986" s="48">
        <v>713</v>
      </c>
      <c r="Q986" s="131" t="str">
        <f>IFERROR(INDEX(JRoomSCS!C:C,MATCH(JRooms!M986,JRoomSCS!$B:$B,0)),"N/A")</f>
        <v>Tech</v>
      </c>
      <c r="R986" s="86" t="s">
        <v>405</v>
      </c>
      <c r="S986" s="87" t="str">
        <f>IFERROR(INDEX(SchoolList!C:C,MATCH(T986,SchoolList!A:A,0)),"N/A")</f>
        <v>N/A</v>
      </c>
      <c r="T986" s="87" t="s">
        <v>405</v>
      </c>
      <c r="U986" s="88"/>
      <c r="V986" s="87"/>
    </row>
    <row r="987" spans="1:22" x14ac:dyDescent="0.2">
      <c r="A987" s="48">
        <v>49</v>
      </c>
      <c r="B987" s="48" t="s">
        <v>955</v>
      </c>
      <c r="C987" s="48" t="s">
        <v>956</v>
      </c>
      <c r="D987" s="49">
        <v>795</v>
      </c>
      <c r="E987" s="50" t="s">
        <v>454</v>
      </c>
      <c r="F987" s="48" t="s">
        <v>455</v>
      </c>
      <c r="G987" s="48" t="s">
        <v>401</v>
      </c>
      <c r="H987" s="48">
        <v>795</v>
      </c>
      <c r="I987" s="48">
        <v>1</v>
      </c>
      <c r="J987" s="48" t="s">
        <v>402</v>
      </c>
      <c r="K987" s="48">
        <v>3255</v>
      </c>
      <c r="L987" s="49">
        <v>1104</v>
      </c>
      <c r="M987" s="48" t="s">
        <v>375</v>
      </c>
      <c r="N987" s="51" t="s">
        <v>500</v>
      </c>
      <c r="P987" s="48">
        <v>713</v>
      </c>
      <c r="Q987" s="131" t="str">
        <f>IFERROR(INDEX(JRoomSCS!C:C,MATCH(JRooms!M987,JRoomSCS!$B:$B,0)),"N/A")</f>
        <v>Tech</v>
      </c>
      <c r="R987" s="86" t="s">
        <v>405</v>
      </c>
      <c r="S987" s="87" t="str">
        <f>IFERROR(INDEX(SchoolList!C:C,MATCH(T987,SchoolList!A:A,0)),"N/A")</f>
        <v>N/A</v>
      </c>
      <c r="T987" s="87" t="s">
        <v>405</v>
      </c>
      <c r="U987" s="88"/>
      <c r="V987" s="87"/>
    </row>
    <row r="988" spans="1:22" x14ac:dyDescent="0.2">
      <c r="A988" s="48">
        <v>49</v>
      </c>
      <c r="B988" s="48" t="s">
        <v>955</v>
      </c>
      <c r="C988" s="48" t="s">
        <v>956</v>
      </c>
      <c r="D988" s="49">
        <v>795</v>
      </c>
      <c r="E988" s="50" t="s">
        <v>454</v>
      </c>
      <c r="F988" s="48" t="s">
        <v>455</v>
      </c>
      <c r="G988" s="48" t="s">
        <v>401</v>
      </c>
      <c r="H988" s="48">
        <v>795</v>
      </c>
      <c r="I988" s="48">
        <v>1</v>
      </c>
      <c r="J988" s="48" t="s">
        <v>402</v>
      </c>
      <c r="K988" s="48">
        <v>3242</v>
      </c>
      <c r="L988" s="49">
        <v>1108</v>
      </c>
      <c r="M988" s="48" t="s">
        <v>626</v>
      </c>
      <c r="N988" s="51" t="s">
        <v>404</v>
      </c>
      <c r="P988" s="48">
        <v>713</v>
      </c>
      <c r="Q988" s="131" t="str">
        <f>IFERROR(INDEX(JRoomSCS!C:C,MATCH(JRooms!M988,JRoomSCS!$B:$B,0)),"N/A")</f>
        <v>N/A</v>
      </c>
      <c r="R988" s="86" t="s">
        <v>405</v>
      </c>
      <c r="S988" s="87" t="str">
        <f>IFERROR(INDEX(SchoolList!C:C,MATCH(T988,SchoolList!A:A,0)),"N/A")</f>
        <v>N/A</v>
      </c>
      <c r="T988" s="87" t="s">
        <v>405</v>
      </c>
      <c r="U988" s="88"/>
      <c r="V988" s="87"/>
    </row>
    <row r="989" spans="1:22" x14ac:dyDescent="0.2">
      <c r="A989" s="48">
        <v>49</v>
      </c>
      <c r="B989" s="48" t="s">
        <v>955</v>
      </c>
      <c r="C989" s="48" t="s">
        <v>956</v>
      </c>
      <c r="D989" s="49">
        <v>795</v>
      </c>
      <c r="E989" s="50" t="s">
        <v>454</v>
      </c>
      <c r="F989" s="48" t="s">
        <v>455</v>
      </c>
      <c r="G989" s="48" t="s">
        <v>401</v>
      </c>
      <c r="H989" s="48">
        <v>795</v>
      </c>
      <c r="I989" s="48">
        <v>1</v>
      </c>
      <c r="J989" s="48" t="s">
        <v>402</v>
      </c>
      <c r="K989" s="48">
        <v>3243</v>
      </c>
      <c r="L989" s="49">
        <v>1109</v>
      </c>
      <c r="M989" s="48" t="s">
        <v>626</v>
      </c>
      <c r="N989" s="51" t="s">
        <v>404</v>
      </c>
      <c r="P989" s="48">
        <v>713</v>
      </c>
      <c r="Q989" s="131" t="str">
        <f>IFERROR(INDEX(JRoomSCS!C:C,MATCH(JRooms!M989,JRoomSCS!$B:$B,0)),"N/A")</f>
        <v>N/A</v>
      </c>
      <c r="R989" s="86" t="s">
        <v>405</v>
      </c>
      <c r="S989" s="87" t="str">
        <f>IFERROR(INDEX(SchoolList!C:C,MATCH(T989,SchoolList!A:A,0)),"N/A")</f>
        <v>N/A</v>
      </c>
      <c r="T989" s="87" t="s">
        <v>405</v>
      </c>
      <c r="U989" s="88"/>
      <c r="V989" s="87"/>
    </row>
    <row r="990" spans="1:22" x14ac:dyDescent="0.2">
      <c r="A990" s="48">
        <v>49</v>
      </c>
      <c r="B990" s="48" t="s">
        <v>955</v>
      </c>
      <c r="C990" s="48" t="s">
        <v>956</v>
      </c>
      <c r="D990" s="49">
        <v>795</v>
      </c>
      <c r="E990" s="50" t="s">
        <v>454</v>
      </c>
      <c r="F990" s="48" t="s">
        <v>455</v>
      </c>
      <c r="G990" s="48" t="s">
        <v>401</v>
      </c>
      <c r="H990" s="48">
        <v>795</v>
      </c>
      <c r="I990" s="48">
        <v>1</v>
      </c>
      <c r="J990" s="48" t="s">
        <v>402</v>
      </c>
      <c r="K990" s="48">
        <v>3244</v>
      </c>
      <c r="L990" s="49">
        <v>1111</v>
      </c>
      <c r="M990" s="48" t="s">
        <v>626</v>
      </c>
      <c r="N990" s="51" t="s">
        <v>404</v>
      </c>
      <c r="P990" s="48">
        <v>713</v>
      </c>
      <c r="Q990" s="131" t="str">
        <f>IFERROR(INDEX(JRoomSCS!C:C,MATCH(JRooms!M990,JRoomSCS!$B:$B,0)),"N/A")</f>
        <v>N/A</v>
      </c>
      <c r="R990" s="86" t="s">
        <v>405</v>
      </c>
      <c r="S990" s="87" t="str">
        <f>IFERROR(INDEX(SchoolList!C:C,MATCH(T990,SchoolList!A:A,0)),"N/A")</f>
        <v>N/A</v>
      </c>
      <c r="T990" s="87" t="s">
        <v>405</v>
      </c>
      <c r="U990" s="88"/>
      <c r="V990" s="87"/>
    </row>
    <row r="991" spans="1:22" x14ac:dyDescent="0.2">
      <c r="A991" s="48">
        <v>49</v>
      </c>
      <c r="B991" s="48" t="s">
        <v>955</v>
      </c>
      <c r="C991" s="48" t="s">
        <v>956</v>
      </c>
      <c r="D991" s="49">
        <v>795</v>
      </c>
      <c r="E991" s="50" t="s">
        <v>454</v>
      </c>
      <c r="F991" s="48" t="s">
        <v>455</v>
      </c>
      <c r="G991" s="48" t="s">
        <v>401</v>
      </c>
      <c r="H991" s="48">
        <v>795</v>
      </c>
      <c r="I991" s="48">
        <v>1</v>
      </c>
      <c r="J991" s="48" t="s">
        <v>402</v>
      </c>
      <c r="K991" s="48">
        <v>3245</v>
      </c>
      <c r="L991" s="49">
        <v>1112</v>
      </c>
      <c r="M991" s="48" t="s">
        <v>626</v>
      </c>
      <c r="N991" s="51" t="s">
        <v>404</v>
      </c>
      <c r="P991" s="48">
        <v>713</v>
      </c>
      <c r="Q991" s="131" t="str">
        <f>IFERROR(INDEX(JRoomSCS!C:C,MATCH(JRooms!M991,JRoomSCS!$B:$B,0)),"N/A")</f>
        <v>N/A</v>
      </c>
      <c r="R991" s="86" t="s">
        <v>405</v>
      </c>
      <c r="S991" s="87" t="str">
        <f>IFERROR(INDEX(SchoolList!C:C,MATCH(T991,SchoolList!A:A,0)),"N/A")</f>
        <v>N/A</v>
      </c>
      <c r="T991" s="87" t="s">
        <v>405</v>
      </c>
      <c r="U991" s="88"/>
      <c r="V991" s="87"/>
    </row>
    <row r="992" spans="1:22" x14ac:dyDescent="0.2">
      <c r="A992" s="48">
        <v>49</v>
      </c>
      <c r="B992" s="48" t="s">
        <v>955</v>
      </c>
      <c r="C992" s="48" t="s">
        <v>956</v>
      </c>
      <c r="D992" s="49">
        <v>795</v>
      </c>
      <c r="E992" s="50" t="s">
        <v>454</v>
      </c>
      <c r="F992" s="48" t="s">
        <v>455</v>
      </c>
      <c r="G992" s="48" t="s">
        <v>401</v>
      </c>
      <c r="H992" s="48">
        <v>795</v>
      </c>
      <c r="I992" s="48">
        <v>1</v>
      </c>
      <c r="J992" s="48" t="s">
        <v>402</v>
      </c>
      <c r="K992" s="48">
        <v>3246</v>
      </c>
      <c r="L992" s="49">
        <v>1113</v>
      </c>
      <c r="M992" s="48" t="s">
        <v>626</v>
      </c>
      <c r="N992" s="51" t="s">
        <v>404</v>
      </c>
      <c r="P992" s="48">
        <v>713</v>
      </c>
      <c r="Q992" s="131" t="str">
        <f>IFERROR(INDEX(JRoomSCS!C:C,MATCH(JRooms!M992,JRoomSCS!$B:$B,0)),"N/A")</f>
        <v>N/A</v>
      </c>
      <c r="R992" s="86" t="s">
        <v>405</v>
      </c>
      <c r="S992" s="87" t="str">
        <f>IFERROR(INDEX(SchoolList!C:C,MATCH(T992,SchoolList!A:A,0)),"N/A")</f>
        <v>N/A</v>
      </c>
      <c r="T992" s="87" t="s">
        <v>405</v>
      </c>
      <c r="U992" s="88"/>
      <c r="V992" s="87"/>
    </row>
    <row r="993" spans="1:22" x14ac:dyDescent="0.2">
      <c r="A993" s="48">
        <v>49</v>
      </c>
      <c r="B993" s="48" t="s">
        <v>955</v>
      </c>
      <c r="C993" s="48" t="s">
        <v>956</v>
      </c>
      <c r="D993" s="49">
        <v>795</v>
      </c>
      <c r="E993" s="50" t="s">
        <v>454</v>
      </c>
      <c r="F993" s="48" t="s">
        <v>455</v>
      </c>
      <c r="G993" s="48" t="s">
        <v>401</v>
      </c>
      <c r="H993" s="48">
        <v>795</v>
      </c>
      <c r="I993" s="48">
        <v>1</v>
      </c>
      <c r="J993" s="48" t="s">
        <v>402</v>
      </c>
      <c r="K993" s="48">
        <v>3247</v>
      </c>
      <c r="L993" s="49">
        <v>1114</v>
      </c>
      <c r="M993" s="48" t="s">
        <v>626</v>
      </c>
      <c r="N993" s="51" t="s">
        <v>404</v>
      </c>
      <c r="P993" s="48">
        <v>713</v>
      </c>
      <c r="Q993" s="131" t="str">
        <f>IFERROR(INDEX(JRoomSCS!C:C,MATCH(JRooms!M993,JRoomSCS!$B:$B,0)),"N/A")</f>
        <v>N/A</v>
      </c>
      <c r="R993" s="86" t="s">
        <v>405</v>
      </c>
      <c r="S993" s="87" t="str">
        <f>IFERROR(INDEX(SchoolList!C:C,MATCH(T993,SchoolList!A:A,0)),"N/A")</f>
        <v>N/A</v>
      </c>
      <c r="T993" s="87" t="s">
        <v>405</v>
      </c>
      <c r="U993" s="88"/>
      <c r="V993" s="87"/>
    </row>
    <row r="994" spans="1:22" x14ac:dyDescent="0.2">
      <c r="A994" s="48">
        <v>49</v>
      </c>
      <c r="B994" s="48" t="s">
        <v>955</v>
      </c>
      <c r="C994" s="48" t="s">
        <v>956</v>
      </c>
      <c r="D994" s="49">
        <v>795</v>
      </c>
      <c r="E994" s="50" t="s">
        <v>454</v>
      </c>
      <c r="F994" s="48" t="s">
        <v>455</v>
      </c>
      <c r="G994" s="48" t="s">
        <v>401</v>
      </c>
      <c r="H994" s="48">
        <v>795</v>
      </c>
      <c r="I994" s="48">
        <v>1</v>
      </c>
      <c r="J994" s="48" t="s">
        <v>402</v>
      </c>
      <c r="K994" s="48">
        <v>3248</v>
      </c>
      <c r="L994" s="49">
        <v>1115</v>
      </c>
      <c r="M994" s="48" t="s">
        <v>626</v>
      </c>
      <c r="N994" s="51" t="s">
        <v>404</v>
      </c>
      <c r="P994" s="48">
        <v>713</v>
      </c>
      <c r="Q994" s="131" t="str">
        <f>IFERROR(INDEX(JRoomSCS!C:C,MATCH(JRooms!M994,JRoomSCS!$B:$B,0)),"N/A")</f>
        <v>N/A</v>
      </c>
      <c r="R994" s="86" t="s">
        <v>405</v>
      </c>
      <c r="S994" s="87" t="str">
        <f>IFERROR(INDEX(SchoolList!C:C,MATCH(T994,SchoolList!A:A,0)),"N/A")</f>
        <v>N/A</v>
      </c>
      <c r="T994" s="87" t="s">
        <v>405</v>
      </c>
      <c r="U994" s="88"/>
      <c r="V994" s="87"/>
    </row>
    <row r="995" spans="1:22" x14ac:dyDescent="0.2">
      <c r="A995" s="48">
        <v>49</v>
      </c>
      <c r="B995" s="48" t="s">
        <v>955</v>
      </c>
      <c r="C995" s="48" t="s">
        <v>956</v>
      </c>
      <c r="D995" s="49">
        <v>795</v>
      </c>
      <c r="E995" s="50" t="s">
        <v>454</v>
      </c>
      <c r="F995" s="48" t="s">
        <v>455</v>
      </c>
      <c r="G995" s="48" t="s">
        <v>401</v>
      </c>
      <c r="H995" s="48">
        <v>795</v>
      </c>
      <c r="I995" s="48">
        <v>1</v>
      </c>
      <c r="J995" s="48" t="s">
        <v>402</v>
      </c>
      <c r="K995" s="48">
        <v>3249</v>
      </c>
      <c r="L995" s="49">
        <v>1117</v>
      </c>
      <c r="M995" s="48" t="s">
        <v>626</v>
      </c>
      <c r="N995" s="51" t="s">
        <v>404</v>
      </c>
      <c r="P995" s="48">
        <v>713</v>
      </c>
      <c r="Q995" s="131" t="str">
        <f>IFERROR(INDEX(JRoomSCS!C:C,MATCH(JRooms!M995,JRoomSCS!$B:$B,0)),"N/A")</f>
        <v>N/A</v>
      </c>
      <c r="R995" s="86" t="s">
        <v>405</v>
      </c>
      <c r="S995" s="87" t="str">
        <f>IFERROR(INDEX(SchoolList!C:C,MATCH(T995,SchoolList!A:A,0)),"N/A")</f>
        <v>N/A</v>
      </c>
      <c r="T995" s="87" t="s">
        <v>405</v>
      </c>
      <c r="U995" s="88"/>
      <c r="V995" s="87"/>
    </row>
    <row r="996" spans="1:22" x14ac:dyDescent="0.2">
      <c r="A996" s="48">
        <v>49</v>
      </c>
      <c r="B996" s="48" t="s">
        <v>955</v>
      </c>
      <c r="C996" s="48" t="s">
        <v>956</v>
      </c>
      <c r="D996" s="49">
        <v>795</v>
      </c>
      <c r="E996" s="50" t="s">
        <v>454</v>
      </c>
      <c r="F996" s="48" t="s">
        <v>455</v>
      </c>
      <c r="G996" s="48" t="s">
        <v>401</v>
      </c>
      <c r="H996" s="48">
        <v>795</v>
      </c>
      <c r="I996" s="48">
        <v>1</v>
      </c>
      <c r="J996" s="48" t="s">
        <v>402</v>
      </c>
      <c r="K996" s="48">
        <v>3250</v>
      </c>
      <c r="L996" s="49">
        <v>1118</v>
      </c>
      <c r="M996" s="48" t="s">
        <v>626</v>
      </c>
      <c r="N996" s="51" t="s">
        <v>404</v>
      </c>
      <c r="P996" s="48">
        <v>713</v>
      </c>
      <c r="Q996" s="131" t="str">
        <f>IFERROR(INDEX(JRoomSCS!C:C,MATCH(JRooms!M996,JRoomSCS!$B:$B,0)),"N/A")</f>
        <v>N/A</v>
      </c>
      <c r="R996" s="86" t="s">
        <v>405</v>
      </c>
      <c r="S996" s="87" t="str">
        <f>IFERROR(INDEX(SchoolList!C:C,MATCH(T996,SchoolList!A:A,0)),"N/A")</f>
        <v>N/A</v>
      </c>
      <c r="T996" s="87" t="s">
        <v>405</v>
      </c>
      <c r="U996" s="88"/>
      <c r="V996" s="87"/>
    </row>
    <row r="997" spans="1:22" x14ac:dyDescent="0.2">
      <c r="A997" s="48">
        <v>49</v>
      </c>
      <c r="B997" s="48" t="s">
        <v>955</v>
      </c>
      <c r="C997" s="48" t="s">
        <v>956</v>
      </c>
      <c r="D997" s="49">
        <v>795</v>
      </c>
      <c r="E997" s="50" t="s">
        <v>454</v>
      </c>
      <c r="F997" s="48" t="s">
        <v>455</v>
      </c>
      <c r="G997" s="48" t="s">
        <v>401</v>
      </c>
      <c r="H997" s="48">
        <v>795</v>
      </c>
      <c r="I997" s="48">
        <v>1</v>
      </c>
      <c r="J997" s="48" t="s">
        <v>402</v>
      </c>
      <c r="K997" s="48">
        <v>3251</v>
      </c>
      <c r="L997" s="49">
        <v>1119</v>
      </c>
      <c r="M997" s="48" t="s">
        <v>626</v>
      </c>
      <c r="N997" s="51" t="s">
        <v>404</v>
      </c>
      <c r="P997" s="48">
        <v>713</v>
      </c>
      <c r="Q997" s="131" t="str">
        <f>IFERROR(INDEX(JRoomSCS!C:C,MATCH(JRooms!M997,JRoomSCS!$B:$B,0)),"N/A")</f>
        <v>N/A</v>
      </c>
      <c r="R997" s="86" t="s">
        <v>405</v>
      </c>
      <c r="S997" s="87" t="str">
        <f>IFERROR(INDEX(SchoolList!C:C,MATCH(T997,SchoolList!A:A,0)),"N/A")</f>
        <v>N/A</v>
      </c>
      <c r="T997" s="87" t="s">
        <v>405</v>
      </c>
      <c r="U997" s="88"/>
      <c r="V997" s="87"/>
    </row>
    <row r="998" spans="1:22" x14ac:dyDescent="0.2">
      <c r="A998" s="48">
        <v>49</v>
      </c>
      <c r="B998" s="48" t="s">
        <v>955</v>
      </c>
      <c r="C998" s="48" t="s">
        <v>956</v>
      </c>
      <c r="D998" s="49">
        <v>795</v>
      </c>
      <c r="E998" s="50" t="s">
        <v>454</v>
      </c>
      <c r="F998" s="48" t="s">
        <v>455</v>
      </c>
      <c r="G998" s="48" t="s">
        <v>401</v>
      </c>
      <c r="H998" s="48">
        <v>795</v>
      </c>
      <c r="I998" s="48">
        <v>1</v>
      </c>
      <c r="J998" s="48" t="s">
        <v>402</v>
      </c>
      <c r="K998" s="48">
        <v>3252</v>
      </c>
      <c r="L998" s="49">
        <v>1120</v>
      </c>
      <c r="M998" s="48" t="s">
        <v>375</v>
      </c>
      <c r="N998" s="51" t="s">
        <v>500</v>
      </c>
      <c r="P998" s="48">
        <v>713</v>
      </c>
      <c r="Q998" s="131" t="str">
        <f>IFERROR(INDEX(JRoomSCS!C:C,MATCH(JRooms!M998,JRoomSCS!$B:$B,0)),"N/A")</f>
        <v>Tech</v>
      </c>
      <c r="R998" s="86" t="s">
        <v>405</v>
      </c>
      <c r="S998" s="87" t="str">
        <f>IFERROR(INDEX(SchoolList!C:C,MATCH(T998,SchoolList!A:A,0)),"N/A")</f>
        <v>N/A</v>
      </c>
      <c r="T998" s="87" t="s">
        <v>405</v>
      </c>
      <c r="U998" s="88"/>
      <c r="V998" s="87"/>
    </row>
    <row r="999" spans="1:22" x14ac:dyDescent="0.2">
      <c r="A999" s="48">
        <v>49</v>
      </c>
      <c r="B999" s="48" t="s">
        <v>955</v>
      </c>
      <c r="C999" s="48" t="s">
        <v>956</v>
      </c>
      <c r="D999" s="49">
        <v>795</v>
      </c>
      <c r="E999" s="50" t="s">
        <v>454</v>
      </c>
      <c r="F999" s="48" t="s">
        <v>455</v>
      </c>
      <c r="G999" s="48" t="s">
        <v>401</v>
      </c>
      <c r="H999" s="48">
        <v>795</v>
      </c>
      <c r="I999" s="48">
        <v>1</v>
      </c>
      <c r="J999" s="48" t="s">
        <v>402</v>
      </c>
      <c r="K999" s="48">
        <v>3253</v>
      </c>
      <c r="L999" s="49">
        <v>1121</v>
      </c>
      <c r="M999" s="48" t="s">
        <v>626</v>
      </c>
      <c r="N999" s="51" t="s">
        <v>404</v>
      </c>
      <c r="P999" s="48">
        <v>621</v>
      </c>
      <c r="Q999" s="131" t="str">
        <f>IFERROR(INDEX(JRoomSCS!C:C,MATCH(JRooms!M999,JRoomSCS!$B:$B,0)),"N/A")</f>
        <v>N/A</v>
      </c>
      <c r="R999" s="86" t="s">
        <v>405</v>
      </c>
      <c r="S999" s="87" t="str">
        <f>IFERROR(INDEX(SchoolList!C:C,MATCH(T999,SchoolList!A:A,0)),"N/A")</f>
        <v>N/A</v>
      </c>
      <c r="T999" s="87" t="s">
        <v>405</v>
      </c>
      <c r="U999" s="88"/>
      <c r="V999" s="87"/>
    </row>
    <row r="1000" spans="1:22" x14ac:dyDescent="0.2">
      <c r="A1000" s="48">
        <v>49</v>
      </c>
      <c r="B1000" s="48" t="s">
        <v>955</v>
      </c>
      <c r="C1000" s="48" t="s">
        <v>956</v>
      </c>
      <c r="D1000" s="49">
        <v>795</v>
      </c>
      <c r="E1000" s="50" t="s">
        <v>454</v>
      </c>
      <c r="F1000" s="48" t="s">
        <v>455</v>
      </c>
      <c r="G1000" s="48" t="s">
        <v>401</v>
      </c>
      <c r="H1000" s="48">
        <v>795</v>
      </c>
      <c r="I1000" s="48">
        <v>1</v>
      </c>
      <c r="J1000" s="48" t="s">
        <v>402</v>
      </c>
      <c r="K1000" s="48">
        <v>3254</v>
      </c>
      <c r="L1000" s="49">
        <v>1123</v>
      </c>
      <c r="M1000" s="48" t="s">
        <v>367</v>
      </c>
      <c r="N1000" s="51" t="s">
        <v>500</v>
      </c>
      <c r="P1000" s="48">
        <v>1222</v>
      </c>
      <c r="Q1000" s="131" t="str">
        <f>IFERROR(INDEX(JRoomSCS!C:C,MATCH(JRooms!M1000,JRoomSCS!$B:$B,0)),"N/A")</f>
        <v>Science</v>
      </c>
      <c r="R1000" s="86" t="s">
        <v>405</v>
      </c>
      <c r="S1000" s="87" t="str">
        <f>IFERROR(INDEX(SchoolList!C:C,MATCH(T1000,SchoolList!A:A,0)),"N/A")</f>
        <v>N/A</v>
      </c>
      <c r="T1000" s="87" t="s">
        <v>405</v>
      </c>
      <c r="U1000" s="88"/>
      <c r="V1000" s="87"/>
    </row>
    <row r="1001" spans="1:22" x14ac:dyDescent="0.2">
      <c r="A1001" s="48">
        <v>49</v>
      </c>
      <c r="B1001" s="48" t="s">
        <v>955</v>
      </c>
      <c r="C1001" s="48" t="s">
        <v>956</v>
      </c>
      <c r="D1001" s="49">
        <v>795</v>
      </c>
      <c r="E1001" s="50" t="s">
        <v>454</v>
      </c>
      <c r="F1001" s="48" t="s">
        <v>455</v>
      </c>
      <c r="G1001" s="48" t="s">
        <v>401</v>
      </c>
      <c r="H1001" s="48">
        <v>1269</v>
      </c>
      <c r="I1001" s="48">
        <v>2</v>
      </c>
      <c r="J1001" s="48" t="s">
        <v>421</v>
      </c>
      <c r="K1001" s="48">
        <v>3266</v>
      </c>
      <c r="L1001" s="49">
        <v>1201</v>
      </c>
      <c r="M1001" s="48" t="s">
        <v>626</v>
      </c>
      <c r="N1001" s="51" t="s">
        <v>404</v>
      </c>
      <c r="P1001" s="48">
        <v>529</v>
      </c>
      <c r="Q1001" s="131" t="str">
        <f>IFERROR(INDEX(JRoomSCS!C:C,MATCH(JRooms!M1001,JRoomSCS!$B:$B,0)),"N/A")</f>
        <v>N/A</v>
      </c>
      <c r="R1001" s="86" t="s">
        <v>405</v>
      </c>
      <c r="S1001" s="87" t="str">
        <f>IFERROR(INDEX(SchoolList!C:C,MATCH(T1001,SchoolList!A:A,0)),"N/A")</f>
        <v>N/A</v>
      </c>
      <c r="T1001" s="87" t="s">
        <v>405</v>
      </c>
      <c r="U1001" s="88"/>
      <c r="V1001" s="87"/>
    </row>
    <row r="1002" spans="1:22" x14ac:dyDescent="0.2">
      <c r="A1002" s="48">
        <v>49</v>
      </c>
      <c r="B1002" s="48" t="s">
        <v>955</v>
      </c>
      <c r="C1002" s="48" t="s">
        <v>956</v>
      </c>
      <c r="D1002" s="49">
        <v>795</v>
      </c>
      <c r="E1002" s="50" t="s">
        <v>454</v>
      </c>
      <c r="F1002" s="48" t="s">
        <v>455</v>
      </c>
      <c r="G1002" s="48" t="s">
        <v>401</v>
      </c>
      <c r="H1002" s="48">
        <v>1269</v>
      </c>
      <c r="I1002" s="48">
        <v>2</v>
      </c>
      <c r="J1002" s="48" t="s">
        <v>421</v>
      </c>
      <c r="K1002" s="48">
        <v>3265</v>
      </c>
      <c r="L1002" s="49">
        <v>1203</v>
      </c>
      <c r="M1002" s="48" t="s">
        <v>626</v>
      </c>
      <c r="N1002" s="51" t="s">
        <v>404</v>
      </c>
      <c r="P1002" s="48">
        <v>713</v>
      </c>
      <c r="Q1002" s="131" t="str">
        <f>IFERROR(INDEX(JRoomSCS!C:C,MATCH(JRooms!M1002,JRoomSCS!$B:$B,0)),"N/A")</f>
        <v>N/A</v>
      </c>
      <c r="R1002" s="86" t="s">
        <v>405</v>
      </c>
      <c r="S1002" s="87" t="str">
        <f>IFERROR(INDEX(SchoolList!C:C,MATCH(T1002,SchoolList!A:A,0)),"N/A")</f>
        <v>N/A</v>
      </c>
      <c r="T1002" s="87" t="s">
        <v>405</v>
      </c>
      <c r="U1002" s="88"/>
      <c r="V1002" s="87"/>
    </row>
    <row r="1003" spans="1:22" x14ac:dyDescent="0.2">
      <c r="A1003" s="48">
        <v>49</v>
      </c>
      <c r="B1003" s="48" t="s">
        <v>955</v>
      </c>
      <c r="C1003" s="48" t="s">
        <v>956</v>
      </c>
      <c r="D1003" s="49">
        <v>795</v>
      </c>
      <c r="E1003" s="50" t="s">
        <v>454</v>
      </c>
      <c r="F1003" s="48" t="s">
        <v>455</v>
      </c>
      <c r="G1003" s="48" t="s">
        <v>401</v>
      </c>
      <c r="H1003" s="48">
        <v>1269</v>
      </c>
      <c r="I1003" s="48">
        <v>2</v>
      </c>
      <c r="J1003" s="48" t="s">
        <v>421</v>
      </c>
      <c r="K1003" s="48">
        <v>3264</v>
      </c>
      <c r="L1003" s="49">
        <v>1204</v>
      </c>
      <c r="M1003" s="48" t="s">
        <v>626</v>
      </c>
      <c r="N1003" s="51" t="s">
        <v>404</v>
      </c>
      <c r="P1003" s="48">
        <v>713</v>
      </c>
      <c r="Q1003" s="131" t="str">
        <f>IFERROR(INDEX(JRoomSCS!C:C,MATCH(JRooms!M1003,JRoomSCS!$B:$B,0)),"N/A")</f>
        <v>N/A</v>
      </c>
      <c r="R1003" s="86" t="s">
        <v>405</v>
      </c>
      <c r="S1003" s="87" t="str">
        <f>IFERROR(INDEX(SchoolList!C:C,MATCH(T1003,SchoolList!A:A,0)),"N/A")</f>
        <v>N/A</v>
      </c>
      <c r="T1003" s="87" t="s">
        <v>405</v>
      </c>
      <c r="U1003" s="88"/>
      <c r="V1003" s="87"/>
    </row>
    <row r="1004" spans="1:22" x14ac:dyDescent="0.2">
      <c r="A1004" s="48">
        <v>49</v>
      </c>
      <c r="B1004" s="48" t="s">
        <v>955</v>
      </c>
      <c r="C1004" s="48" t="s">
        <v>956</v>
      </c>
      <c r="D1004" s="49">
        <v>795</v>
      </c>
      <c r="E1004" s="50" t="s">
        <v>454</v>
      </c>
      <c r="F1004" s="48" t="s">
        <v>455</v>
      </c>
      <c r="G1004" s="48" t="s">
        <v>401</v>
      </c>
      <c r="H1004" s="48">
        <v>1269</v>
      </c>
      <c r="I1004" s="48">
        <v>2</v>
      </c>
      <c r="J1004" s="48" t="s">
        <v>421</v>
      </c>
      <c r="K1004" s="48">
        <v>3263</v>
      </c>
      <c r="L1004" s="49">
        <v>1205</v>
      </c>
      <c r="M1004" s="48" t="s">
        <v>626</v>
      </c>
      <c r="N1004" s="51" t="s">
        <v>404</v>
      </c>
      <c r="P1004" s="48">
        <v>713</v>
      </c>
      <c r="Q1004" s="131" t="str">
        <f>IFERROR(INDEX(JRoomSCS!C:C,MATCH(JRooms!M1004,JRoomSCS!$B:$B,0)),"N/A")</f>
        <v>N/A</v>
      </c>
      <c r="R1004" s="86" t="s">
        <v>405</v>
      </c>
      <c r="S1004" s="87" t="str">
        <f>IFERROR(INDEX(SchoolList!C:C,MATCH(T1004,SchoolList!A:A,0)),"N/A")</f>
        <v>N/A</v>
      </c>
      <c r="T1004" s="87" t="s">
        <v>405</v>
      </c>
      <c r="U1004" s="88"/>
      <c r="V1004" s="87"/>
    </row>
    <row r="1005" spans="1:22" x14ac:dyDescent="0.2">
      <c r="A1005" s="48">
        <v>49</v>
      </c>
      <c r="B1005" s="48" t="s">
        <v>955</v>
      </c>
      <c r="C1005" s="48" t="s">
        <v>956</v>
      </c>
      <c r="D1005" s="49">
        <v>795</v>
      </c>
      <c r="E1005" s="50" t="s">
        <v>454</v>
      </c>
      <c r="F1005" s="48" t="s">
        <v>455</v>
      </c>
      <c r="G1005" s="48" t="s">
        <v>401</v>
      </c>
      <c r="H1005" s="48">
        <v>1269</v>
      </c>
      <c r="I1005" s="48">
        <v>2</v>
      </c>
      <c r="J1005" s="48" t="s">
        <v>421</v>
      </c>
      <c r="K1005" s="48">
        <v>3261</v>
      </c>
      <c r="L1005" s="49">
        <v>1206</v>
      </c>
      <c r="M1005" s="48" t="s">
        <v>367</v>
      </c>
      <c r="N1005" s="51" t="s">
        <v>500</v>
      </c>
      <c r="P1005" s="48">
        <v>1240</v>
      </c>
      <c r="Q1005" s="131" t="str">
        <f>IFERROR(INDEX(JRoomSCS!C:C,MATCH(JRooms!M1005,JRoomSCS!$B:$B,0)),"N/A")</f>
        <v>Science</v>
      </c>
      <c r="R1005" s="86" t="s">
        <v>405</v>
      </c>
      <c r="S1005" s="87" t="str">
        <f>IFERROR(INDEX(SchoolList!C:C,MATCH(T1005,SchoolList!A:A,0)),"N/A")</f>
        <v>N/A</v>
      </c>
      <c r="T1005" s="87" t="s">
        <v>405</v>
      </c>
      <c r="U1005" s="88"/>
      <c r="V1005" s="87"/>
    </row>
    <row r="1006" spans="1:22" x14ac:dyDescent="0.2">
      <c r="A1006" s="48">
        <v>49</v>
      </c>
      <c r="B1006" s="48" t="s">
        <v>955</v>
      </c>
      <c r="C1006" s="48" t="s">
        <v>956</v>
      </c>
      <c r="D1006" s="49">
        <v>795</v>
      </c>
      <c r="E1006" s="50" t="s">
        <v>454</v>
      </c>
      <c r="F1006" s="48" t="s">
        <v>455</v>
      </c>
      <c r="G1006" s="48" t="s">
        <v>401</v>
      </c>
      <c r="H1006" s="48">
        <v>1269</v>
      </c>
      <c r="I1006" s="48">
        <v>2</v>
      </c>
      <c r="J1006" s="48" t="s">
        <v>421</v>
      </c>
      <c r="K1006" s="48">
        <v>3259</v>
      </c>
      <c r="L1006" s="49">
        <v>1207</v>
      </c>
      <c r="M1006" s="48" t="s">
        <v>367</v>
      </c>
      <c r="N1006" s="51" t="s">
        <v>500</v>
      </c>
      <c r="P1006" s="48">
        <v>1188</v>
      </c>
      <c r="Q1006" s="131" t="str">
        <f>IFERROR(INDEX(JRoomSCS!C:C,MATCH(JRooms!M1006,JRoomSCS!$B:$B,0)),"N/A")</f>
        <v>Science</v>
      </c>
      <c r="R1006" s="86" t="s">
        <v>405</v>
      </c>
      <c r="S1006" s="87" t="str">
        <f>IFERROR(INDEX(SchoolList!C:C,MATCH(T1006,SchoolList!A:A,0)),"N/A")</f>
        <v>N/A</v>
      </c>
      <c r="T1006" s="87" t="s">
        <v>405</v>
      </c>
      <c r="U1006" s="88"/>
      <c r="V1006" s="87"/>
    </row>
    <row r="1007" spans="1:22" x14ac:dyDescent="0.2">
      <c r="A1007" s="48">
        <v>49</v>
      </c>
      <c r="B1007" s="48" t="s">
        <v>955</v>
      </c>
      <c r="C1007" s="48" t="s">
        <v>956</v>
      </c>
      <c r="D1007" s="49">
        <v>795</v>
      </c>
      <c r="E1007" s="50" t="s">
        <v>454</v>
      </c>
      <c r="F1007" s="48" t="s">
        <v>455</v>
      </c>
      <c r="G1007" s="48" t="s">
        <v>401</v>
      </c>
      <c r="H1007" s="48">
        <v>1269</v>
      </c>
      <c r="I1007" s="48">
        <v>2</v>
      </c>
      <c r="J1007" s="48" t="s">
        <v>421</v>
      </c>
      <c r="K1007" s="48">
        <v>3258</v>
      </c>
      <c r="L1007" s="49">
        <v>1208</v>
      </c>
      <c r="M1007" s="48" t="s">
        <v>626</v>
      </c>
      <c r="N1007" s="51" t="s">
        <v>404</v>
      </c>
      <c r="P1007" s="48">
        <v>825</v>
      </c>
      <c r="Q1007" s="131" t="str">
        <f>IFERROR(INDEX(JRoomSCS!C:C,MATCH(JRooms!M1007,JRoomSCS!$B:$B,0)),"N/A")</f>
        <v>N/A</v>
      </c>
      <c r="R1007" s="86" t="s">
        <v>405</v>
      </c>
      <c r="S1007" s="87" t="str">
        <f>IFERROR(INDEX(SchoolList!C:C,MATCH(T1007,SchoolList!A:A,0)),"N/A")</f>
        <v>N/A</v>
      </c>
      <c r="T1007" s="87" t="s">
        <v>405</v>
      </c>
      <c r="U1007" s="88"/>
      <c r="V1007" s="87"/>
    </row>
    <row r="1008" spans="1:22" x14ac:dyDescent="0.2">
      <c r="A1008" s="48">
        <v>49</v>
      </c>
      <c r="B1008" s="48" t="s">
        <v>955</v>
      </c>
      <c r="C1008" s="48" t="s">
        <v>956</v>
      </c>
      <c r="D1008" s="49">
        <v>795</v>
      </c>
      <c r="E1008" s="50" t="s">
        <v>454</v>
      </c>
      <c r="F1008" s="48" t="s">
        <v>455</v>
      </c>
      <c r="G1008" s="48" t="s">
        <v>401</v>
      </c>
      <c r="H1008" s="48">
        <v>1269</v>
      </c>
      <c r="I1008" s="48">
        <v>2</v>
      </c>
      <c r="J1008" s="48" t="s">
        <v>421</v>
      </c>
      <c r="K1008" s="48">
        <v>3257</v>
      </c>
      <c r="L1008" s="49">
        <v>1209</v>
      </c>
      <c r="M1008" s="48" t="s">
        <v>367</v>
      </c>
      <c r="N1008" s="51" t="s">
        <v>500</v>
      </c>
      <c r="P1008" s="48">
        <v>1188</v>
      </c>
      <c r="Q1008" s="131" t="str">
        <f>IFERROR(INDEX(JRoomSCS!C:C,MATCH(JRooms!M1008,JRoomSCS!$B:$B,0)),"N/A")</f>
        <v>Science</v>
      </c>
      <c r="R1008" s="86" t="s">
        <v>405</v>
      </c>
      <c r="S1008" s="87" t="str">
        <f>IFERROR(INDEX(SchoolList!C:C,MATCH(T1008,SchoolList!A:A,0)),"N/A")</f>
        <v>N/A</v>
      </c>
      <c r="T1008" s="87" t="s">
        <v>405</v>
      </c>
      <c r="U1008" s="88"/>
      <c r="V1008" s="87"/>
    </row>
    <row r="1009" spans="1:22" x14ac:dyDescent="0.2">
      <c r="A1009" s="48">
        <v>49</v>
      </c>
      <c r="B1009" s="48" t="s">
        <v>955</v>
      </c>
      <c r="C1009" s="48" t="s">
        <v>956</v>
      </c>
      <c r="D1009" s="49">
        <v>795</v>
      </c>
      <c r="E1009" s="50" t="s">
        <v>454</v>
      </c>
      <c r="F1009" s="48" t="s">
        <v>455</v>
      </c>
      <c r="G1009" s="48" t="s">
        <v>401</v>
      </c>
      <c r="H1009" s="48">
        <v>1269</v>
      </c>
      <c r="I1009" s="48">
        <v>2</v>
      </c>
      <c r="J1009" s="48" t="s">
        <v>421</v>
      </c>
      <c r="K1009" s="48">
        <v>3260</v>
      </c>
      <c r="L1009" s="49">
        <v>1210</v>
      </c>
      <c r="M1009" s="48" t="s">
        <v>367</v>
      </c>
      <c r="N1009" s="51" t="s">
        <v>500</v>
      </c>
      <c r="P1009" s="48">
        <v>1209</v>
      </c>
      <c r="Q1009" s="131" t="str">
        <f>IFERROR(INDEX(JRoomSCS!C:C,MATCH(JRooms!M1009,JRoomSCS!$B:$B,0)),"N/A")</f>
        <v>Science</v>
      </c>
      <c r="R1009" s="86" t="s">
        <v>405</v>
      </c>
      <c r="S1009" s="87" t="str">
        <f>IFERROR(INDEX(SchoolList!C:C,MATCH(T1009,SchoolList!A:A,0)),"N/A")</f>
        <v>N/A</v>
      </c>
      <c r="T1009" s="87" t="s">
        <v>405</v>
      </c>
      <c r="U1009" s="88"/>
      <c r="V1009" s="87"/>
    </row>
    <row r="1010" spans="1:22" x14ac:dyDescent="0.2">
      <c r="A1010" s="48">
        <v>49</v>
      </c>
      <c r="B1010" s="48" t="s">
        <v>955</v>
      </c>
      <c r="C1010" s="48" t="s">
        <v>956</v>
      </c>
      <c r="D1010" s="49">
        <v>795</v>
      </c>
      <c r="E1010" s="50" t="s">
        <v>454</v>
      </c>
      <c r="F1010" s="48" t="s">
        <v>455</v>
      </c>
      <c r="G1010" s="48" t="s">
        <v>401</v>
      </c>
      <c r="H1010" s="48">
        <v>1269</v>
      </c>
      <c r="I1010" s="48">
        <v>2</v>
      </c>
      <c r="J1010" s="48" t="s">
        <v>421</v>
      </c>
      <c r="K1010" s="48">
        <v>3262</v>
      </c>
      <c r="L1010" s="49">
        <v>1214</v>
      </c>
      <c r="M1010" s="48" t="s">
        <v>626</v>
      </c>
      <c r="N1010" s="51" t="s">
        <v>404</v>
      </c>
      <c r="P1010" s="48">
        <v>529</v>
      </c>
      <c r="Q1010" s="131" t="str">
        <f>IFERROR(INDEX(JRoomSCS!C:C,MATCH(JRooms!M1010,JRoomSCS!$B:$B,0)),"N/A")</f>
        <v>N/A</v>
      </c>
      <c r="R1010" s="86" t="s">
        <v>405</v>
      </c>
      <c r="S1010" s="87" t="str">
        <f>IFERROR(INDEX(SchoolList!C:C,MATCH(T1010,SchoolList!A:A,0)),"N/A")</f>
        <v>N/A</v>
      </c>
      <c r="T1010" s="87" t="s">
        <v>405</v>
      </c>
      <c r="U1010" s="88"/>
      <c r="V1010" s="87"/>
    </row>
    <row r="1011" spans="1:22" x14ac:dyDescent="0.2">
      <c r="A1011" s="48">
        <v>49</v>
      </c>
      <c r="B1011" s="48" t="s">
        <v>955</v>
      </c>
      <c r="C1011" s="48" t="s">
        <v>956</v>
      </c>
      <c r="D1011" s="49">
        <v>795</v>
      </c>
      <c r="E1011" s="50" t="s">
        <v>454</v>
      </c>
      <c r="F1011" s="48" t="s">
        <v>455</v>
      </c>
      <c r="G1011" s="48" t="s">
        <v>401</v>
      </c>
      <c r="H1011" s="48">
        <v>1269</v>
      </c>
      <c r="I1011" s="48">
        <v>2</v>
      </c>
      <c r="J1011" s="48" t="s">
        <v>421</v>
      </c>
      <c r="K1011" s="48">
        <v>3267</v>
      </c>
      <c r="L1011" s="49">
        <v>1215</v>
      </c>
      <c r="M1011" s="48" t="s">
        <v>626</v>
      </c>
      <c r="N1011" s="51" t="s">
        <v>404</v>
      </c>
      <c r="P1011" s="48">
        <v>529</v>
      </c>
      <c r="Q1011" s="131" t="str">
        <f>IFERROR(INDEX(JRoomSCS!C:C,MATCH(JRooms!M1011,JRoomSCS!$B:$B,0)),"N/A")</f>
        <v>N/A</v>
      </c>
      <c r="R1011" s="86" t="s">
        <v>405</v>
      </c>
      <c r="S1011" s="87" t="str">
        <f>IFERROR(INDEX(SchoolList!C:C,MATCH(T1011,SchoolList!A:A,0)),"N/A")</f>
        <v>N/A</v>
      </c>
      <c r="T1011" s="87" t="s">
        <v>405</v>
      </c>
      <c r="U1011" s="88"/>
      <c r="V1011" s="87"/>
    </row>
    <row r="1012" spans="1:22" x14ac:dyDescent="0.2">
      <c r="A1012" s="48">
        <v>49</v>
      </c>
      <c r="B1012" s="48" t="s">
        <v>955</v>
      </c>
      <c r="C1012" s="48" t="s">
        <v>956</v>
      </c>
      <c r="D1012" s="49">
        <v>796</v>
      </c>
      <c r="E1012" s="50" t="s">
        <v>471</v>
      </c>
      <c r="F1012" s="48" t="s">
        <v>472</v>
      </c>
      <c r="G1012" s="48" t="s">
        <v>401</v>
      </c>
      <c r="H1012" s="48">
        <v>796</v>
      </c>
      <c r="I1012" s="48">
        <v>1</v>
      </c>
      <c r="J1012" s="48" t="s">
        <v>402</v>
      </c>
      <c r="K1012" s="48">
        <v>3268</v>
      </c>
      <c r="L1012" s="49" t="s">
        <v>414</v>
      </c>
      <c r="M1012" s="48" t="s">
        <v>415</v>
      </c>
      <c r="N1012" s="51" t="s">
        <v>416</v>
      </c>
      <c r="P1012" s="48">
        <v>3960</v>
      </c>
      <c r="Q1012" s="131" t="str">
        <f>IFERROR(INDEX(JRoomSCS!C:C,MATCH(JRooms!M1012,JRoomSCS!$B:$B,0)),"N/A")</f>
        <v>N/A</v>
      </c>
      <c r="R1012" s="86" t="s">
        <v>405</v>
      </c>
      <c r="S1012" s="87" t="str">
        <f>IFERROR(INDEX(SchoolList!C:C,MATCH(T1012,SchoolList!A:A,0)),"N/A")</f>
        <v>N/A</v>
      </c>
      <c r="T1012" s="87" t="s">
        <v>405</v>
      </c>
      <c r="U1012" s="88"/>
      <c r="V1012" s="87"/>
    </row>
    <row r="1013" spans="1:22" x14ac:dyDescent="0.2">
      <c r="A1013" s="48">
        <v>49</v>
      </c>
      <c r="B1013" s="48" t="s">
        <v>955</v>
      </c>
      <c r="C1013" s="48" t="s">
        <v>956</v>
      </c>
      <c r="D1013" s="49">
        <v>797</v>
      </c>
      <c r="E1013" s="50" t="s">
        <v>502</v>
      </c>
      <c r="F1013" s="48" t="s">
        <v>565</v>
      </c>
      <c r="G1013" s="48" t="s">
        <v>401</v>
      </c>
      <c r="H1013" s="48">
        <v>797</v>
      </c>
      <c r="I1013" s="48">
        <v>1</v>
      </c>
      <c r="J1013" s="48" t="s">
        <v>402</v>
      </c>
      <c r="K1013" s="48">
        <v>3241</v>
      </c>
      <c r="L1013" s="49">
        <v>17</v>
      </c>
      <c r="M1013" s="48" t="s">
        <v>688</v>
      </c>
      <c r="N1013" s="51" t="s">
        <v>568</v>
      </c>
      <c r="P1013" s="48">
        <v>1032</v>
      </c>
      <c r="Q1013" s="131" t="str">
        <f>IFERROR(INDEX(JRoomSCS!C:C,MATCH(JRooms!M1013,JRoomSCS!$B:$B,0)),"N/A")</f>
        <v>N/A</v>
      </c>
      <c r="R1013" s="86" t="s">
        <v>405</v>
      </c>
      <c r="S1013" s="87" t="str">
        <f>IFERROR(INDEX(SchoolList!C:C,MATCH(T1013,SchoolList!A:A,0)),"N/A")</f>
        <v>N/A</v>
      </c>
      <c r="T1013" s="87" t="s">
        <v>405</v>
      </c>
      <c r="U1013" s="88"/>
      <c r="V1013" s="87"/>
    </row>
    <row r="1014" spans="1:22" x14ac:dyDescent="0.2">
      <c r="A1014" s="48">
        <v>49</v>
      </c>
      <c r="B1014" s="48" t="s">
        <v>955</v>
      </c>
      <c r="C1014" s="48" t="s">
        <v>956</v>
      </c>
      <c r="D1014" s="49">
        <v>797</v>
      </c>
      <c r="E1014" s="50" t="s">
        <v>502</v>
      </c>
      <c r="F1014" s="48" t="s">
        <v>565</v>
      </c>
      <c r="G1014" s="48" t="s">
        <v>401</v>
      </c>
      <c r="H1014" s="48">
        <v>1268</v>
      </c>
      <c r="I1014" s="48">
        <v>2</v>
      </c>
      <c r="J1014" s="48" t="s">
        <v>421</v>
      </c>
      <c r="K1014" s="48">
        <v>3240</v>
      </c>
      <c r="L1014" s="49">
        <v>201</v>
      </c>
      <c r="M1014" s="48" t="s">
        <v>570</v>
      </c>
      <c r="N1014" s="51" t="s">
        <v>568</v>
      </c>
      <c r="P1014" s="48">
        <v>1525</v>
      </c>
      <c r="Q1014" s="131" t="str">
        <f>IFERROR(INDEX(JRoomSCS!C:C,MATCH(JRooms!M1014,JRoomSCS!$B:$B,0)),"N/A")</f>
        <v>N/A</v>
      </c>
      <c r="R1014" s="86" t="s">
        <v>405</v>
      </c>
      <c r="S1014" s="87" t="str">
        <f>IFERROR(INDEX(SchoolList!C:C,MATCH(T1014,SchoolList!A:A,0)),"N/A")</f>
        <v>N/A</v>
      </c>
      <c r="T1014" s="87" t="s">
        <v>405</v>
      </c>
      <c r="U1014" s="88"/>
      <c r="V1014" s="87"/>
    </row>
    <row r="1015" spans="1:22" x14ac:dyDescent="0.2">
      <c r="A1015" s="48">
        <v>49</v>
      </c>
      <c r="B1015" s="48" t="s">
        <v>955</v>
      </c>
      <c r="C1015" s="48" t="s">
        <v>956</v>
      </c>
      <c r="D1015" s="49">
        <v>797</v>
      </c>
      <c r="E1015" s="50" t="s">
        <v>502</v>
      </c>
      <c r="F1015" s="48" t="s">
        <v>565</v>
      </c>
      <c r="G1015" s="48" t="s">
        <v>401</v>
      </c>
      <c r="H1015" s="48">
        <v>1268</v>
      </c>
      <c r="I1015" s="48">
        <v>2</v>
      </c>
      <c r="J1015" s="48" t="s">
        <v>421</v>
      </c>
      <c r="K1015" s="48">
        <v>3239</v>
      </c>
      <c r="L1015" s="49" t="s">
        <v>566</v>
      </c>
      <c r="M1015" s="48" t="s">
        <v>617</v>
      </c>
      <c r="N1015" s="51" t="s">
        <v>568</v>
      </c>
      <c r="P1015" s="48">
        <v>8512</v>
      </c>
      <c r="Q1015" s="131" t="str">
        <f>IFERROR(INDEX(JRoomSCS!C:C,MATCH(JRooms!M1015,JRoomSCS!$B:$B,0)),"N/A")</f>
        <v>N/A</v>
      </c>
      <c r="R1015" s="86" t="s">
        <v>405</v>
      </c>
      <c r="S1015" s="87" t="str">
        <f>IFERROR(INDEX(SchoolList!C:C,MATCH(T1015,SchoolList!A:A,0)),"N/A")</f>
        <v>N/A</v>
      </c>
      <c r="T1015" s="87" t="s">
        <v>405</v>
      </c>
      <c r="U1015" s="88"/>
      <c r="V1015" s="87"/>
    </row>
    <row r="1016" spans="1:22" x14ac:dyDescent="0.2">
      <c r="A1016" s="48">
        <v>49</v>
      </c>
      <c r="B1016" s="48" t="s">
        <v>955</v>
      </c>
      <c r="C1016" s="48" t="s">
        <v>956</v>
      </c>
      <c r="D1016" s="49">
        <v>809</v>
      </c>
      <c r="E1016" s="50" t="s">
        <v>422</v>
      </c>
      <c r="F1016" s="48" t="s">
        <v>423</v>
      </c>
      <c r="G1016" s="48" t="s">
        <v>424</v>
      </c>
      <c r="H1016" s="48">
        <v>809</v>
      </c>
      <c r="I1016" s="48">
        <v>1</v>
      </c>
      <c r="J1016" s="48" t="s">
        <v>402</v>
      </c>
      <c r="K1016" s="48">
        <v>1007</v>
      </c>
      <c r="L1016" s="49" t="s">
        <v>422</v>
      </c>
      <c r="M1016" s="48" t="s">
        <v>626</v>
      </c>
      <c r="N1016" s="51" t="s">
        <v>404</v>
      </c>
      <c r="P1016" s="48">
        <v>874</v>
      </c>
      <c r="Q1016" s="131" t="str">
        <f>IFERROR(INDEX(JRoomSCS!C:C,MATCH(JRooms!M1016,JRoomSCS!$B:$B,0)),"N/A")</f>
        <v>N/A</v>
      </c>
      <c r="R1016" s="86" t="s">
        <v>405</v>
      </c>
      <c r="S1016" s="87" t="str">
        <f>IFERROR(INDEX(SchoolList!C:C,MATCH(T1016,SchoolList!A:A,0)),"N/A")</f>
        <v>N/A</v>
      </c>
      <c r="T1016" s="87" t="s">
        <v>405</v>
      </c>
      <c r="U1016" s="88"/>
      <c r="V1016" s="87"/>
    </row>
    <row r="1017" spans="1:22" x14ac:dyDescent="0.2">
      <c r="A1017" s="48">
        <v>49</v>
      </c>
      <c r="B1017" s="48" t="s">
        <v>955</v>
      </c>
      <c r="C1017" s="48" t="s">
        <v>956</v>
      </c>
      <c r="D1017" s="49">
        <v>810</v>
      </c>
      <c r="E1017" s="50" t="s">
        <v>425</v>
      </c>
      <c r="F1017" s="48" t="s">
        <v>426</v>
      </c>
      <c r="G1017" s="48" t="s">
        <v>424</v>
      </c>
      <c r="H1017" s="48">
        <v>810</v>
      </c>
      <c r="I1017" s="48">
        <v>1</v>
      </c>
      <c r="J1017" s="48" t="s">
        <v>402</v>
      </c>
      <c r="K1017" s="48">
        <v>1008</v>
      </c>
      <c r="L1017" s="49" t="s">
        <v>425</v>
      </c>
      <c r="M1017" s="48" t="s">
        <v>626</v>
      </c>
      <c r="N1017" s="51" t="s">
        <v>404</v>
      </c>
      <c r="P1017" s="48">
        <v>874</v>
      </c>
      <c r="Q1017" s="131" t="str">
        <f>IFERROR(INDEX(JRoomSCS!C:C,MATCH(JRooms!M1017,JRoomSCS!$B:$B,0)),"N/A")</f>
        <v>N/A</v>
      </c>
      <c r="R1017" s="86" t="s">
        <v>405</v>
      </c>
      <c r="S1017" s="87" t="str">
        <f>IFERROR(INDEX(SchoolList!C:C,MATCH(T1017,SchoolList!A:A,0)),"N/A")</f>
        <v>N/A</v>
      </c>
      <c r="T1017" s="87" t="s">
        <v>405</v>
      </c>
      <c r="U1017" s="88"/>
      <c r="V1017" s="87"/>
    </row>
    <row r="1018" spans="1:22" x14ac:dyDescent="0.2">
      <c r="A1018" s="48">
        <v>49</v>
      </c>
      <c r="B1018" s="48" t="s">
        <v>955</v>
      </c>
      <c r="C1018" s="48" t="s">
        <v>956</v>
      </c>
      <c r="D1018" s="49">
        <v>811</v>
      </c>
      <c r="E1018" s="50" t="s">
        <v>427</v>
      </c>
      <c r="F1018" s="48" t="s">
        <v>428</v>
      </c>
      <c r="G1018" s="48" t="s">
        <v>424</v>
      </c>
      <c r="H1018" s="48">
        <v>811</v>
      </c>
      <c r="I1018" s="48">
        <v>1</v>
      </c>
      <c r="J1018" s="48" t="s">
        <v>402</v>
      </c>
      <c r="K1018" s="48">
        <v>1009</v>
      </c>
      <c r="L1018" s="49" t="s">
        <v>427</v>
      </c>
      <c r="M1018" s="48" t="s">
        <v>626</v>
      </c>
      <c r="N1018" s="51" t="s">
        <v>404</v>
      </c>
      <c r="P1018" s="48">
        <v>874</v>
      </c>
      <c r="Q1018" s="131" t="str">
        <f>IFERROR(INDEX(JRoomSCS!C:C,MATCH(JRooms!M1018,JRoomSCS!$B:$B,0)),"N/A")</f>
        <v>N/A</v>
      </c>
      <c r="R1018" s="86" t="s">
        <v>405</v>
      </c>
      <c r="S1018" s="87" t="str">
        <f>IFERROR(INDEX(SchoolList!C:C,MATCH(T1018,SchoolList!A:A,0)),"N/A")</f>
        <v>N/A</v>
      </c>
      <c r="T1018" s="87" t="s">
        <v>405</v>
      </c>
      <c r="U1018" s="88"/>
      <c r="V1018" s="87"/>
    </row>
    <row r="1019" spans="1:22" x14ac:dyDescent="0.2">
      <c r="A1019" s="48">
        <v>49</v>
      </c>
      <c r="B1019" s="48" t="s">
        <v>955</v>
      </c>
      <c r="C1019" s="48" t="s">
        <v>956</v>
      </c>
      <c r="D1019" s="49">
        <v>812</v>
      </c>
      <c r="E1019" s="50" t="s">
        <v>429</v>
      </c>
      <c r="F1019" s="48" t="s">
        <v>430</v>
      </c>
      <c r="G1019" s="48" t="s">
        <v>424</v>
      </c>
      <c r="H1019" s="48">
        <v>812</v>
      </c>
      <c r="I1019" s="48">
        <v>1</v>
      </c>
      <c r="J1019" s="48" t="s">
        <v>402</v>
      </c>
      <c r="K1019" s="48">
        <v>1010</v>
      </c>
      <c r="L1019" s="49" t="s">
        <v>429</v>
      </c>
      <c r="M1019" s="48" t="s">
        <v>626</v>
      </c>
      <c r="N1019" s="51" t="s">
        <v>404</v>
      </c>
      <c r="P1019" s="48">
        <v>874</v>
      </c>
      <c r="Q1019" s="131" t="str">
        <f>IFERROR(INDEX(JRoomSCS!C:C,MATCH(JRooms!M1019,JRoomSCS!$B:$B,0)),"N/A")</f>
        <v>N/A</v>
      </c>
      <c r="R1019" s="86" t="s">
        <v>405</v>
      </c>
      <c r="S1019" s="87" t="str">
        <f>IFERROR(INDEX(SchoolList!C:C,MATCH(T1019,SchoolList!A:A,0)),"N/A")</f>
        <v>N/A</v>
      </c>
      <c r="T1019" s="87" t="s">
        <v>405</v>
      </c>
      <c r="U1019" s="88"/>
      <c r="V1019" s="87"/>
    </row>
    <row r="1020" spans="1:22" x14ac:dyDescent="0.2">
      <c r="A1020" s="48">
        <v>49</v>
      </c>
      <c r="B1020" s="48" t="s">
        <v>955</v>
      </c>
      <c r="C1020" s="48" t="s">
        <v>956</v>
      </c>
      <c r="D1020" s="49">
        <v>802</v>
      </c>
      <c r="E1020" s="50" t="s">
        <v>496</v>
      </c>
      <c r="F1020" s="48" t="s">
        <v>552</v>
      </c>
      <c r="G1020" s="48" t="s">
        <v>424</v>
      </c>
      <c r="H1020" s="48">
        <v>802</v>
      </c>
      <c r="I1020" s="48">
        <v>1</v>
      </c>
      <c r="J1020" s="48" t="s">
        <v>402</v>
      </c>
      <c r="K1020" s="48">
        <v>3291</v>
      </c>
      <c r="L1020" s="49">
        <v>4308</v>
      </c>
      <c r="M1020" s="48" t="s">
        <v>355</v>
      </c>
      <c r="N1020" s="51" t="s">
        <v>500</v>
      </c>
      <c r="P1020" s="48">
        <v>1682</v>
      </c>
      <c r="Q1020" s="131" t="str">
        <f>IFERROR(INDEX(JRoomSCS!C:C,MATCH(JRooms!M1020,JRoomSCS!$B:$B,0)),"N/A")</f>
        <v>Arts</v>
      </c>
      <c r="R1020" s="86" t="s">
        <v>405</v>
      </c>
      <c r="S1020" s="87" t="str">
        <f>IFERROR(INDEX(SchoolList!C:C,MATCH(T1020,SchoolList!A:A,0)),"N/A")</f>
        <v>N/A</v>
      </c>
      <c r="T1020" s="87" t="s">
        <v>405</v>
      </c>
      <c r="U1020" s="88"/>
      <c r="V1020" s="87"/>
    </row>
    <row r="1021" spans="1:22" x14ac:dyDescent="0.2">
      <c r="A1021" s="48">
        <v>49</v>
      </c>
      <c r="B1021" s="48" t="s">
        <v>955</v>
      </c>
      <c r="C1021" s="48" t="s">
        <v>956</v>
      </c>
      <c r="D1021" s="49">
        <v>803</v>
      </c>
      <c r="E1021" s="50" t="s">
        <v>279</v>
      </c>
      <c r="F1021" s="48" t="s">
        <v>554</v>
      </c>
      <c r="G1021" s="48" t="s">
        <v>424</v>
      </c>
      <c r="H1021" s="48">
        <v>803</v>
      </c>
      <c r="I1021" s="48">
        <v>1</v>
      </c>
      <c r="J1021" s="48" t="s">
        <v>402</v>
      </c>
      <c r="K1021" s="48">
        <v>3292</v>
      </c>
      <c r="L1021" s="49">
        <v>4309</v>
      </c>
      <c r="M1021" s="48" t="s">
        <v>626</v>
      </c>
      <c r="N1021" s="51" t="s">
        <v>404</v>
      </c>
      <c r="P1021" s="48">
        <v>667</v>
      </c>
      <c r="Q1021" s="131" t="str">
        <f>IFERROR(INDEX(JRoomSCS!C:C,MATCH(JRooms!M1021,JRoomSCS!$B:$B,0)),"N/A")</f>
        <v>N/A</v>
      </c>
      <c r="R1021" s="86" t="s">
        <v>405</v>
      </c>
      <c r="S1021" s="87" t="str">
        <f>IFERROR(INDEX(SchoolList!C:C,MATCH(T1021,SchoolList!A:A,0)),"N/A")</f>
        <v>N/A</v>
      </c>
      <c r="T1021" s="87" t="s">
        <v>405</v>
      </c>
      <c r="U1021" s="88"/>
      <c r="V1021" s="87"/>
    </row>
    <row r="1022" spans="1:22" x14ac:dyDescent="0.2">
      <c r="A1022" s="48">
        <v>49</v>
      </c>
      <c r="B1022" s="48" t="s">
        <v>955</v>
      </c>
      <c r="C1022" s="48" t="s">
        <v>956</v>
      </c>
      <c r="D1022" s="49">
        <v>804</v>
      </c>
      <c r="E1022" s="50" t="s">
        <v>557</v>
      </c>
      <c r="F1022" s="48" t="s">
        <v>556</v>
      </c>
      <c r="G1022" s="48" t="s">
        <v>424</v>
      </c>
      <c r="H1022" s="48">
        <v>804</v>
      </c>
      <c r="I1022" s="48">
        <v>1</v>
      </c>
      <c r="J1022" s="48" t="s">
        <v>402</v>
      </c>
      <c r="K1022" s="48">
        <v>3293</v>
      </c>
      <c r="L1022" s="49">
        <v>4310</v>
      </c>
      <c r="M1022" s="48" t="s">
        <v>958</v>
      </c>
      <c r="N1022" s="51" t="s">
        <v>409</v>
      </c>
      <c r="P1022" s="48">
        <v>841</v>
      </c>
      <c r="Q1022" s="131" t="str">
        <f>IFERROR(INDEX(JRoomSCS!C:C,MATCH(JRooms!M1022,JRoomSCS!$B:$B,0)),"N/A")</f>
        <v>N/A</v>
      </c>
      <c r="R1022" s="86" t="s">
        <v>405</v>
      </c>
      <c r="S1022" s="87" t="str">
        <f>IFERROR(INDEX(SchoolList!C:C,MATCH(T1022,SchoolList!A:A,0)),"N/A")</f>
        <v>N/A</v>
      </c>
      <c r="T1022" s="87" t="s">
        <v>405</v>
      </c>
      <c r="U1022" s="88"/>
      <c r="V1022" s="87"/>
    </row>
    <row r="1023" spans="1:22" x14ac:dyDescent="0.2">
      <c r="A1023" s="48">
        <v>49</v>
      </c>
      <c r="B1023" s="48" t="s">
        <v>955</v>
      </c>
      <c r="C1023" s="48" t="s">
        <v>956</v>
      </c>
      <c r="D1023" s="49">
        <v>805</v>
      </c>
      <c r="E1023" s="50" t="s">
        <v>127</v>
      </c>
      <c r="F1023" s="48" t="s">
        <v>959</v>
      </c>
      <c r="G1023" s="48" t="s">
        <v>424</v>
      </c>
      <c r="H1023" s="48">
        <v>805</v>
      </c>
      <c r="I1023" s="48">
        <v>1</v>
      </c>
      <c r="J1023" s="48" t="s">
        <v>402</v>
      </c>
      <c r="K1023" s="48">
        <v>1011</v>
      </c>
      <c r="L1023" s="49" t="s">
        <v>127</v>
      </c>
      <c r="M1023" s="48" t="s">
        <v>626</v>
      </c>
      <c r="N1023" s="51" t="s">
        <v>404</v>
      </c>
      <c r="P1023" s="48">
        <v>874</v>
      </c>
      <c r="Q1023" s="131" t="str">
        <f>IFERROR(INDEX(JRoomSCS!C:C,MATCH(JRooms!M1023,JRoomSCS!$B:$B,0)),"N/A")</f>
        <v>N/A</v>
      </c>
      <c r="R1023" s="86" t="s">
        <v>405</v>
      </c>
      <c r="S1023" s="87" t="str">
        <f>IFERROR(INDEX(SchoolList!C:C,MATCH(T1023,SchoolList!A:A,0)),"N/A")</f>
        <v>N/A</v>
      </c>
      <c r="T1023" s="87" t="s">
        <v>405</v>
      </c>
      <c r="U1023" s="88"/>
      <c r="V1023" s="87"/>
    </row>
    <row r="1024" spans="1:22" x14ac:dyDescent="0.2">
      <c r="A1024" s="48">
        <v>49</v>
      </c>
      <c r="B1024" s="48" t="s">
        <v>955</v>
      </c>
      <c r="C1024" s="48" t="s">
        <v>956</v>
      </c>
      <c r="D1024" s="49">
        <v>806</v>
      </c>
      <c r="E1024" s="50" t="s">
        <v>960</v>
      </c>
      <c r="F1024" s="48" t="s">
        <v>961</v>
      </c>
      <c r="G1024" s="48" t="s">
        <v>424</v>
      </c>
      <c r="H1024" s="48">
        <v>806</v>
      </c>
      <c r="I1024" s="48">
        <v>1</v>
      </c>
      <c r="J1024" s="48" t="s">
        <v>402</v>
      </c>
      <c r="K1024" s="48">
        <v>1012</v>
      </c>
      <c r="L1024" s="49" t="s">
        <v>960</v>
      </c>
      <c r="M1024" s="48" t="s">
        <v>626</v>
      </c>
      <c r="N1024" s="51" t="s">
        <v>404</v>
      </c>
      <c r="P1024" s="48">
        <v>874</v>
      </c>
      <c r="Q1024" s="131" t="str">
        <f>IFERROR(INDEX(JRoomSCS!C:C,MATCH(JRooms!M1024,JRoomSCS!$B:$B,0)),"N/A")</f>
        <v>N/A</v>
      </c>
      <c r="R1024" s="86" t="s">
        <v>405</v>
      </c>
      <c r="S1024" s="87" t="str">
        <f>IFERROR(INDEX(SchoolList!C:C,MATCH(T1024,SchoolList!A:A,0)),"N/A")</f>
        <v>N/A</v>
      </c>
      <c r="T1024" s="87" t="s">
        <v>405</v>
      </c>
      <c r="U1024" s="88"/>
      <c r="V1024" s="87"/>
    </row>
    <row r="1025" spans="1:22" x14ac:dyDescent="0.2">
      <c r="A1025" s="48">
        <v>49</v>
      </c>
      <c r="B1025" s="48" t="s">
        <v>955</v>
      </c>
      <c r="C1025" s="48" t="s">
        <v>956</v>
      </c>
      <c r="D1025" s="49">
        <v>807</v>
      </c>
      <c r="E1025" s="50" t="s">
        <v>417</v>
      </c>
      <c r="F1025" s="48" t="s">
        <v>962</v>
      </c>
      <c r="G1025" s="48" t="s">
        <v>424</v>
      </c>
      <c r="H1025" s="48">
        <v>807</v>
      </c>
      <c r="I1025" s="48">
        <v>1</v>
      </c>
      <c r="J1025" s="48" t="s">
        <v>402</v>
      </c>
      <c r="K1025" s="48">
        <v>1013</v>
      </c>
      <c r="L1025" s="49" t="s">
        <v>417</v>
      </c>
      <c r="M1025" s="48" t="s">
        <v>626</v>
      </c>
      <c r="N1025" s="51" t="s">
        <v>404</v>
      </c>
      <c r="P1025" s="48">
        <v>874</v>
      </c>
      <c r="Q1025" s="131" t="str">
        <f>IFERROR(INDEX(JRoomSCS!C:C,MATCH(JRooms!M1025,JRoomSCS!$B:$B,0)),"N/A")</f>
        <v>N/A</v>
      </c>
      <c r="R1025" s="86" t="s">
        <v>405</v>
      </c>
      <c r="S1025" s="87" t="str">
        <f>IFERROR(INDEX(SchoolList!C:C,MATCH(T1025,SchoolList!A:A,0)),"N/A")</f>
        <v>N/A</v>
      </c>
      <c r="T1025" s="87" t="s">
        <v>405</v>
      </c>
      <c r="U1025" s="88"/>
      <c r="V1025" s="87"/>
    </row>
    <row r="1026" spans="1:22" x14ac:dyDescent="0.2">
      <c r="A1026" s="48">
        <v>49</v>
      </c>
      <c r="B1026" s="48" t="s">
        <v>955</v>
      </c>
      <c r="C1026" s="48" t="s">
        <v>956</v>
      </c>
      <c r="D1026" s="49">
        <v>808</v>
      </c>
      <c r="E1026" s="50" t="s">
        <v>963</v>
      </c>
      <c r="F1026" s="48" t="s">
        <v>964</v>
      </c>
      <c r="G1026" s="48" t="s">
        <v>424</v>
      </c>
      <c r="H1026" s="48">
        <v>808</v>
      </c>
      <c r="I1026" s="48">
        <v>1</v>
      </c>
      <c r="J1026" s="48" t="s">
        <v>402</v>
      </c>
      <c r="K1026" s="48">
        <v>1014</v>
      </c>
      <c r="L1026" s="49" t="s">
        <v>963</v>
      </c>
      <c r="M1026" s="48" t="s">
        <v>626</v>
      </c>
      <c r="N1026" s="51" t="s">
        <v>404</v>
      </c>
      <c r="P1026" s="48">
        <v>874</v>
      </c>
      <c r="Q1026" s="131" t="str">
        <f>IFERROR(INDEX(JRoomSCS!C:C,MATCH(JRooms!M1026,JRoomSCS!$B:$B,0)),"N/A")</f>
        <v>N/A</v>
      </c>
      <c r="R1026" s="86" t="s">
        <v>405</v>
      </c>
      <c r="S1026" s="87" t="str">
        <f>IFERROR(INDEX(SchoolList!C:C,MATCH(T1026,SchoolList!A:A,0)),"N/A")</f>
        <v>N/A</v>
      </c>
      <c r="T1026" s="87" t="s">
        <v>405</v>
      </c>
      <c r="U1026" s="88"/>
      <c r="V1026" s="87"/>
    </row>
    <row r="1027" spans="1:22" x14ac:dyDescent="0.2">
      <c r="A1027" s="48">
        <v>50</v>
      </c>
      <c r="B1027" s="48" t="s">
        <v>965</v>
      </c>
      <c r="C1027" s="48" t="s">
        <v>966</v>
      </c>
      <c r="D1027" s="49">
        <v>581</v>
      </c>
      <c r="E1027" s="50" t="s">
        <v>471</v>
      </c>
      <c r="F1027" s="48" t="s">
        <v>472</v>
      </c>
      <c r="G1027" s="48" t="s">
        <v>401</v>
      </c>
      <c r="H1027" s="48">
        <v>581</v>
      </c>
      <c r="I1027" s="48">
        <v>1</v>
      </c>
      <c r="J1027" s="48" t="s">
        <v>402</v>
      </c>
      <c r="K1027" s="48">
        <v>3179</v>
      </c>
      <c r="L1027" s="49" t="s">
        <v>411</v>
      </c>
      <c r="M1027" s="48" t="s">
        <v>412</v>
      </c>
      <c r="N1027" s="51" t="s">
        <v>413</v>
      </c>
      <c r="P1027" s="48">
        <v>4488</v>
      </c>
      <c r="Q1027" s="131" t="str">
        <f>IFERROR(INDEX(JRoomSCS!C:C,MATCH(JRooms!M1027,JRoomSCS!$B:$B,0)),"N/A")</f>
        <v>N/A</v>
      </c>
      <c r="R1027" s="86" t="s">
        <v>405</v>
      </c>
      <c r="S1027" s="87" t="str">
        <f>IFERROR(INDEX(SchoolList!C:C,MATCH(T1027,SchoolList!A:A,0)),"N/A")</f>
        <v>N/A</v>
      </c>
      <c r="T1027" s="87" t="s">
        <v>405</v>
      </c>
      <c r="U1027" s="88"/>
      <c r="V1027" s="87"/>
    </row>
    <row r="1028" spans="1:22" x14ac:dyDescent="0.2">
      <c r="A1028" s="48">
        <v>50</v>
      </c>
      <c r="B1028" s="48" t="s">
        <v>965</v>
      </c>
      <c r="C1028" s="48" t="s">
        <v>966</v>
      </c>
      <c r="D1028" s="49">
        <v>581</v>
      </c>
      <c r="E1028" s="50" t="s">
        <v>471</v>
      </c>
      <c r="F1028" s="48" t="s">
        <v>472</v>
      </c>
      <c r="G1028" s="48" t="s">
        <v>401</v>
      </c>
      <c r="H1028" s="48">
        <v>581</v>
      </c>
      <c r="I1028" s="48">
        <v>1</v>
      </c>
      <c r="J1028" s="48" t="s">
        <v>402</v>
      </c>
      <c r="K1028" s="48">
        <v>3181</v>
      </c>
      <c r="L1028" s="49" t="s">
        <v>777</v>
      </c>
      <c r="M1028" s="48" t="s">
        <v>362</v>
      </c>
      <c r="N1028" s="51" t="s">
        <v>404</v>
      </c>
      <c r="P1028" s="48">
        <v>1036</v>
      </c>
      <c r="Q1028" s="131" t="str">
        <f>IFERROR(INDEX(JRoomSCS!C:C,MATCH(JRooms!M1028,JRoomSCS!$B:$B,0)),"N/A")</f>
        <v>Arts</v>
      </c>
      <c r="R1028" s="86" t="s">
        <v>396</v>
      </c>
      <c r="S1028" s="87" t="str">
        <f>IFERROR(INDEX(SchoolList!C:C,MATCH(T1028,SchoolList!A:A,0)),"N/A")</f>
        <v>N/A</v>
      </c>
      <c r="T1028" s="87">
        <v>520</v>
      </c>
      <c r="U1028" s="88"/>
      <c r="V1028" s="87"/>
    </row>
    <row r="1029" spans="1:22" x14ac:dyDescent="0.2">
      <c r="A1029" s="48">
        <v>50</v>
      </c>
      <c r="B1029" s="48" t="s">
        <v>965</v>
      </c>
      <c r="C1029" s="48" t="s">
        <v>966</v>
      </c>
      <c r="D1029" s="49">
        <v>581</v>
      </c>
      <c r="E1029" s="50" t="s">
        <v>471</v>
      </c>
      <c r="F1029" s="48" t="s">
        <v>472</v>
      </c>
      <c r="G1029" s="48" t="s">
        <v>401</v>
      </c>
      <c r="H1029" s="48">
        <v>581</v>
      </c>
      <c r="I1029" s="48">
        <v>1</v>
      </c>
      <c r="J1029" s="48" t="s">
        <v>402</v>
      </c>
      <c r="K1029" s="48">
        <v>3180</v>
      </c>
      <c r="L1029" s="49" t="s">
        <v>967</v>
      </c>
      <c r="M1029" s="48" t="s">
        <v>360</v>
      </c>
      <c r="N1029" s="51" t="s">
        <v>404</v>
      </c>
      <c r="P1029" s="48">
        <v>1148</v>
      </c>
      <c r="Q1029" s="131" t="str">
        <f>IFERROR(INDEX(JRoomSCS!C:C,MATCH(JRooms!M1029,JRoomSCS!$B:$B,0)),"N/A")</f>
        <v>Arts</v>
      </c>
      <c r="R1029" s="86" t="s">
        <v>405</v>
      </c>
      <c r="S1029" s="87" t="str">
        <f>IFERROR(INDEX(SchoolList!C:C,MATCH(T1029,SchoolList!A:A,0)),"N/A")</f>
        <v>N/A</v>
      </c>
      <c r="T1029" s="87" t="s">
        <v>405</v>
      </c>
      <c r="U1029" s="88"/>
      <c r="V1029" s="87"/>
    </row>
    <row r="1030" spans="1:22" x14ac:dyDescent="0.2">
      <c r="A1030" s="48">
        <v>50</v>
      </c>
      <c r="B1030" s="48" t="s">
        <v>965</v>
      </c>
      <c r="C1030" s="48" t="s">
        <v>966</v>
      </c>
      <c r="D1030" s="49">
        <v>583</v>
      </c>
      <c r="E1030" s="50" t="s">
        <v>487</v>
      </c>
      <c r="F1030" s="48" t="s">
        <v>488</v>
      </c>
      <c r="G1030" s="48" t="s">
        <v>401</v>
      </c>
      <c r="H1030" s="48">
        <v>583</v>
      </c>
      <c r="I1030" s="48">
        <v>1</v>
      </c>
      <c r="J1030" s="48" t="s">
        <v>402</v>
      </c>
      <c r="K1030" s="48">
        <v>3184</v>
      </c>
      <c r="L1030" s="49" t="s">
        <v>566</v>
      </c>
      <c r="M1030" s="48" t="s">
        <v>567</v>
      </c>
      <c r="N1030" s="51" t="s">
        <v>568</v>
      </c>
      <c r="P1030" s="48">
        <v>6300</v>
      </c>
      <c r="Q1030" s="131" t="str">
        <f>IFERROR(INDEX(JRoomSCS!C:C,MATCH(JRooms!M1030,JRoomSCS!$B:$B,0)),"N/A")</f>
        <v>N/A</v>
      </c>
      <c r="R1030" s="86" t="s">
        <v>405</v>
      </c>
      <c r="S1030" s="87" t="str">
        <f>IFERROR(INDEX(SchoolList!C:C,MATCH(T1030,SchoolList!A:A,0)),"N/A")</f>
        <v>N/A</v>
      </c>
      <c r="T1030" s="87" t="s">
        <v>405</v>
      </c>
      <c r="U1030" s="88"/>
      <c r="V1030" s="87"/>
    </row>
    <row r="1031" spans="1:22" x14ac:dyDescent="0.2">
      <c r="A1031" s="48">
        <v>50</v>
      </c>
      <c r="B1031" s="48" t="s">
        <v>965</v>
      </c>
      <c r="C1031" s="48" t="s">
        <v>966</v>
      </c>
      <c r="D1031" s="49">
        <v>583</v>
      </c>
      <c r="E1031" s="50" t="s">
        <v>487</v>
      </c>
      <c r="F1031" s="48" t="s">
        <v>488</v>
      </c>
      <c r="G1031" s="48" t="s">
        <v>401</v>
      </c>
      <c r="H1031" s="48">
        <v>583</v>
      </c>
      <c r="I1031" s="48">
        <v>1</v>
      </c>
      <c r="J1031" s="48" t="s">
        <v>402</v>
      </c>
      <c r="K1031" s="48">
        <v>3185</v>
      </c>
      <c r="L1031" s="49" t="s">
        <v>968</v>
      </c>
      <c r="M1031" s="48" t="s">
        <v>570</v>
      </c>
      <c r="N1031" s="51" t="s">
        <v>568</v>
      </c>
      <c r="P1031" s="48">
        <v>1144</v>
      </c>
      <c r="Q1031" s="131" t="str">
        <f>IFERROR(INDEX(JRoomSCS!C:C,MATCH(JRooms!M1031,JRoomSCS!$B:$B,0)),"N/A")</f>
        <v>N/A</v>
      </c>
      <c r="R1031" s="86" t="s">
        <v>405</v>
      </c>
      <c r="S1031" s="87" t="str">
        <f>IFERROR(INDEX(SchoolList!C:C,MATCH(T1031,SchoolList!A:A,0)),"N/A")</f>
        <v>N/A</v>
      </c>
      <c r="T1031" s="87" t="s">
        <v>405</v>
      </c>
      <c r="U1031" s="88"/>
      <c r="V1031" s="87"/>
    </row>
    <row r="1032" spans="1:22" x14ac:dyDescent="0.2">
      <c r="A1032" s="48">
        <v>50</v>
      </c>
      <c r="B1032" s="48" t="s">
        <v>965</v>
      </c>
      <c r="C1032" s="48" t="s">
        <v>966</v>
      </c>
      <c r="D1032" s="49">
        <v>584</v>
      </c>
      <c r="E1032" s="50" t="s">
        <v>707</v>
      </c>
      <c r="F1032" s="48" t="s">
        <v>708</v>
      </c>
      <c r="G1032" s="48" t="s">
        <v>401</v>
      </c>
      <c r="H1032" s="48">
        <v>584</v>
      </c>
      <c r="I1032" s="48">
        <v>1</v>
      </c>
      <c r="J1032" s="48" t="s">
        <v>402</v>
      </c>
      <c r="K1032" s="48">
        <v>3182</v>
      </c>
      <c r="L1032" s="49" t="s">
        <v>969</v>
      </c>
      <c r="M1032" s="48" t="s">
        <v>371</v>
      </c>
      <c r="N1032" s="51" t="s">
        <v>500</v>
      </c>
      <c r="P1032" s="48">
        <v>1480</v>
      </c>
      <c r="Q1032" s="131" t="str">
        <f>IFERROR(INDEX(JRoomSCS!C:C,MATCH(JRooms!M1032,JRoomSCS!$B:$B,0)),"N/A")</f>
        <v>Tech</v>
      </c>
      <c r="R1032" s="86" t="s">
        <v>396</v>
      </c>
      <c r="S1032" s="87" t="str">
        <f>IFERROR(INDEX(SchoolList!C:C,MATCH(T1032,SchoolList!A:A,0)),"N/A")</f>
        <v>N/A</v>
      </c>
      <c r="T1032" s="87">
        <v>520</v>
      </c>
      <c r="U1032" s="88"/>
      <c r="V1032" s="87"/>
    </row>
    <row r="1033" spans="1:22" x14ac:dyDescent="0.2">
      <c r="A1033" s="48">
        <v>50</v>
      </c>
      <c r="B1033" s="48" t="s">
        <v>965</v>
      </c>
      <c r="C1033" s="48" t="s">
        <v>966</v>
      </c>
      <c r="D1033" s="49">
        <v>584</v>
      </c>
      <c r="E1033" s="50" t="s">
        <v>707</v>
      </c>
      <c r="F1033" s="48" t="s">
        <v>708</v>
      </c>
      <c r="G1033" s="48" t="s">
        <v>401</v>
      </c>
      <c r="H1033" s="48">
        <v>584</v>
      </c>
      <c r="I1033" s="48">
        <v>1</v>
      </c>
      <c r="J1033" s="48" t="s">
        <v>402</v>
      </c>
      <c r="K1033" s="48">
        <v>3183</v>
      </c>
      <c r="L1033" s="49" t="s">
        <v>970</v>
      </c>
      <c r="M1033" s="48" t="s">
        <v>371</v>
      </c>
      <c r="N1033" s="51" t="s">
        <v>500</v>
      </c>
      <c r="P1033" s="48">
        <v>1480</v>
      </c>
      <c r="Q1033" s="131" t="str">
        <f>IFERROR(INDEX(JRoomSCS!C:C,MATCH(JRooms!M1033,JRoomSCS!$B:$B,0)),"N/A")</f>
        <v>Tech</v>
      </c>
      <c r="R1033" s="86" t="s">
        <v>405</v>
      </c>
      <c r="S1033" s="87" t="str">
        <f>IFERROR(INDEX(SchoolList!C:C,MATCH(T1033,SchoolList!A:A,0)),"N/A")</f>
        <v>N/A</v>
      </c>
      <c r="T1033" s="87" t="s">
        <v>405</v>
      </c>
      <c r="U1033" s="88"/>
      <c r="V1033" s="87"/>
    </row>
    <row r="1034" spans="1:22" x14ac:dyDescent="0.2">
      <c r="A1034" s="48">
        <v>50</v>
      </c>
      <c r="B1034" s="48" t="s">
        <v>965</v>
      </c>
      <c r="C1034" s="48" t="s">
        <v>966</v>
      </c>
      <c r="D1034" s="49">
        <v>1027</v>
      </c>
      <c r="E1034" s="50" t="s">
        <v>971</v>
      </c>
      <c r="F1034" s="48" t="s">
        <v>972</v>
      </c>
      <c r="G1034" s="48" t="s">
        <v>401</v>
      </c>
      <c r="H1034" s="48">
        <v>1061</v>
      </c>
      <c r="I1034" s="48">
        <v>1</v>
      </c>
      <c r="J1034" s="48" t="s">
        <v>402</v>
      </c>
      <c r="K1034" s="48">
        <v>3155</v>
      </c>
      <c r="L1034" s="49">
        <v>101</v>
      </c>
      <c r="M1034" s="48" t="s">
        <v>515</v>
      </c>
      <c r="N1034" s="51" t="s">
        <v>404</v>
      </c>
      <c r="P1034" s="48">
        <v>1320</v>
      </c>
      <c r="Q1034" s="131" t="str">
        <f>IFERROR(INDEX(JRoomSCS!C:C,MATCH(JRooms!M1034,JRoomSCS!$B:$B,0)),"N/A")</f>
        <v>N/A</v>
      </c>
      <c r="R1034" s="86" t="s">
        <v>405</v>
      </c>
      <c r="S1034" s="87" t="str">
        <f>IFERROR(INDEX(SchoolList!C:C,MATCH(T1034,SchoolList!A:A,0)),"N/A")</f>
        <v>N/A</v>
      </c>
      <c r="T1034" s="87" t="s">
        <v>405</v>
      </c>
      <c r="U1034" s="88"/>
      <c r="V1034" s="87"/>
    </row>
    <row r="1035" spans="1:22" x14ac:dyDescent="0.2">
      <c r="A1035" s="48">
        <v>50</v>
      </c>
      <c r="B1035" s="48" t="s">
        <v>965</v>
      </c>
      <c r="C1035" s="48" t="s">
        <v>966</v>
      </c>
      <c r="D1035" s="49">
        <v>1027</v>
      </c>
      <c r="E1035" s="50" t="s">
        <v>971</v>
      </c>
      <c r="F1035" s="48" t="s">
        <v>972</v>
      </c>
      <c r="G1035" s="48" t="s">
        <v>401</v>
      </c>
      <c r="H1035" s="48">
        <v>1061</v>
      </c>
      <c r="I1035" s="48">
        <v>1</v>
      </c>
      <c r="J1035" s="48" t="s">
        <v>402</v>
      </c>
      <c r="K1035" s="48">
        <v>3163</v>
      </c>
      <c r="L1035" s="49">
        <v>102</v>
      </c>
      <c r="M1035" s="48" t="s">
        <v>376</v>
      </c>
      <c r="N1035" s="51" t="s">
        <v>500</v>
      </c>
      <c r="P1035" s="48">
        <v>1032</v>
      </c>
      <c r="Q1035" s="131" t="str">
        <f>IFERROR(INDEX(JRoomSCS!C:C,MATCH(JRooms!M1035,JRoomSCS!$B:$B,0)),"N/A")</f>
        <v>Tech</v>
      </c>
      <c r="R1035" s="86" t="s">
        <v>405</v>
      </c>
      <c r="S1035" s="87" t="str">
        <f>IFERROR(INDEX(SchoolList!C:C,MATCH(T1035,SchoolList!A:A,0)),"N/A")</f>
        <v>N/A</v>
      </c>
      <c r="T1035" s="87" t="s">
        <v>405</v>
      </c>
      <c r="U1035" s="88"/>
      <c r="V1035" s="87"/>
    </row>
    <row r="1036" spans="1:22" x14ac:dyDescent="0.2">
      <c r="A1036" s="48">
        <v>50</v>
      </c>
      <c r="B1036" s="48" t="s">
        <v>965</v>
      </c>
      <c r="C1036" s="48" t="s">
        <v>966</v>
      </c>
      <c r="D1036" s="49">
        <v>1027</v>
      </c>
      <c r="E1036" s="50" t="s">
        <v>971</v>
      </c>
      <c r="F1036" s="48" t="s">
        <v>972</v>
      </c>
      <c r="G1036" s="48" t="s">
        <v>401</v>
      </c>
      <c r="H1036" s="48">
        <v>1061</v>
      </c>
      <c r="I1036" s="48">
        <v>1</v>
      </c>
      <c r="J1036" s="48" t="s">
        <v>402</v>
      </c>
      <c r="K1036" s="48">
        <v>3156</v>
      </c>
      <c r="L1036" s="49">
        <v>103</v>
      </c>
      <c r="M1036" s="48" t="s">
        <v>515</v>
      </c>
      <c r="N1036" s="51" t="s">
        <v>404</v>
      </c>
      <c r="P1036" s="48">
        <v>1320</v>
      </c>
      <c r="Q1036" s="131" t="str">
        <f>IFERROR(INDEX(JRoomSCS!C:C,MATCH(JRooms!M1036,JRoomSCS!$B:$B,0)),"N/A")</f>
        <v>N/A</v>
      </c>
      <c r="R1036" s="86" t="s">
        <v>405</v>
      </c>
      <c r="S1036" s="87" t="str">
        <f>IFERROR(INDEX(SchoolList!C:C,MATCH(T1036,SchoolList!A:A,0)),"N/A")</f>
        <v>N/A</v>
      </c>
      <c r="T1036" s="87" t="s">
        <v>405</v>
      </c>
      <c r="U1036" s="88"/>
      <c r="V1036" s="87"/>
    </row>
    <row r="1037" spans="1:22" x14ac:dyDescent="0.2">
      <c r="A1037" s="48">
        <v>50</v>
      </c>
      <c r="B1037" s="48" t="s">
        <v>965</v>
      </c>
      <c r="C1037" s="48" t="s">
        <v>966</v>
      </c>
      <c r="D1037" s="49">
        <v>1027</v>
      </c>
      <c r="E1037" s="50" t="s">
        <v>971</v>
      </c>
      <c r="F1037" s="48" t="s">
        <v>972</v>
      </c>
      <c r="G1037" s="48" t="s">
        <v>401</v>
      </c>
      <c r="H1037" s="48">
        <v>1061</v>
      </c>
      <c r="I1037" s="48">
        <v>1</v>
      </c>
      <c r="J1037" s="48" t="s">
        <v>402</v>
      </c>
      <c r="K1037" s="48">
        <v>3162</v>
      </c>
      <c r="L1037" s="49">
        <v>104</v>
      </c>
      <c r="M1037" s="48" t="s">
        <v>369</v>
      </c>
      <c r="N1037" s="51" t="s">
        <v>500</v>
      </c>
      <c r="P1037" s="48">
        <v>1032</v>
      </c>
      <c r="Q1037" s="131" t="str">
        <f>IFERROR(INDEX(JRoomSCS!C:C,MATCH(JRooms!M1037,JRoomSCS!$B:$B,0)),"N/A")</f>
        <v>Tech</v>
      </c>
      <c r="R1037" s="86" t="s">
        <v>405</v>
      </c>
      <c r="S1037" s="87" t="str">
        <f>IFERROR(INDEX(SchoolList!C:C,MATCH(T1037,SchoolList!A:A,0)),"N/A")</f>
        <v>N/A</v>
      </c>
      <c r="T1037" s="87" t="s">
        <v>405</v>
      </c>
      <c r="U1037" s="88"/>
      <c r="V1037" s="87"/>
    </row>
    <row r="1038" spans="1:22" x14ac:dyDescent="0.2">
      <c r="A1038" s="48">
        <v>50</v>
      </c>
      <c r="B1038" s="48" t="s">
        <v>965</v>
      </c>
      <c r="C1038" s="48" t="s">
        <v>966</v>
      </c>
      <c r="D1038" s="49">
        <v>1027</v>
      </c>
      <c r="E1038" s="50" t="s">
        <v>971</v>
      </c>
      <c r="F1038" s="48" t="s">
        <v>972</v>
      </c>
      <c r="G1038" s="48" t="s">
        <v>401</v>
      </c>
      <c r="H1038" s="48">
        <v>1061</v>
      </c>
      <c r="I1038" s="48">
        <v>1</v>
      </c>
      <c r="J1038" s="48" t="s">
        <v>402</v>
      </c>
      <c r="K1038" s="48">
        <v>3157</v>
      </c>
      <c r="L1038" s="49">
        <v>105</v>
      </c>
      <c r="M1038" s="48" t="s">
        <v>515</v>
      </c>
      <c r="N1038" s="51" t="s">
        <v>404</v>
      </c>
      <c r="P1038" s="48">
        <v>1320</v>
      </c>
      <c r="Q1038" s="131" t="str">
        <f>IFERROR(INDEX(JRoomSCS!C:C,MATCH(JRooms!M1038,JRoomSCS!$B:$B,0)),"N/A")</f>
        <v>N/A</v>
      </c>
      <c r="R1038" s="86" t="s">
        <v>396</v>
      </c>
      <c r="S1038" s="87" t="str">
        <f>IFERROR(INDEX(SchoolList!C:C,MATCH(T1038,SchoolList!A:A,0)),"N/A")</f>
        <v>N/A</v>
      </c>
      <c r="T1038" s="87">
        <v>520</v>
      </c>
      <c r="U1038" s="88"/>
      <c r="V1038" s="87"/>
    </row>
    <row r="1039" spans="1:22" x14ac:dyDescent="0.2">
      <c r="A1039" s="48">
        <v>50</v>
      </c>
      <c r="B1039" s="48" t="s">
        <v>965</v>
      </c>
      <c r="C1039" s="48" t="s">
        <v>966</v>
      </c>
      <c r="D1039" s="49">
        <v>1027</v>
      </c>
      <c r="E1039" s="50" t="s">
        <v>971</v>
      </c>
      <c r="F1039" s="48" t="s">
        <v>972</v>
      </c>
      <c r="G1039" s="48" t="s">
        <v>401</v>
      </c>
      <c r="H1039" s="48">
        <v>1061</v>
      </c>
      <c r="I1039" s="48">
        <v>1</v>
      </c>
      <c r="J1039" s="48" t="s">
        <v>402</v>
      </c>
      <c r="K1039" s="48">
        <v>3158</v>
      </c>
      <c r="L1039" s="49">
        <v>107</v>
      </c>
      <c r="M1039" s="48" t="s">
        <v>515</v>
      </c>
      <c r="N1039" s="51" t="s">
        <v>404</v>
      </c>
      <c r="P1039" s="48">
        <v>744</v>
      </c>
      <c r="Q1039" s="131" t="str">
        <f>IFERROR(INDEX(JRoomSCS!C:C,MATCH(JRooms!M1039,JRoomSCS!$B:$B,0)),"N/A")</f>
        <v>N/A</v>
      </c>
      <c r="R1039" s="86" t="s">
        <v>396</v>
      </c>
      <c r="S1039" s="87" t="str">
        <f>IFERROR(INDEX(SchoolList!C:C,MATCH(T1039,SchoolList!A:A,0)),"N/A")</f>
        <v>N/A</v>
      </c>
      <c r="T1039" s="87">
        <v>520</v>
      </c>
      <c r="U1039" s="88"/>
      <c r="V1039" s="87"/>
    </row>
    <row r="1040" spans="1:22" x14ac:dyDescent="0.2">
      <c r="A1040" s="48">
        <v>50</v>
      </c>
      <c r="B1040" s="48" t="s">
        <v>965</v>
      </c>
      <c r="C1040" s="48" t="s">
        <v>966</v>
      </c>
      <c r="D1040" s="49">
        <v>1027</v>
      </c>
      <c r="E1040" s="50" t="s">
        <v>971</v>
      </c>
      <c r="F1040" s="48" t="s">
        <v>972</v>
      </c>
      <c r="G1040" s="48" t="s">
        <v>401</v>
      </c>
      <c r="H1040" s="48">
        <v>1061</v>
      </c>
      <c r="I1040" s="48">
        <v>1</v>
      </c>
      <c r="J1040" s="48" t="s">
        <v>402</v>
      </c>
      <c r="K1040" s="48">
        <v>3161</v>
      </c>
      <c r="L1040" s="49">
        <v>108</v>
      </c>
      <c r="M1040" s="48" t="s">
        <v>515</v>
      </c>
      <c r="N1040" s="51" t="s">
        <v>404</v>
      </c>
      <c r="P1040" s="48">
        <v>744</v>
      </c>
      <c r="Q1040" s="131" t="str">
        <f>IFERROR(INDEX(JRoomSCS!C:C,MATCH(JRooms!M1040,JRoomSCS!$B:$B,0)),"N/A")</f>
        <v>N/A</v>
      </c>
      <c r="R1040" s="86" t="s">
        <v>396</v>
      </c>
      <c r="S1040" s="87" t="str">
        <f>IFERROR(INDEX(SchoolList!C:C,MATCH(T1040,SchoolList!A:A,0)),"N/A")</f>
        <v>N/A</v>
      </c>
      <c r="T1040" s="87">
        <v>520</v>
      </c>
      <c r="U1040" s="88"/>
      <c r="V1040" s="87"/>
    </row>
    <row r="1041" spans="1:22" x14ac:dyDescent="0.2">
      <c r="A1041" s="48">
        <v>50</v>
      </c>
      <c r="B1041" s="48" t="s">
        <v>965</v>
      </c>
      <c r="C1041" s="48" t="s">
        <v>966</v>
      </c>
      <c r="D1041" s="49">
        <v>1027</v>
      </c>
      <c r="E1041" s="50" t="s">
        <v>971</v>
      </c>
      <c r="F1041" s="48" t="s">
        <v>972</v>
      </c>
      <c r="G1041" s="48" t="s">
        <v>401</v>
      </c>
      <c r="H1041" s="48">
        <v>1061</v>
      </c>
      <c r="I1041" s="48">
        <v>1</v>
      </c>
      <c r="J1041" s="48" t="s">
        <v>402</v>
      </c>
      <c r="K1041" s="48">
        <v>3159</v>
      </c>
      <c r="L1041" s="49">
        <v>109</v>
      </c>
      <c r="M1041" s="48" t="s">
        <v>515</v>
      </c>
      <c r="N1041" s="51" t="s">
        <v>404</v>
      </c>
      <c r="P1041" s="48">
        <v>744</v>
      </c>
      <c r="Q1041" s="131" t="str">
        <f>IFERROR(INDEX(JRoomSCS!C:C,MATCH(JRooms!M1041,JRoomSCS!$B:$B,0)),"N/A")</f>
        <v>N/A</v>
      </c>
      <c r="R1041" s="86" t="s">
        <v>396</v>
      </c>
      <c r="S1041" s="87" t="str">
        <f>IFERROR(INDEX(SchoolList!C:C,MATCH(T1041,SchoolList!A:A,0)),"N/A")</f>
        <v>N/A</v>
      </c>
      <c r="T1041" s="87">
        <v>520</v>
      </c>
      <c r="U1041" s="88"/>
      <c r="V1041" s="87"/>
    </row>
    <row r="1042" spans="1:22" x14ac:dyDescent="0.2">
      <c r="A1042" s="48">
        <v>50</v>
      </c>
      <c r="B1042" s="48" t="s">
        <v>965</v>
      </c>
      <c r="C1042" s="48" t="s">
        <v>966</v>
      </c>
      <c r="D1042" s="49">
        <v>1027</v>
      </c>
      <c r="E1042" s="50" t="s">
        <v>971</v>
      </c>
      <c r="F1042" s="48" t="s">
        <v>972</v>
      </c>
      <c r="G1042" s="48" t="s">
        <v>401</v>
      </c>
      <c r="H1042" s="48">
        <v>1061</v>
      </c>
      <c r="I1042" s="48">
        <v>1</v>
      </c>
      <c r="J1042" s="48" t="s">
        <v>402</v>
      </c>
      <c r="K1042" s="48">
        <v>3160</v>
      </c>
      <c r="L1042" s="49">
        <v>110</v>
      </c>
      <c r="M1042" s="48" t="s">
        <v>515</v>
      </c>
      <c r="N1042" s="51" t="s">
        <v>404</v>
      </c>
      <c r="P1042" s="48">
        <v>744</v>
      </c>
      <c r="Q1042" s="131" t="str">
        <f>IFERROR(INDEX(JRoomSCS!C:C,MATCH(JRooms!M1042,JRoomSCS!$B:$B,0)),"N/A")</f>
        <v>N/A</v>
      </c>
      <c r="R1042" s="86" t="s">
        <v>396</v>
      </c>
      <c r="S1042" s="87" t="str">
        <f>IFERROR(INDEX(SchoolList!C:C,MATCH(T1042,SchoolList!A:A,0)),"N/A")</f>
        <v>N/A</v>
      </c>
      <c r="T1042" s="87">
        <v>520</v>
      </c>
      <c r="U1042" s="88"/>
      <c r="V1042" s="87"/>
    </row>
    <row r="1043" spans="1:22" x14ac:dyDescent="0.2">
      <c r="A1043" s="48">
        <v>50</v>
      </c>
      <c r="B1043" s="48" t="s">
        <v>965</v>
      </c>
      <c r="C1043" s="48" t="s">
        <v>966</v>
      </c>
      <c r="D1043" s="49">
        <v>1027</v>
      </c>
      <c r="E1043" s="50" t="s">
        <v>971</v>
      </c>
      <c r="F1043" s="48" t="s">
        <v>972</v>
      </c>
      <c r="G1043" s="48" t="s">
        <v>401</v>
      </c>
      <c r="H1043" s="48">
        <v>1062</v>
      </c>
      <c r="I1043" s="48">
        <v>2</v>
      </c>
      <c r="J1043" s="48" t="s">
        <v>463</v>
      </c>
      <c r="K1043" s="48">
        <v>3178</v>
      </c>
      <c r="L1043" s="49">
        <v>201</v>
      </c>
      <c r="M1043" s="48" t="s">
        <v>515</v>
      </c>
      <c r="N1043" s="51" t="s">
        <v>404</v>
      </c>
      <c r="P1043" s="48">
        <v>744</v>
      </c>
      <c r="Q1043" s="131" t="str">
        <f>IFERROR(INDEX(JRoomSCS!C:C,MATCH(JRooms!M1043,JRoomSCS!$B:$B,0)),"N/A")</f>
        <v>N/A</v>
      </c>
      <c r="R1043" s="86" t="s">
        <v>405</v>
      </c>
      <c r="S1043" s="87" t="str">
        <f>IFERROR(INDEX(SchoolList!C:C,MATCH(T1043,SchoolList!A:A,0)),"N/A")</f>
        <v>N/A</v>
      </c>
      <c r="T1043" s="87" t="s">
        <v>405</v>
      </c>
      <c r="U1043" s="88"/>
      <c r="V1043" s="87"/>
    </row>
    <row r="1044" spans="1:22" x14ac:dyDescent="0.2">
      <c r="A1044" s="48">
        <v>50</v>
      </c>
      <c r="B1044" s="48" t="s">
        <v>965</v>
      </c>
      <c r="C1044" s="48" t="s">
        <v>966</v>
      </c>
      <c r="D1044" s="49">
        <v>1027</v>
      </c>
      <c r="E1044" s="50" t="s">
        <v>971</v>
      </c>
      <c r="F1044" s="48" t="s">
        <v>972</v>
      </c>
      <c r="G1044" s="48" t="s">
        <v>401</v>
      </c>
      <c r="H1044" s="48">
        <v>1062</v>
      </c>
      <c r="I1044" s="48">
        <v>2</v>
      </c>
      <c r="J1044" s="48" t="s">
        <v>463</v>
      </c>
      <c r="K1044" s="48">
        <v>3164</v>
      </c>
      <c r="L1044" s="49">
        <v>202</v>
      </c>
      <c r="M1044" s="48" t="s">
        <v>515</v>
      </c>
      <c r="N1044" s="51" t="s">
        <v>404</v>
      </c>
      <c r="P1044" s="48">
        <v>744</v>
      </c>
      <c r="Q1044" s="131" t="str">
        <f>IFERROR(INDEX(JRoomSCS!C:C,MATCH(JRooms!M1044,JRoomSCS!$B:$B,0)),"N/A")</f>
        <v>N/A</v>
      </c>
      <c r="R1044" s="86" t="s">
        <v>405</v>
      </c>
      <c r="S1044" s="87" t="str">
        <f>IFERROR(INDEX(SchoolList!C:C,MATCH(T1044,SchoolList!A:A,0)),"N/A")</f>
        <v>N/A</v>
      </c>
      <c r="T1044" s="87" t="s">
        <v>405</v>
      </c>
      <c r="U1044" s="88"/>
      <c r="V1044" s="87"/>
    </row>
    <row r="1045" spans="1:22" x14ac:dyDescent="0.2">
      <c r="A1045" s="48">
        <v>50</v>
      </c>
      <c r="B1045" s="48" t="s">
        <v>965</v>
      </c>
      <c r="C1045" s="48" t="s">
        <v>966</v>
      </c>
      <c r="D1045" s="49">
        <v>1027</v>
      </c>
      <c r="E1045" s="50" t="s">
        <v>971</v>
      </c>
      <c r="F1045" s="48" t="s">
        <v>972</v>
      </c>
      <c r="G1045" s="48" t="s">
        <v>401</v>
      </c>
      <c r="H1045" s="48">
        <v>1062</v>
      </c>
      <c r="I1045" s="48">
        <v>2</v>
      </c>
      <c r="J1045" s="48" t="s">
        <v>463</v>
      </c>
      <c r="K1045" s="48">
        <v>3177</v>
      </c>
      <c r="L1045" s="49">
        <v>203</v>
      </c>
      <c r="M1045" s="48" t="s">
        <v>515</v>
      </c>
      <c r="N1045" s="51" t="s">
        <v>404</v>
      </c>
      <c r="P1045" s="48">
        <v>744</v>
      </c>
      <c r="Q1045" s="131" t="str">
        <f>IFERROR(INDEX(JRoomSCS!C:C,MATCH(JRooms!M1045,JRoomSCS!$B:$B,0)),"N/A")</f>
        <v>N/A</v>
      </c>
      <c r="R1045" s="86" t="s">
        <v>405</v>
      </c>
      <c r="S1045" s="87" t="str">
        <f>IFERROR(INDEX(SchoolList!C:C,MATCH(T1045,SchoolList!A:A,0)),"N/A")</f>
        <v>N/A</v>
      </c>
      <c r="T1045" s="87" t="s">
        <v>405</v>
      </c>
      <c r="U1045" s="88"/>
      <c r="V1045" s="87"/>
    </row>
    <row r="1046" spans="1:22" x14ac:dyDescent="0.2">
      <c r="A1046" s="48">
        <v>50</v>
      </c>
      <c r="B1046" s="48" t="s">
        <v>965</v>
      </c>
      <c r="C1046" s="48" t="s">
        <v>966</v>
      </c>
      <c r="D1046" s="49">
        <v>1027</v>
      </c>
      <c r="E1046" s="50" t="s">
        <v>971</v>
      </c>
      <c r="F1046" s="48" t="s">
        <v>972</v>
      </c>
      <c r="G1046" s="48" t="s">
        <v>401</v>
      </c>
      <c r="H1046" s="48">
        <v>1062</v>
      </c>
      <c r="I1046" s="48">
        <v>2</v>
      </c>
      <c r="J1046" s="48" t="s">
        <v>463</v>
      </c>
      <c r="K1046" s="48">
        <v>3165</v>
      </c>
      <c r="L1046" s="49">
        <v>204</v>
      </c>
      <c r="M1046" s="48" t="s">
        <v>515</v>
      </c>
      <c r="N1046" s="51" t="s">
        <v>404</v>
      </c>
      <c r="P1046" s="48">
        <v>744</v>
      </c>
      <c r="Q1046" s="131" t="str">
        <f>IFERROR(INDEX(JRoomSCS!C:C,MATCH(JRooms!M1046,JRoomSCS!$B:$B,0)),"N/A")</f>
        <v>N/A</v>
      </c>
      <c r="R1046" s="86" t="s">
        <v>405</v>
      </c>
      <c r="S1046" s="87" t="str">
        <f>IFERROR(INDEX(SchoolList!C:C,MATCH(T1046,SchoolList!A:A,0)),"N/A")</f>
        <v>N/A</v>
      </c>
      <c r="T1046" s="87" t="s">
        <v>405</v>
      </c>
      <c r="U1046" s="88"/>
      <c r="V1046" s="87"/>
    </row>
    <row r="1047" spans="1:22" x14ac:dyDescent="0.2">
      <c r="A1047" s="48">
        <v>50</v>
      </c>
      <c r="B1047" s="48" t="s">
        <v>965</v>
      </c>
      <c r="C1047" s="48" t="s">
        <v>966</v>
      </c>
      <c r="D1047" s="49">
        <v>1027</v>
      </c>
      <c r="E1047" s="50" t="s">
        <v>971</v>
      </c>
      <c r="F1047" s="48" t="s">
        <v>972</v>
      </c>
      <c r="G1047" s="48" t="s">
        <v>401</v>
      </c>
      <c r="H1047" s="48">
        <v>1062</v>
      </c>
      <c r="I1047" s="48">
        <v>2</v>
      </c>
      <c r="J1047" s="48" t="s">
        <v>463</v>
      </c>
      <c r="K1047" s="48">
        <v>3176</v>
      </c>
      <c r="L1047" s="49">
        <v>205</v>
      </c>
      <c r="M1047" s="48" t="s">
        <v>515</v>
      </c>
      <c r="N1047" s="51" t="s">
        <v>404</v>
      </c>
      <c r="P1047" s="48">
        <v>744</v>
      </c>
      <c r="Q1047" s="131" t="str">
        <f>IFERROR(INDEX(JRoomSCS!C:C,MATCH(JRooms!M1047,JRoomSCS!$B:$B,0)),"N/A")</f>
        <v>N/A</v>
      </c>
      <c r="R1047" s="86" t="s">
        <v>405</v>
      </c>
      <c r="S1047" s="87" t="str">
        <f>IFERROR(INDEX(SchoolList!C:C,MATCH(T1047,SchoolList!A:A,0)),"N/A")</f>
        <v>N/A</v>
      </c>
      <c r="T1047" s="87" t="s">
        <v>405</v>
      </c>
      <c r="U1047" s="88"/>
      <c r="V1047" s="87"/>
    </row>
    <row r="1048" spans="1:22" x14ac:dyDescent="0.2">
      <c r="A1048" s="48">
        <v>50</v>
      </c>
      <c r="B1048" s="48" t="s">
        <v>965</v>
      </c>
      <c r="C1048" s="48" t="s">
        <v>966</v>
      </c>
      <c r="D1048" s="49">
        <v>1027</v>
      </c>
      <c r="E1048" s="50" t="s">
        <v>971</v>
      </c>
      <c r="F1048" s="48" t="s">
        <v>972</v>
      </c>
      <c r="G1048" s="48" t="s">
        <v>401</v>
      </c>
      <c r="H1048" s="48">
        <v>1062</v>
      </c>
      <c r="I1048" s="48">
        <v>2</v>
      </c>
      <c r="J1048" s="48" t="s">
        <v>463</v>
      </c>
      <c r="K1048" s="48">
        <v>3175</v>
      </c>
      <c r="L1048" s="49">
        <v>207</v>
      </c>
      <c r="M1048" s="48" t="s">
        <v>515</v>
      </c>
      <c r="N1048" s="51" t="s">
        <v>404</v>
      </c>
      <c r="P1048" s="48">
        <v>744</v>
      </c>
      <c r="Q1048" s="131" t="str">
        <f>IFERROR(INDEX(JRoomSCS!C:C,MATCH(JRooms!M1048,JRoomSCS!$B:$B,0)),"N/A")</f>
        <v>N/A</v>
      </c>
      <c r="R1048" s="86" t="s">
        <v>405</v>
      </c>
      <c r="S1048" s="87" t="str">
        <f>IFERROR(INDEX(SchoolList!C:C,MATCH(T1048,SchoolList!A:A,0)),"N/A")</f>
        <v>N/A</v>
      </c>
      <c r="T1048" s="87" t="s">
        <v>405</v>
      </c>
      <c r="U1048" s="88"/>
      <c r="V1048" s="87"/>
    </row>
    <row r="1049" spans="1:22" x14ac:dyDescent="0.2">
      <c r="A1049" s="48">
        <v>50</v>
      </c>
      <c r="B1049" s="48" t="s">
        <v>965</v>
      </c>
      <c r="C1049" s="48" t="s">
        <v>966</v>
      </c>
      <c r="D1049" s="49">
        <v>1027</v>
      </c>
      <c r="E1049" s="50" t="s">
        <v>971</v>
      </c>
      <c r="F1049" s="48" t="s">
        <v>972</v>
      </c>
      <c r="G1049" s="48" t="s">
        <v>401</v>
      </c>
      <c r="H1049" s="48">
        <v>1062</v>
      </c>
      <c r="I1049" s="48">
        <v>2</v>
      </c>
      <c r="J1049" s="48" t="s">
        <v>463</v>
      </c>
      <c r="K1049" s="48">
        <v>3174</v>
      </c>
      <c r="L1049" s="49">
        <v>209</v>
      </c>
      <c r="M1049" s="48" t="s">
        <v>515</v>
      </c>
      <c r="N1049" s="51" t="s">
        <v>404</v>
      </c>
      <c r="P1049" s="48">
        <v>744</v>
      </c>
      <c r="Q1049" s="131" t="str">
        <f>IFERROR(INDEX(JRoomSCS!C:C,MATCH(JRooms!M1049,JRoomSCS!$B:$B,0)),"N/A")</f>
        <v>N/A</v>
      </c>
      <c r="R1049" s="86" t="s">
        <v>405</v>
      </c>
      <c r="S1049" s="87" t="str">
        <f>IFERROR(INDEX(SchoolList!C:C,MATCH(T1049,SchoolList!A:A,0)),"N/A")</f>
        <v>N/A</v>
      </c>
      <c r="T1049" s="87" t="s">
        <v>405</v>
      </c>
      <c r="U1049" s="88"/>
      <c r="V1049" s="87"/>
    </row>
    <row r="1050" spans="1:22" x14ac:dyDescent="0.2">
      <c r="A1050" s="48">
        <v>50</v>
      </c>
      <c r="B1050" s="48" t="s">
        <v>965</v>
      </c>
      <c r="C1050" s="48" t="s">
        <v>966</v>
      </c>
      <c r="D1050" s="49">
        <v>1027</v>
      </c>
      <c r="E1050" s="50" t="s">
        <v>971</v>
      </c>
      <c r="F1050" s="48" t="s">
        <v>972</v>
      </c>
      <c r="G1050" s="48" t="s">
        <v>401</v>
      </c>
      <c r="H1050" s="48">
        <v>1062</v>
      </c>
      <c r="I1050" s="48">
        <v>2</v>
      </c>
      <c r="J1050" s="48" t="s">
        <v>463</v>
      </c>
      <c r="K1050" s="48">
        <v>3173</v>
      </c>
      <c r="L1050" s="49">
        <v>211</v>
      </c>
      <c r="M1050" s="48" t="s">
        <v>365</v>
      </c>
      <c r="N1050" s="51" t="s">
        <v>404</v>
      </c>
      <c r="P1050" s="48">
        <v>912</v>
      </c>
      <c r="Q1050" s="131" t="str">
        <f>IFERROR(INDEX(JRoomSCS!C:C,MATCH(JRooms!M1050,JRoomSCS!$B:$B,0)),"N/A")</f>
        <v>Science</v>
      </c>
      <c r="R1050" s="86" t="s">
        <v>405</v>
      </c>
      <c r="S1050" s="87" t="str">
        <f>IFERROR(INDEX(SchoolList!C:C,MATCH(T1050,SchoolList!A:A,0)),"N/A")</f>
        <v>N/A</v>
      </c>
      <c r="T1050" s="87" t="s">
        <v>405</v>
      </c>
      <c r="U1050" s="88"/>
      <c r="V1050" s="87"/>
    </row>
    <row r="1051" spans="1:22" x14ac:dyDescent="0.2">
      <c r="A1051" s="48">
        <v>50</v>
      </c>
      <c r="B1051" s="48" t="s">
        <v>965</v>
      </c>
      <c r="C1051" s="48" t="s">
        <v>966</v>
      </c>
      <c r="D1051" s="49">
        <v>1027</v>
      </c>
      <c r="E1051" s="50" t="s">
        <v>971</v>
      </c>
      <c r="F1051" s="48" t="s">
        <v>972</v>
      </c>
      <c r="G1051" s="48" t="s">
        <v>401</v>
      </c>
      <c r="H1051" s="48">
        <v>1062</v>
      </c>
      <c r="I1051" s="48">
        <v>2</v>
      </c>
      <c r="J1051" s="48" t="s">
        <v>463</v>
      </c>
      <c r="K1051" s="48">
        <v>3172</v>
      </c>
      <c r="L1051" s="49">
        <v>213</v>
      </c>
      <c r="M1051" s="48" t="s">
        <v>365</v>
      </c>
      <c r="N1051" s="51" t="s">
        <v>404</v>
      </c>
      <c r="P1051" s="48">
        <v>912</v>
      </c>
      <c r="Q1051" s="131" t="str">
        <f>IFERROR(INDEX(JRoomSCS!C:C,MATCH(JRooms!M1051,JRoomSCS!$B:$B,0)),"N/A")</f>
        <v>Science</v>
      </c>
      <c r="R1051" s="86" t="s">
        <v>405</v>
      </c>
      <c r="S1051" s="87" t="str">
        <f>IFERROR(INDEX(SchoolList!C:C,MATCH(T1051,SchoolList!A:A,0)),"N/A")</f>
        <v>N/A</v>
      </c>
      <c r="T1051" s="87"/>
      <c r="U1051" s="88"/>
      <c r="V1051" s="87"/>
    </row>
    <row r="1052" spans="1:22" x14ac:dyDescent="0.2">
      <c r="A1052" s="48">
        <v>50</v>
      </c>
      <c r="B1052" s="48" t="s">
        <v>965</v>
      </c>
      <c r="C1052" s="48" t="s">
        <v>966</v>
      </c>
      <c r="D1052" s="49">
        <v>1027</v>
      </c>
      <c r="E1052" s="50" t="s">
        <v>971</v>
      </c>
      <c r="F1052" s="48" t="s">
        <v>972</v>
      </c>
      <c r="G1052" s="48" t="s">
        <v>401</v>
      </c>
      <c r="H1052" s="48">
        <v>1062</v>
      </c>
      <c r="I1052" s="48">
        <v>2</v>
      </c>
      <c r="J1052" s="48" t="s">
        <v>463</v>
      </c>
      <c r="K1052" s="48">
        <v>3167</v>
      </c>
      <c r="L1052" s="49">
        <v>214</v>
      </c>
      <c r="M1052" s="48" t="s">
        <v>365</v>
      </c>
      <c r="N1052" s="51" t="s">
        <v>404</v>
      </c>
      <c r="P1052" s="48">
        <v>744</v>
      </c>
      <c r="Q1052" s="131" t="str">
        <f>IFERROR(INDEX(JRoomSCS!C:C,MATCH(JRooms!M1052,JRoomSCS!$B:$B,0)),"N/A")</f>
        <v>Science</v>
      </c>
      <c r="R1052" s="86" t="s">
        <v>396</v>
      </c>
      <c r="S1052" s="87" t="str">
        <f>IFERROR(INDEX(SchoolList!C:C,MATCH(T1052,SchoolList!A:A,0)),"N/A")</f>
        <v>N/A</v>
      </c>
      <c r="T1052" s="87">
        <v>520</v>
      </c>
      <c r="U1052" s="88"/>
      <c r="V1052" s="87"/>
    </row>
    <row r="1053" spans="1:22" x14ac:dyDescent="0.2">
      <c r="A1053" s="48">
        <v>50</v>
      </c>
      <c r="B1053" s="48" t="s">
        <v>965</v>
      </c>
      <c r="C1053" s="48" t="s">
        <v>966</v>
      </c>
      <c r="D1053" s="49">
        <v>1027</v>
      </c>
      <c r="E1053" s="50" t="s">
        <v>971</v>
      </c>
      <c r="F1053" s="48" t="s">
        <v>972</v>
      </c>
      <c r="G1053" s="48" t="s">
        <v>401</v>
      </c>
      <c r="H1053" s="48">
        <v>1062</v>
      </c>
      <c r="I1053" s="48">
        <v>2</v>
      </c>
      <c r="J1053" s="48" t="s">
        <v>463</v>
      </c>
      <c r="K1053" s="48">
        <v>3171</v>
      </c>
      <c r="L1053" s="49">
        <v>215</v>
      </c>
      <c r="M1053" s="48" t="s">
        <v>515</v>
      </c>
      <c r="N1053" s="51" t="s">
        <v>404</v>
      </c>
      <c r="P1053" s="48">
        <v>744</v>
      </c>
      <c r="Q1053" s="131" t="str">
        <f>IFERROR(INDEX(JRoomSCS!C:C,MATCH(JRooms!M1053,JRoomSCS!$B:$B,0)),"N/A")</f>
        <v>N/A</v>
      </c>
      <c r="R1053" s="86" t="s">
        <v>396</v>
      </c>
      <c r="S1053" s="87" t="str">
        <f>IFERROR(INDEX(SchoolList!C:C,MATCH(T1053,SchoolList!A:A,0)),"N/A")</f>
        <v>N/A</v>
      </c>
      <c r="T1053" s="87">
        <v>520</v>
      </c>
      <c r="U1053" s="88"/>
      <c r="V1053" s="87"/>
    </row>
    <row r="1054" spans="1:22" x14ac:dyDescent="0.2">
      <c r="A1054" s="48">
        <v>50</v>
      </c>
      <c r="B1054" s="48" t="s">
        <v>965</v>
      </c>
      <c r="C1054" s="48" t="s">
        <v>966</v>
      </c>
      <c r="D1054" s="49">
        <v>1027</v>
      </c>
      <c r="E1054" s="50" t="s">
        <v>971</v>
      </c>
      <c r="F1054" s="48" t="s">
        <v>972</v>
      </c>
      <c r="G1054" s="48" t="s">
        <v>401</v>
      </c>
      <c r="H1054" s="48">
        <v>1062</v>
      </c>
      <c r="I1054" s="48">
        <v>2</v>
      </c>
      <c r="J1054" s="48" t="s">
        <v>463</v>
      </c>
      <c r="K1054" s="48">
        <v>3168</v>
      </c>
      <c r="L1054" s="49">
        <v>216</v>
      </c>
      <c r="M1054" s="48" t="s">
        <v>515</v>
      </c>
      <c r="N1054" s="51" t="s">
        <v>404</v>
      </c>
      <c r="P1054" s="48">
        <v>744</v>
      </c>
      <c r="Q1054" s="131" t="str">
        <f>IFERROR(INDEX(JRoomSCS!C:C,MATCH(JRooms!M1054,JRoomSCS!$B:$B,0)),"N/A")</f>
        <v>N/A</v>
      </c>
      <c r="R1054" s="86" t="s">
        <v>396</v>
      </c>
      <c r="S1054" s="87" t="str">
        <f>IFERROR(INDEX(SchoolList!C:C,MATCH(T1054,SchoolList!A:A,0)),"N/A")</f>
        <v>N/A</v>
      </c>
      <c r="T1054" s="87">
        <v>520</v>
      </c>
      <c r="U1054" s="88"/>
      <c r="V1054" s="87"/>
    </row>
    <row r="1055" spans="1:22" x14ac:dyDescent="0.2">
      <c r="A1055" s="48">
        <v>50</v>
      </c>
      <c r="B1055" s="48" t="s">
        <v>965</v>
      </c>
      <c r="C1055" s="48" t="s">
        <v>966</v>
      </c>
      <c r="D1055" s="49">
        <v>1027</v>
      </c>
      <c r="E1055" s="50" t="s">
        <v>971</v>
      </c>
      <c r="F1055" s="48" t="s">
        <v>972</v>
      </c>
      <c r="G1055" s="48" t="s">
        <v>401</v>
      </c>
      <c r="H1055" s="48">
        <v>1062</v>
      </c>
      <c r="I1055" s="48">
        <v>2</v>
      </c>
      <c r="J1055" s="48" t="s">
        <v>463</v>
      </c>
      <c r="K1055" s="48">
        <v>3170</v>
      </c>
      <c r="L1055" s="49">
        <v>217</v>
      </c>
      <c r="M1055" s="48" t="s">
        <v>515</v>
      </c>
      <c r="N1055" s="51" t="s">
        <v>404</v>
      </c>
      <c r="P1055" s="48">
        <v>744</v>
      </c>
      <c r="Q1055" s="131" t="str">
        <f>IFERROR(INDEX(JRoomSCS!C:C,MATCH(JRooms!M1055,JRoomSCS!$B:$B,0)),"N/A")</f>
        <v>N/A</v>
      </c>
      <c r="R1055" s="86" t="s">
        <v>396</v>
      </c>
      <c r="S1055" s="87" t="str">
        <f>IFERROR(INDEX(SchoolList!C:C,MATCH(T1055,SchoolList!A:A,0)),"N/A")</f>
        <v>N/A</v>
      </c>
      <c r="T1055" s="87">
        <v>520</v>
      </c>
      <c r="U1055" s="88"/>
      <c r="V1055" s="87"/>
    </row>
    <row r="1056" spans="1:22" x14ac:dyDescent="0.2">
      <c r="A1056" s="48">
        <v>50</v>
      </c>
      <c r="B1056" s="48" t="s">
        <v>965</v>
      </c>
      <c r="C1056" s="48" t="s">
        <v>966</v>
      </c>
      <c r="D1056" s="49">
        <v>1027</v>
      </c>
      <c r="E1056" s="50" t="s">
        <v>971</v>
      </c>
      <c r="F1056" s="48" t="s">
        <v>972</v>
      </c>
      <c r="G1056" s="48" t="s">
        <v>401</v>
      </c>
      <c r="H1056" s="48">
        <v>1062</v>
      </c>
      <c r="I1056" s="48">
        <v>2</v>
      </c>
      <c r="J1056" s="48" t="s">
        <v>463</v>
      </c>
      <c r="K1056" s="48">
        <v>3169</v>
      </c>
      <c r="L1056" s="49">
        <v>218</v>
      </c>
      <c r="M1056" s="48" t="s">
        <v>515</v>
      </c>
      <c r="N1056" s="51" t="s">
        <v>404</v>
      </c>
      <c r="P1056" s="48">
        <v>744</v>
      </c>
      <c r="Q1056" s="131" t="str">
        <f>IFERROR(INDEX(JRoomSCS!C:C,MATCH(JRooms!M1056,JRoomSCS!$B:$B,0)),"N/A")</f>
        <v>N/A</v>
      </c>
      <c r="R1056" s="86" t="s">
        <v>396</v>
      </c>
      <c r="S1056" s="87" t="str">
        <f>IFERROR(INDEX(SchoolList!C:C,MATCH(T1056,SchoolList!A:A,0)),"N/A")</f>
        <v>N/A</v>
      </c>
      <c r="T1056" s="87">
        <v>520</v>
      </c>
      <c r="U1056" s="88"/>
      <c r="V1056" s="87"/>
    </row>
    <row r="1057" spans="1:22" x14ac:dyDescent="0.2">
      <c r="A1057" s="48">
        <v>50</v>
      </c>
      <c r="B1057" s="48" t="s">
        <v>965</v>
      </c>
      <c r="C1057" s="48" t="s">
        <v>966</v>
      </c>
      <c r="D1057" s="49">
        <v>1027</v>
      </c>
      <c r="E1057" s="50" t="s">
        <v>971</v>
      </c>
      <c r="F1057" s="48" t="s">
        <v>972</v>
      </c>
      <c r="G1057" s="48" t="s">
        <v>401</v>
      </c>
      <c r="H1057" s="48">
        <v>1062</v>
      </c>
      <c r="I1057" s="48">
        <v>2</v>
      </c>
      <c r="J1057" s="48" t="s">
        <v>463</v>
      </c>
      <c r="K1057" s="48">
        <v>3166</v>
      </c>
      <c r="L1057" s="49" t="s">
        <v>575</v>
      </c>
      <c r="M1057" s="48" t="s">
        <v>415</v>
      </c>
      <c r="N1057" s="51" t="s">
        <v>416</v>
      </c>
      <c r="P1057" s="48">
        <v>1464</v>
      </c>
      <c r="Q1057" s="131" t="str">
        <f>IFERROR(INDEX(JRoomSCS!C:C,MATCH(JRooms!M1057,JRoomSCS!$B:$B,0)),"N/A")</f>
        <v>N/A</v>
      </c>
      <c r="R1057" s="86" t="s">
        <v>405</v>
      </c>
      <c r="S1057" s="87" t="str">
        <f>IFERROR(INDEX(SchoolList!C:C,MATCH(T1057,SchoolList!A:A,0)),"N/A")</f>
        <v>N/A</v>
      </c>
      <c r="T1057" s="87" t="s">
        <v>405</v>
      </c>
      <c r="U1057" s="88"/>
      <c r="V1057" s="87"/>
    </row>
    <row r="1058" spans="1:22" x14ac:dyDescent="0.2">
      <c r="A1058" s="48">
        <v>51</v>
      </c>
      <c r="B1058" s="48" t="s">
        <v>973</v>
      </c>
      <c r="C1058" s="48" t="s">
        <v>974</v>
      </c>
      <c r="D1058" s="49">
        <v>117</v>
      </c>
      <c r="E1058" s="50" t="s">
        <v>399</v>
      </c>
      <c r="F1058" s="48" t="s">
        <v>400</v>
      </c>
      <c r="G1058" s="48" t="s">
        <v>401</v>
      </c>
      <c r="H1058" s="48">
        <v>1239</v>
      </c>
      <c r="I1058" s="48">
        <v>0</v>
      </c>
      <c r="J1058" s="48" t="s">
        <v>975</v>
      </c>
      <c r="K1058" s="48">
        <v>2343</v>
      </c>
      <c r="L1058" s="49" t="s">
        <v>507</v>
      </c>
      <c r="M1058" s="48" t="s">
        <v>412</v>
      </c>
      <c r="N1058" s="51" t="s">
        <v>413</v>
      </c>
      <c r="P1058" s="48">
        <v>1800</v>
      </c>
      <c r="Q1058" s="131" t="str">
        <f>IFERROR(INDEX(JRoomSCS!C:C,MATCH(JRooms!M1058,JRoomSCS!$B:$B,0)),"N/A")</f>
        <v>N/A</v>
      </c>
      <c r="R1058" s="86" t="s">
        <v>405</v>
      </c>
      <c r="S1058" s="87" t="str">
        <f>IFERROR(INDEX(SchoolList!C:C,MATCH(T1058,SchoolList!A:A,0)),"N/A")</f>
        <v>N/A</v>
      </c>
      <c r="T1058" s="87" t="s">
        <v>405</v>
      </c>
      <c r="U1058" s="88"/>
      <c r="V1058" s="87"/>
    </row>
    <row r="1059" spans="1:22" x14ac:dyDescent="0.2">
      <c r="A1059" s="48">
        <v>51</v>
      </c>
      <c r="B1059" s="48" t="s">
        <v>973</v>
      </c>
      <c r="C1059" s="48" t="s">
        <v>974</v>
      </c>
      <c r="D1059" s="49">
        <v>117</v>
      </c>
      <c r="E1059" s="50" t="s">
        <v>399</v>
      </c>
      <c r="F1059" s="48" t="s">
        <v>400</v>
      </c>
      <c r="G1059" s="48" t="s">
        <v>401</v>
      </c>
      <c r="H1059" s="48">
        <v>117</v>
      </c>
      <c r="I1059" s="48">
        <v>1</v>
      </c>
      <c r="J1059" s="48" t="s">
        <v>402</v>
      </c>
      <c r="K1059" s="48">
        <v>2322</v>
      </c>
      <c r="L1059" s="49">
        <v>1</v>
      </c>
      <c r="M1059" s="48" t="s">
        <v>406</v>
      </c>
      <c r="N1059" s="51" t="s">
        <v>404</v>
      </c>
      <c r="P1059" s="48">
        <v>900</v>
      </c>
      <c r="Q1059" s="131" t="str">
        <f>IFERROR(INDEX(JRoomSCS!C:C,MATCH(JRooms!M1059,JRoomSCS!$B:$B,0)),"N/A")</f>
        <v>N/A</v>
      </c>
      <c r="R1059" s="86" t="s">
        <v>405</v>
      </c>
      <c r="S1059" s="87" t="str">
        <f>IFERROR(INDEX(SchoolList!C:C,MATCH(T1059,SchoolList!A:A,0)),"N/A")</f>
        <v>N/A</v>
      </c>
      <c r="T1059" s="87" t="s">
        <v>405</v>
      </c>
      <c r="U1059" s="88"/>
      <c r="V1059" s="87"/>
    </row>
    <row r="1060" spans="1:22" x14ac:dyDescent="0.2">
      <c r="A1060" s="48">
        <v>51</v>
      </c>
      <c r="B1060" s="48" t="s">
        <v>973</v>
      </c>
      <c r="C1060" s="48" t="s">
        <v>974</v>
      </c>
      <c r="D1060" s="49">
        <v>117</v>
      </c>
      <c r="E1060" s="50" t="s">
        <v>399</v>
      </c>
      <c r="F1060" s="48" t="s">
        <v>400</v>
      </c>
      <c r="G1060" s="48" t="s">
        <v>401</v>
      </c>
      <c r="H1060" s="48">
        <v>117</v>
      </c>
      <c r="I1060" s="48">
        <v>1</v>
      </c>
      <c r="J1060" s="48" t="s">
        <v>402</v>
      </c>
      <c r="K1060" s="48">
        <v>2323</v>
      </c>
      <c r="L1060" s="49">
        <v>2</v>
      </c>
      <c r="M1060" s="48" t="s">
        <v>406</v>
      </c>
      <c r="N1060" s="51" t="s">
        <v>404</v>
      </c>
      <c r="P1060" s="48">
        <v>900</v>
      </c>
      <c r="Q1060" s="131" t="str">
        <f>IFERROR(INDEX(JRoomSCS!C:C,MATCH(JRooms!M1060,JRoomSCS!$B:$B,0)),"N/A")</f>
        <v>N/A</v>
      </c>
      <c r="R1060" s="86" t="s">
        <v>405</v>
      </c>
      <c r="S1060" s="87" t="str">
        <f>IFERROR(INDEX(SchoolList!C:C,MATCH(T1060,SchoolList!A:A,0)),"N/A")</f>
        <v>N/A</v>
      </c>
      <c r="T1060" s="87" t="s">
        <v>405</v>
      </c>
      <c r="U1060" s="88"/>
      <c r="V1060" s="87"/>
    </row>
    <row r="1061" spans="1:22" x14ac:dyDescent="0.2">
      <c r="A1061" s="48">
        <v>51</v>
      </c>
      <c r="B1061" s="48" t="s">
        <v>973</v>
      </c>
      <c r="C1061" s="48" t="s">
        <v>974</v>
      </c>
      <c r="D1061" s="49">
        <v>117</v>
      </c>
      <c r="E1061" s="50" t="s">
        <v>399</v>
      </c>
      <c r="F1061" s="48" t="s">
        <v>400</v>
      </c>
      <c r="G1061" s="48" t="s">
        <v>401</v>
      </c>
      <c r="H1061" s="48">
        <v>117</v>
      </c>
      <c r="I1061" s="48">
        <v>1</v>
      </c>
      <c r="J1061" s="48" t="s">
        <v>402</v>
      </c>
      <c r="K1061" s="48">
        <v>2324</v>
      </c>
      <c r="L1061" s="49">
        <v>3</v>
      </c>
      <c r="M1061" s="48" t="s">
        <v>403</v>
      </c>
      <c r="N1061" s="51" t="s">
        <v>404</v>
      </c>
      <c r="P1061" s="48">
        <v>851</v>
      </c>
      <c r="Q1061" s="131" t="str">
        <f>IFERROR(INDEX(JRoomSCS!C:C,MATCH(JRooms!M1061,JRoomSCS!$B:$B,0)),"N/A")</f>
        <v>N/A</v>
      </c>
      <c r="R1061" s="86" t="s">
        <v>405</v>
      </c>
      <c r="S1061" s="87" t="str">
        <f>IFERROR(INDEX(SchoolList!C:C,MATCH(T1061,SchoolList!A:A,0)),"N/A")</f>
        <v>N/A</v>
      </c>
      <c r="T1061" s="87" t="s">
        <v>405</v>
      </c>
      <c r="U1061" s="88"/>
      <c r="V1061" s="87"/>
    </row>
    <row r="1062" spans="1:22" x14ac:dyDescent="0.2">
      <c r="A1062" s="48">
        <v>51</v>
      </c>
      <c r="B1062" s="48" t="s">
        <v>973</v>
      </c>
      <c r="C1062" s="48" t="s">
        <v>974</v>
      </c>
      <c r="D1062" s="49">
        <v>117</v>
      </c>
      <c r="E1062" s="50" t="s">
        <v>399</v>
      </c>
      <c r="F1062" s="48" t="s">
        <v>400</v>
      </c>
      <c r="G1062" s="48" t="s">
        <v>401</v>
      </c>
      <c r="H1062" s="48">
        <v>117</v>
      </c>
      <c r="I1062" s="48">
        <v>1</v>
      </c>
      <c r="J1062" s="48" t="s">
        <v>402</v>
      </c>
      <c r="K1062" s="48">
        <v>2325</v>
      </c>
      <c r="L1062" s="49">
        <v>4</v>
      </c>
      <c r="M1062" s="48" t="s">
        <v>403</v>
      </c>
      <c r="N1062" s="51" t="s">
        <v>404</v>
      </c>
      <c r="P1062" s="48">
        <v>713</v>
      </c>
      <c r="Q1062" s="131" t="str">
        <f>IFERROR(INDEX(JRoomSCS!C:C,MATCH(JRooms!M1062,JRoomSCS!$B:$B,0)),"N/A")</f>
        <v>N/A</v>
      </c>
      <c r="R1062" s="86" t="s">
        <v>405</v>
      </c>
      <c r="S1062" s="87" t="str">
        <f>IFERROR(INDEX(SchoolList!C:C,MATCH(T1062,SchoolList!A:A,0)),"N/A")</f>
        <v>N/A</v>
      </c>
      <c r="T1062" s="87" t="s">
        <v>405</v>
      </c>
      <c r="U1062" s="88"/>
      <c r="V1062" s="87"/>
    </row>
    <row r="1063" spans="1:22" x14ac:dyDescent="0.2">
      <c r="A1063" s="48">
        <v>51</v>
      </c>
      <c r="B1063" s="48" t="s">
        <v>973</v>
      </c>
      <c r="C1063" s="48" t="s">
        <v>974</v>
      </c>
      <c r="D1063" s="49">
        <v>117</v>
      </c>
      <c r="E1063" s="50" t="s">
        <v>399</v>
      </c>
      <c r="F1063" s="48" t="s">
        <v>400</v>
      </c>
      <c r="G1063" s="48" t="s">
        <v>401</v>
      </c>
      <c r="H1063" s="48">
        <v>117</v>
      </c>
      <c r="I1063" s="48">
        <v>1</v>
      </c>
      <c r="J1063" s="48" t="s">
        <v>402</v>
      </c>
      <c r="K1063" s="48">
        <v>2326</v>
      </c>
      <c r="L1063" s="49">
        <v>5</v>
      </c>
      <c r="M1063" s="48" t="s">
        <v>358</v>
      </c>
      <c r="N1063" s="51" t="s">
        <v>500</v>
      </c>
      <c r="P1063" s="48">
        <v>560</v>
      </c>
      <c r="Q1063" s="131" t="str">
        <f>IFERROR(INDEX(JRoomSCS!C:C,MATCH(JRooms!M1063,JRoomSCS!$B:$B,0)),"N/A")</f>
        <v>Arts</v>
      </c>
      <c r="R1063" s="86" t="s">
        <v>405</v>
      </c>
      <c r="S1063" s="87" t="str">
        <f>IFERROR(INDEX(SchoolList!C:C,MATCH(T1063,SchoolList!A:A,0)),"N/A")</f>
        <v>N/A</v>
      </c>
      <c r="T1063" s="87" t="s">
        <v>405</v>
      </c>
      <c r="U1063" s="88"/>
      <c r="V1063" s="87"/>
    </row>
    <row r="1064" spans="1:22" x14ac:dyDescent="0.2">
      <c r="A1064" s="48">
        <v>51</v>
      </c>
      <c r="B1064" s="48" t="s">
        <v>973</v>
      </c>
      <c r="C1064" s="48" t="s">
        <v>974</v>
      </c>
      <c r="D1064" s="49">
        <v>117</v>
      </c>
      <c r="E1064" s="50" t="s">
        <v>399</v>
      </c>
      <c r="F1064" s="48" t="s">
        <v>400</v>
      </c>
      <c r="G1064" s="48" t="s">
        <v>401</v>
      </c>
      <c r="H1064" s="48">
        <v>117</v>
      </c>
      <c r="I1064" s="48">
        <v>1</v>
      </c>
      <c r="J1064" s="48" t="s">
        <v>402</v>
      </c>
      <c r="K1064" s="48">
        <v>2328</v>
      </c>
      <c r="L1064" s="49">
        <v>9</v>
      </c>
      <c r="M1064" s="48" t="s">
        <v>403</v>
      </c>
      <c r="N1064" s="51" t="s">
        <v>404</v>
      </c>
      <c r="O1064" s="65" t="s">
        <v>546</v>
      </c>
      <c r="P1064" s="48">
        <v>888</v>
      </c>
      <c r="Q1064" s="131" t="str">
        <f>IFERROR(INDEX(JRoomSCS!C:C,MATCH(JRooms!M1064,JRoomSCS!$B:$B,0)),"N/A")</f>
        <v>N/A</v>
      </c>
      <c r="R1064" s="86" t="s">
        <v>405</v>
      </c>
      <c r="S1064" s="87" t="str">
        <f>IFERROR(INDEX(SchoolList!C:C,MATCH(T1064,SchoolList!A:A,0)),"N/A")</f>
        <v>N/A</v>
      </c>
      <c r="T1064" s="87" t="s">
        <v>405</v>
      </c>
      <c r="U1064" s="88"/>
      <c r="V1064" s="87"/>
    </row>
    <row r="1065" spans="1:22" x14ac:dyDescent="0.2">
      <c r="A1065" s="48">
        <v>51</v>
      </c>
      <c r="B1065" s="48" t="s">
        <v>973</v>
      </c>
      <c r="C1065" s="48" t="s">
        <v>974</v>
      </c>
      <c r="D1065" s="49">
        <v>117</v>
      </c>
      <c r="E1065" s="50" t="s">
        <v>399</v>
      </c>
      <c r="F1065" s="48" t="s">
        <v>400</v>
      </c>
      <c r="G1065" s="48" t="s">
        <v>401</v>
      </c>
      <c r="H1065" s="48">
        <v>117</v>
      </c>
      <c r="I1065" s="48">
        <v>1</v>
      </c>
      <c r="J1065" s="48" t="s">
        <v>402</v>
      </c>
      <c r="K1065" s="48">
        <v>2329</v>
      </c>
      <c r="L1065" s="49">
        <v>10</v>
      </c>
      <c r="M1065" s="48" t="s">
        <v>403</v>
      </c>
      <c r="N1065" s="51" t="s">
        <v>404</v>
      </c>
      <c r="P1065" s="48">
        <v>888</v>
      </c>
      <c r="Q1065" s="131" t="str">
        <f>IFERROR(INDEX(JRoomSCS!C:C,MATCH(JRooms!M1065,JRoomSCS!$B:$B,0)),"N/A")</f>
        <v>N/A</v>
      </c>
      <c r="R1065" s="86" t="s">
        <v>405</v>
      </c>
      <c r="S1065" s="87" t="str">
        <f>IFERROR(INDEX(SchoolList!C:C,MATCH(T1065,SchoolList!A:A,0)),"N/A")</f>
        <v>N/A</v>
      </c>
      <c r="T1065" s="87" t="s">
        <v>405</v>
      </c>
      <c r="U1065" s="88"/>
      <c r="V1065" s="87"/>
    </row>
    <row r="1066" spans="1:22" x14ac:dyDescent="0.2">
      <c r="A1066" s="48">
        <v>51</v>
      </c>
      <c r="B1066" s="48" t="s">
        <v>973</v>
      </c>
      <c r="C1066" s="48" t="s">
        <v>974</v>
      </c>
      <c r="D1066" s="49">
        <v>117</v>
      </c>
      <c r="E1066" s="50" t="s">
        <v>399</v>
      </c>
      <c r="F1066" s="48" t="s">
        <v>400</v>
      </c>
      <c r="G1066" s="48" t="s">
        <v>401</v>
      </c>
      <c r="H1066" s="48">
        <v>117</v>
      </c>
      <c r="I1066" s="48">
        <v>1</v>
      </c>
      <c r="J1066" s="48" t="s">
        <v>402</v>
      </c>
      <c r="K1066" s="48">
        <v>2330</v>
      </c>
      <c r="L1066" s="49">
        <v>11</v>
      </c>
      <c r="M1066" s="48" t="s">
        <v>403</v>
      </c>
      <c r="N1066" s="51" t="s">
        <v>404</v>
      </c>
      <c r="P1066" s="48">
        <v>888</v>
      </c>
      <c r="Q1066" s="131" t="str">
        <f>IFERROR(INDEX(JRoomSCS!C:C,MATCH(JRooms!M1066,JRoomSCS!$B:$B,0)),"N/A")</f>
        <v>N/A</v>
      </c>
      <c r="R1066" s="86" t="s">
        <v>405</v>
      </c>
      <c r="S1066" s="87" t="str">
        <f>IFERROR(INDEX(SchoolList!C:C,MATCH(T1066,SchoolList!A:A,0)),"N/A")</f>
        <v>N/A</v>
      </c>
      <c r="T1066" s="87" t="s">
        <v>405</v>
      </c>
      <c r="U1066" s="88"/>
      <c r="V1066" s="87"/>
    </row>
    <row r="1067" spans="1:22" x14ac:dyDescent="0.2">
      <c r="A1067" s="48">
        <v>51</v>
      </c>
      <c r="B1067" s="48" t="s">
        <v>973</v>
      </c>
      <c r="C1067" s="48" t="s">
        <v>974</v>
      </c>
      <c r="D1067" s="49">
        <v>117</v>
      </c>
      <c r="E1067" s="50" t="s">
        <v>399</v>
      </c>
      <c r="F1067" s="48" t="s">
        <v>400</v>
      </c>
      <c r="G1067" s="48" t="s">
        <v>401</v>
      </c>
      <c r="H1067" s="48">
        <v>117</v>
      </c>
      <c r="I1067" s="48">
        <v>1</v>
      </c>
      <c r="J1067" s="48" t="s">
        <v>402</v>
      </c>
      <c r="K1067" s="48">
        <v>2331</v>
      </c>
      <c r="L1067" s="49">
        <v>12</v>
      </c>
      <c r="M1067" s="48" t="s">
        <v>403</v>
      </c>
      <c r="N1067" s="51" t="s">
        <v>404</v>
      </c>
      <c r="P1067" s="48">
        <v>888</v>
      </c>
      <c r="Q1067" s="131" t="str">
        <f>IFERROR(INDEX(JRoomSCS!C:C,MATCH(JRooms!M1067,JRoomSCS!$B:$B,0)),"N/A")</f>
        <v>N/A</v>
      </c>
      <c r="R1067" s="86" t="s">
        <v>405</v>
      </c>
      <c r="S1067" s="87" t="str">
        <f>IFERROR(INDEX(SchoolList!C:C,MATCH(T1067,SchoolList!A:A,0)),"N/A")</f>
        <v>N/A</v>
      </c>
      <c r="T1067" s="87" t="s">
        <v>405</v>
      </c>
      <c r="U1067" s="88"/>
      <c r="V1067" s="87"/>
    </row>
    <row r="1068" spans="1:22" x14ac:dyDescent="0.2">
      <c r="A1068" s="48">
        <v>51</v>
      </c>
      <c r="B1068" s="48" t="s">
        <v>973</v>
      </c>
      <c r="C1068" s="48" t="s">
        <v>974</v>
      </c>
      <c r="D1068" s="49">
        <v>117</v>
      </c>
      <c r="E1068" s="50" t="s">
        <v>399</v>
      </c>
      <c r="F1068" s="48" t="s">
        <v>400</v>
      </c>
      <c r="G1068" s="48" t="s">
        <v>401</v>
      </c>
      <c r="H1068" s="48">
        <v>117</v>
      </c>
      <c r="I1068" s="48">
        <v>1</v>
      </c>
      <c r="J1068" s="48" t="s">
        <v>402</v>
      </c>
      <c r="K1068" s="48">
        <v>2332</v>
      </c>
      <c r="L1068" s="49">
        <v>13</v>
      </c>
      <c r="M1068" s="48" t="s">
        <v>403</v>
      </c>
      <c r="N1068" s="51" t="s">
        <v>404</v>
      </c>
      <c r="P1068" s="48">
        <v>888</v>
      </c>
      <c r="Q1068" s="131" t="str">
        <f>IFERROR(INDEX(JRoomSCS!C:C,MATCH(JRooms!M1068,JRoomSCS!$B:$B,0)),"N/A")</f>
        <v>N/A</v>
      </c>
      <c r="R1068" s="86" t="s">
        <v>405</v>
      </c>
      <c r="S1068" s="87" t="str">
        <f>IFERROR(INDEX(SchoolList!C:C,MATCH(T1068,SchoolList!A:A,0)),"N/A")</f>
        <v>N/A</v>
      </c>
      <c r="T1068" s="87" t="s">
        <v>405</v>
      </c>
      <c r="U1068" s="88"/>
      <c r="V1068" s="87"/>
    </row>
    <row r="1069" spans="1:22" x14ac:dyDescent="0.2">
      <c r="A1069" s="48">
        <v>51</v>
      </c>
      <c r="B1069" s="48" t="s">
        <v>973</v>
      </c>
      <c r="C1069" s="48" t="s">
        <v>974</v>
      </c>
      <c r="D1069" s="49">
        <v>117</v>
      </c>
      <c r="E1069" s="50" t="s">
        <v>399</v>
      </c>
      <c r="F1069" s="48" t="s">
        <v>400</v>
      </c>
      <c r="G1069" s="48" t="s">
        <v>401</v>
      </c>
      <c r="H1069" s="48">
        <v>117</v>
      </c>
      <c r="I1069" s="48">
        <v>1</v>
      </c>
      <c r="J1069" s="48" t="s">
        <v>402</v>
      </c>
      <c r="K1069" s="48">
        <v>2342</v>
      </c>
      <c r="L1069" s="49" t="s">
        <v>521</v>
      </c>
      <c r="M1069" s="48" t="s">
        <v>563</v>
      </c>
      <c r="N1069" s="51" t="s">
        <v>564</v>
      </c>
      <c r="P1069" s="48">
        <v>2288</v>
      </c>
      <c r="Q1069" s="131" t="str">
        <f>IFERROR(INDEX(JRoomSCS!C:C,MATCH(JRooms!M1069,JRoomSCS!$B:$B,0)),"N/A")</f>
        <v>N/A</v>
      </c>
      <c r="R1069" s="86" t="s">
        <v>405</v>
      </c>
      <c r="S1069" s="87" t="str">
        <f>IFERROR(INDEX(SchoolList!C:C,MATCH(T1069,SchoolList!A:A,0)),"N/A")</f>
        <v>N/A</v>
      </c>
      <c r="T1069" s="87" t="s">
        <v>405</v>
      </c>
      <c r="U1069" s="88"/>
      <c r="V1069" s="87"/>
    </row>
    <row r="1070" spans="1:22" x14ac:dyDescent="0.2">
      <c r="A1070" s="48">
        <v>51</v>
      </c>
      <c r="B1070" s="48" t="s">
        <v>973</v>
      </c>
      <c r="C1070" s="48" t="s">
        <v>974</v>
      </c>
      <c r="D1070" s="49">
        <v>117</v>
      </c>
      <c r="E1070" s="50" t="s">
        <v>399</v>
      </c>
      <c r="F1070" s="48" t="s">
        <v>400</v>
      </c>
      <c r="G1070" s="48" t="s">
        <v>401</v>
      </c>
      <c r="H1070" s="48">
        <v>117</v>
      </c>
      <c r="I1070" s="48">
        <v>1</v>
      </c>
      <c r="J1070" s="48" t="s">
        <v>402</v>
      </c>
      <c r="K1070" s="48">
        <v>2327</v>
      </c>
      <c r="L1070" s="49" t="s">
        <v>414</v>
      </c>
      <c r="M1070" s="48" t="s">
        <v>415</v>
      </c>
      <c r="N1070" s="51" t="s">
        <v>416</v>
      </c>
      <c r="P1070" s="48">
        <v>888</v>
      </c>
      <c r="Q1070" s="131" t="str">
        <f>IFERROR(INDEX(JRoomSCS!C:C,MATCH(JRooms!M1070,JRoomSCS!$B:$B,0)),"N/A")</f>
        <v>N/A</v>
      </c>
      <c r="R1070" s="86" t="s">
        <v>405</v>
      </c>
      <c r="S1070" s="87" t="str">
        <f>IFERROR(INDEX(SchoolList!C:C,MATCH(T1070,SchoolList!A:A,0)),"N/A")</f>
        <v>N/A</v>
      </c>
      <c r="T1070" s="87" t="s">
        <v>405</v>
      </c>
      <c r="U1070" s="88"/>
      <c r="V1070" s="87"/>
    </row>
    <row r="1071" spans="1:22" x14ac:dyDescent="0.2">
      <c r="A1071" s="48">
        <v>51</v>
      </c>
      <c r="B1071" s="48" t="s">
        <v>973</v>
      </c>
      <c r="C1071" s="48" t="s">
        <v>974</v>
      </c>
      <c r="D1071" s="49">
        <v>117</v>
      </c>
      <c r="E1071" s="50" t="s">
        <v>399</v>
      </c>
      <c r="F1071" s="48" t="s">
        <v>400</v>
      </c>
      <c r="G1071" s="48" t="s">
        <v>401</v>
      </c>
      <c r="H1071" s="48">
        <v>1238</v>
      </c>
      <c r="I1071" s="48">
        <v>2</v>
      </c>
      <c r="J1071" s="48" t="s">
        <v>509</v>
      </c>
      <c r="K1071" s="48">
        <v>2333</v>
      </c>
      <c r="L1071" s="49">
        <v>14</v>
      </c>
      <c r="M1071" s="48" t="s">
        <v>419</v>
      </c>
      <c r="N1071" s="51" t="s">
        <v>404</v>
      </c>
      <c r="P1071" s="48">
        <v>936</v>
      </c>
      <c r="Q1071" s="131" t="str">
        <f>IFERROR(INDEX(JRoomSCS!C:C,MATCH(JRooms!M1071,JRoomSCS!$B:$B,0)),"N/A")</f>
        <v>N/A</v>
      </c>
      <c r="R1071" s="86" t="s">
        <v>405</v>
      </c>
      <c r="S1071" s="87" t="str">
        <f>IFERROR(INDEX(SchoolList!C:C,MATCH(T1071,SchoolList!A:A,0)),"N/A")</f>
        <v>N/A</v>
      </c>
      <c r="T1071" s="87" t="s">
        <v>405</v>
      </c>
      <c r="U1071" s="88"/>
      <c r="V1071" s="87"/>
    </row>
    <row r="1072" spans="1:22" x14ac:dyDescent="0.2">
      <c r="A1072" s="48">
        <v>51</v>
      </c>
      <c r="B1072" s="48" t="s">
        <v>973</v>
      </c>
      <c r="C1072" s="48" t="s">
        <v>974</v>
      </c>
      <c r="D1072" s="49">
        <v>117</v>
      </c>
      <c r="E1072" s="50" t="s">
        <v>399</v>
      </c>
      <c r="F1072" s="48" t="s">
        <v>400</v>
      </c>
      <c r="G1072" s="48" t="s">
        <v>401</v>
      </c>
      <c r="H1072" s="48">
        <v>1238</v>
      </c>
      <c r="I1072" s="48">
        <v>2</v>
      </c>
      <c r="J1072" s="48" t="s">
        <v>509</v>
      </c>
      <c r="K1072" s="48">
        <v>2334</v>
      </c>
      <c r="L1072" s="49">
        <v>15</v>
      </c>
      <c r="M1072" s="48" t="s">
        <v>419</v>
      </c>
      <c r="N1072" s="51" t="s">
        <v>404</v>
      </c>
      <c r="P1072" s="48">
        <v>888</v>
      </c>
      <c r="Q1072" s="131" t="str">
        <f>IFERROR(INDEX(JRoomSCS!C:C,MATCH(JRooms!M1072,JRoomSCS!$B:$B,0)),"N/A")</f>
        <v>N/A</v>
      </c>
      <c r="R1072" s="86" t="s">
        <v>405</v>
      </c>
      <c r="S1072" s="87" t="str">
        <f>IFERROR(INDEX(SchoolList!C:C,MATCH(T1072,SchoolList!A:A,0)),"N/A")</f>
        <v>N/A</v>
      </c>
      <c r="T1072" s="87" t="s">
        <v>405</v>
      </c>
      <c r="U1072" s="88"/>
      <c r="V1072" s="87"/>
    </row>
    <row r="1073" spans="1:22" x14ac:dyDescent="0.2">
      <c r="A1073" s="48">
        <v>51</v>
      </c>
      <c r="B1073" s="48" t="s">
        <v>973</v>
      </c>
      <c r="C1073" s="48" t="s">
        <v>974</v>
      </c>
      <c r="D1073" s="49">
        <v>117</v>
      </c>
      <c r="E1073" s="50" t="s">
        <v>399</v>
      </c>
      <c r="F1073" s="48" t="s">
        <v>400</v>
      </c>
      <c r="G1073" s="48" t="s">
        <v>401</v>
      </c>
      <c r="H1073" s="48">
        <v>1238</v>
      </c>
      <c r="I1073" s="48">
        <v>2</v>
      </c>
      <c r="J1073" s="48" t="s">
        <v>509</v>
      </c>
      <c r="K1073" s="48">
        <v>2335</v>
      </c>
      <c r="L1073" s="49">
        <v>16</v>
      </c>
      <c r="M1073" s="48" t="s">
        <v>419</v>
      </c>
      <c r="N1073" s="51" t="s">
        <v>404</v>
      </c>
      <c r="P1073" s="48">
        <v>888</v>
      </c>
      <c r="Q1073" s="131" t="str">
        <f>IFERROR(INDEX(JRoomSCS!C:C,MATCH(JRooms!M1073,JRoomSCS!$B:$B,0)),"N/A")</f>
        <v>N/A</v>
      </c>
      <c r="R1073" s="86" t="s">
        <v>405</v>
      </c>
      <c r="S1073" s="87" t="str">
        <f>IFERROR(INDEX(SchoolList!C:C,MATCH(T1073,SchoolList!A:A,0)),"N/A")</f>
        <v>N/A</v>
      </c>
      <c r="T1073" s="87" t="s">
        <v>405</v>
      </c>
      <c r="U1073" s="88"/>
      <c r="V1073" s="87"/>
    </row>
    <row r="1074" spans="1:22" x14ac:dyDescent="0.2">
      <c r="A1074" s="48">
        <v>51</v>
      </c>
      <c r="B1074" s="48" t="s">
        <v>973</v>
      </c>
      <c r="C1074" s="48" t="s">
        <v>974</v>
      </c>
      <c r="D1074" s="49">
        <v>117</v>
      </c>
      <c r="E1074" s="50" t="s">
        <v>399</v>
      </c>
      <c r="F1074" s="48" t="s">
        <v>400</v>
      </c>
      <c r="G1074" s="48" t="s">
        <v>401</v>
      </c>
      <c r="H1074" s="48">
        <v>1238</v>
      </c>
      <c r="I1074" s="48">
        <v>2</v>
      </c>
      <c r="J1074" s="48" t="s">
        <v>509</v>
      </c>
      <c r="K1074" s="48">
        <v>2336</v>
      </c>
      <c r="L1074" s="49">
        <v>17</v>
      </c>
      <c r="M1074" s="48" t="s">
        <v>419</v>
      </c>
      <c r="N1074" s="51" t="s">
        <v>404</v>
      </c>
      <c r="P1074" s="48">
        <v>888</v>
      </c>
      <c r="Q1074" s="131" t="str">
        <f>IFERROR(INDEX(JRoomSCS!C:C,MATCH(JRooms!M1074,JRoomSCS!$B:$B,0)),"N/A")</f>
        <v>N/A</v>
      </c>
      <c r="R1074" s="86" t="s">
        <v>405</v>
      </c>
      <c r="S1074" s="87" t="str">
        <f>IFERROR(INDEX(SchoolList!C:C,MATCH(T1074,SchoolList!A:A,0)),"N/A")</f>
        <v>N/A</v>
      </c>
      <c r="T1074" s="87" t="s">
        <v>405</v>
      </c>
      <c r="U1074" s="88"/>
      <c r="V1074" s="87"/>
    </row>
    <row r="1075" spans="1:22" x14ac:dyDescent="0.2">
      <c r="A1075" s="48">
        <v>51</v>
      </c>
      <c r="B1075" s="48" t="s">
        <v>973</v>
      </c>
      <c r="C1075" s="48" t="s">
        <v>974</v>
      </c>
      <c r="D1075" s="49">
        <v>117</v>
      </c>
      <c r="E1075" s="50" t="s">
        <v>399</v>
      </c>
      <c r="F1075" s="48" t="s">
        <v>400</v>
      </c>
      <c r="G1075" s="48" t="s">
        <v>401</v>
      </c>
      <c r="H1075" s="48">
        <v>1238</v>
      </c>
      <c r="I1075" s="48">
        <v>2</v>
      </c>
      <c r="J1075" s="48" t="s">
        <v>509</v>
      </c>
      <c r="K1075" s="48">
        <v>2337</v>
      </c>
      <c r="L1075" s="49">
        <v>18</v>
      </c>
      <c r="M1075" s="48" t="s">
        <v>419</v>
      </c>
      <c r="N1075" s="51" t="s">
        <v>404</v>
      </c>
      <c r="P1075" s="48">
        <v>888</v>
      </c>
      <c r="Q1075" s="131" t="str">
        <f>IFERROR(INDEX(JRoomSCS!C:C,MATCH(JRooms!M1075,JRoomSCS!$B:$B,0)),"N/A")</f>
        <v>N/A</v>
      </c>
      <c r="R1075" s="86" t="s">
        <v>405</v>
      </c>
      <c r="S1075" s="87" t="str">
        <f>IFERROR(INDEX(SchoolList!C:C,MATCH(T1075,SchoolList!A:A,0)),"N/A")</f>
        <v>N/A</v>
      </c>
      <c r="T1075" s="87" t="s">
        <v>405</v>
      </c>
      <c r="U1075" s="88"/>
      <c r="V1075" s="87"/>
    </row>
    <row r="1076" spans="1:22" x14ac:dyDescent="0.2">
      <c r="A1076" s="48">
        <v>51</v>
      </c>
      <c r="B1076" s="48" t="s">
        <v>973</v>
      </c>
      <c r="C1076" s="48" t="s">
        <v>974</v>
      </c>
      <c r="D1076" s="49">
        <v>117</v>
      </c>
      <c r="E1076" s="50" t="s">
        <v>399</v>
      </c>
      <c r="F1076" s="48" t="s">
        <v>400</v>
      </c>
      <c r="G1076" s="48" t="s">
        <v>401</v>
      </c>
      <c r="H1076" s="48">
        <v>1238</v>
      </c>
      <c r="I1076" s="48">
        <v>2</v>
      </c>
      <c r="J1076" s="48" t="s">
        <v>509</v>
      </c>
      <c r="K1076" s="48">
        <v>2338</v>
      </c>
      <c r="L1076" s="49">
        <v>19</v>
      </c>
      <c r="M1076" s="48" t="s">
        <v>419</v>
      </c>
      <c r="N1076" s="51" t="s">
        <v>404</v>
      </c>
      <c r="P1076" s="48">
        <v>888</v>
      </c>
      <c r="Q1076" s="131" t="str">
        <f>IFERROR(INDEX(JRoomSCS!C:C,MATCH(JRooms!M1076,JRoomSCS!$B:$B,0)),"N/A")</f>
        <v>N/A</v>
      </c>
      <c r="R1076" s="86" t="s">
        <v>405</v>
      </c>
      <c r="S1076" s="87" t="str">
        <f>IFERROR(INDEX(SchoolList!C:C,MATCH(T1076,SchoolList!A:A,0)),"N/A")</f>
        <v>N/A</v>
      </c>
      <c r="T1076" s="87" t="s">
        <v>405</v>
      </c>
      <c r="U1076" s="88"/>
      <c r="V1076" s="87"/>
    </row>
    <row r="1077" spans="1:22" x14ac:dyDescent="0.2">
      <c r="A1077" s="48">
        <v>51</v>
      </c>
      <c r="B1077" s="48" t="s">
        <v>973</v>
      </c>
      <c r="C1077" s="48" t="s">
        <v>974</v>
      </c>
      <c r="D1077" s="49">
        <v>117</v>
      </c>
      <c r="E1077" s="50" t="s">
        <v>399</v>
      </c>
      <c r="F1077" s="48" t="s">
        <v>400</v>
      </c>
      <c r="G1077" s="48" t="s">
        <v>401</v>
      </c>
      <c r="H1077" s="48">
        <v>1238</v>
      </c>
      <c r="I1077" s="48">
        <v>2</v>
      </c>
      <c r="J1077" s="48" t="s">
        <v>509</v>
      </c>
      <c r="K1077" s="48">
        <v>2339</v>
      </c>
      <c r="L1077" s="49">
        <v>20</v>
      </c>
      <c r="M1077" s="48" t="s">
        <v>419</v>
      </c>
      <c r="N1077" s="51" t="s">
        <v>404</v>
      </c>
      <c r="P1077" s="48">
        <v>888</v>
      </c>
      <c r="Q1077" s="131" t="str">
        <f>IFERROR(INDEX(JRoomSCS!C:C,MATCH(JRooms!M1077,JRoomSCS!$B:$B,0)),"N/A")</f>
        <v>N/A</v>
      </c>
      <c r="R1077" s="86" t="s">
        <v>405</v>
      </c>
      <c r="S1077" s="87" t="str">
        <f>IFERROR(INDEX(SchoolList!C:C,MATCH(T1077,SchoolList!A:A,0)),"N/A")</f>
        <v>N/A</v>
      </c>
      <c r="T1077" s="87" t="s">
        <v>405</v>
      </c>
      <c r="U1077" s="88"/>
      <c r="V1077" s="87"/>
    </row>
    <row r="1078" spans="1:22" x14ac:dyDescent="0.2">
      <c r="A1078" s="48">
        <v>51</v>
      </c>
      <c r="B1078" s="48" t="s">
        <v>973</v>
      </c>
      <c r="C1078" s="48" t="s">
        <v>974</v>
      </c>
      <c r="D1078" s="49">
        <v>117</v>
      </c>
      <c r="E1078" s="50" t="s">
        <v>399</v>
      </c>
      <c r="F1078" s="48" t="s">
        <v>400</v>
      </c>
      <c r="G1078" s="48" t="s">
        <v>401</v>
      </c>
      <c r="H1078" s="48">
        <v>1238</v>
      </c>
      <c r="I1078" s="48">
        <v>2</v>
      </c>
      <c r="J1078" s="48" t="s">
        <v>509</v>
      </c>
      <c r="K1078" s="48">
        <v>2341</v>
      </c>
      <c r="L1078" s="49">
        <v>22</v>
      </c>
      <c r="M1078" s="48" t="s">
        <v>419</v>
      </c>
      <c r="N1078" s="51" t="s">
        <v>404</v>
      </c>
      <c r="P1078" s="48">
        <v>888</v>
      </c>
      <c r="Q1078" s="131" t="str">
        <f>IFERROR(INDEX(JRoomSCS!C:C,MATCH(JRooms!M1078,JRoomSCS!$B:$B,0)),"N/A")</f>
        <v>N/A</v>
      </c>
      <c r="R1078" s="86" t="s">
        <v>405</v>
      </c>
      <c r="S1078" s="87" t="str">
        <f>IFERROR(INDEX(SchoolList!C:C,MATCH(T1078,SchoolList!A:A,0)),"N/A")</f>
        <v>N/A</v>
      </c>
      <c r="T1078" s="87" t="s">
        <v>405</v>
      </c>
      <c r="U1078" s="88"/>
      <c r="V1078" s="87"/>
    </row>
    <row r="1079" spans="1:22" x14ac:dyDescent="0.2">
      <c r="A1079" s="48">
        <v>51</v>
      </c>
      <c r="B1079" s="48" t="s">
        <v>973</v>
      </c>
      <c r="C1079" s="48" t="s">
        <v>974</v>
      </c>
      <c r="D1079" s="49">
        <v>121</v>
      </c>
      <c r="E1079" s="50" t="s">
        <v>576</v>
      </c>
      <c r="F1079" s="48" t="s">
        <v>577</v>
      </c>
      <c r="G1079" s="48" t="s">
        <v>424</v>
      </c>
      <c r="H1079" s="48">
        <v>121</v>
      </c>
      <c r="I1079" s="48">
        <v>1</v>
      </c>
      <c r="J1079" s="48" t="s">
        <v>402</v>
      </c>
      <c r="K1079" s="48">
        <v>483</v>
      </c>
      <c r="L1079" s="49" t="s">
        <v>578</v>
      </c>
      <c r="M1079" s="48" t="s">
        <v>419</v>
      </c>
      <c r="N1079" s="51" t="s">
        <v>404</v>
      </c>
      <c r="P1079" s="48">
        <v>897</v>
      </c>
      <c r="Q1079" s="131" t="str">
        <f>IFERROR(INDEX(JRoomSCS!C:C,MATCH(JRooms!M1079,JRoomSCS!$B:$B,0)),"N/A")</f>
        <v>N/A</v>
      </c>
      <c r="R1079" s="86" t="s">
        <v>405</v>
      </c>
      <c r="S1079" s="87" t="str">
        <f>IFERROR(INDEX(SchoolList!C:C,MATCH(T1079,SchoolList!A:A,0)),"N/A")</f>
        <v>N/A</v>
      </c>
      <c r="T1079" s="87" t="s">
        <v>405</v>
      </c>
      <c r="U1079" s="88"/>
      <c r="V1079" s="87"/>
    </row>
    <row r="1080" spans="1:22" x14ac:dyDescent="0.2">
      <c r="A1080" s="48">
        <v>51</v>
      </c>
      <c r="B1080" s="48" t="s">
        <v>973</v>
      </c>
      <c r="C1080" s="48" t="s">
        <v>974</v>
      </c>
      <c r="D1080" s="49">
        <v>120</v>
      </c>
      <c r="E1080" s="50" t="s">
        <v>579</v>
      </c>
      <c r="F1080" s="48" t="s">
        <v>580</v>
      </c>
      <c r="G1080" s="48" t="s">
        <v>424</v>
      </c>
      <c r="H1080" s="48">
        <v>120</v>
      </c>
      <c r="I1080" s="48">
        <v>1</v>
      </c>
      <c r="J1080" s="48" t="s">
        <v>402</v>
      </c>
      <c r="K1080" s="48">
        <v>482</v>
      </c>
      <c r="L1080" s="49" t="s">
        <v>581</v>
      </c>
      <c r="M1080" s="48" t="s">
        <v>419</v>
      </c>
      <c r="N1080" s="51" t="s">
        <v>404</v>
      </c>
      <c r="P1080" s="48">
        <v>897</v>
      </c>
      <c r="Q1080" s="131" t="str">
        <f>IFERROR(INDEX(JRoomSCS!C:C,MATCH(JRooms!M1080,JRoomSCS!$B:$B,0)),"N/A")</f>
        <v>N/A</v>
      </c>
      <c r="R1080" s="86" t="s">
        <v>405</v>
      </c>
      <c r="S1080" s="87" t="str">
        <f>IFERROR(INDEX(SchoolList!C:C,MATCH(T1080,SchoolList!A:A,0)),"N/A")</f>
        <v>N/A</v>
      </c>
      <c r="T1080" s="87" t="s">
        <v>405</v>
      </c>
      <c r="U1080" s="88"/>
      <c r="V1080" s="87"/>
    </row>
    <row r="1081" spans="1:22" x14ac:dyDescent="0.2">
      <c r="A1081" s="48">
        <v>51</v>
      </c>
      <c r="B1081" s="48" t="s">
        <v>973</v>
      </c>
      <c r="C1081" s="48" t="s">
        <v>974</v>
      </c>
      <c r="D1081" s="49">
        <v>119</v>
      </c>
      <c r="E1081" s="50" t="s">
        <v>582</v>
      </c>
      <c r="F1081" s="48" t="s">
        <v>583</v>
      </c>
      <c r="G1081" s="48" t="s">
        <v>424</v>
      </c>
      <c r="H1081" s="48">
        <v>119</v>
      </c>
      <c r="I1081" s="48">
        <v>1</v>
      </c>
      <c r="J1081" s="48" t="s">
        <v>402</v>
      </c>
      <c r="K1081" s="48">
        <v>481</v>
      </c>
      <c r="L1081" s="49" t="s">
        <v>584</v>
      </c>
      <c r="M1081" s="48" t="s">
        <v>419</v>
      </c>
      <c r="N1081" s="51" t="s">
        <v>404</v>
      </c>
      <c r="P1081" s="48">
        <v>897</v>
      </c>
      <c r="Q1081" s="131" t="str">
        <f>IFERROR(INDEX(JRoomSCS!C:C,MATCH(JRooms!M1081,JRoomSCS!$B:$B,0)),"N/A")</f>
        <v>N/A</v>
      </c>
      <c r="R1081" s="86" t="s">
        <v>405</v>
      </c>
      <c r="S1081" s="87" t="str">
        <f>IFERROR(INDEX(SchoolList!C:C,MATCH(T1081,SchoolList!A:A,0)),"N/A")</f>
        <v>N/A</v>
      </c>
      <c r="T1081" s="87" t="s">
        <v>405</v>
      </c>
      <c r="U1081" s="88"/>
      <c r="V1081" s="87"/>
    </row>
    <row r="1082" spans="1:22" x14ac:dyDescent="0.2">
      <c r="A1082" s="48">
        <v>51</v>
      </c>
      <c r="B1082" s="48" t="s">
        <v>973</v>
      </c>
      <c r="C1082" s="48" t="s">
        <v>974</v>
      </c>
      <c r="D1082" s="49">
        <v>118</v>
      </c>
      <c r="E1082" s="50" t="s">
        <v>525</v>
      </c>
      <c r="F1082" s="48" t="s">
        <v>503</v>
      </c>
      <c r="G1082" s="48" t="s">
        <v>424</v>
      </c>
      <c r="H1082" s="48">
        <v>118</v>
      </c>
      <c r="I1082" s="48">
        <v>1</v>
      </c>
      <c r="J1082" s="48" t="s">
        <v>402</v>
      </c>
      <c r="K1082" s="48">
        <v>480</v>
      </c>
      <c r="L1082" s="49" t="s">
        <v>585</v>
      </c>
      <c r="M1082" s="48" t="s">
        <v>419</v>
      </c>
      <c r="N1082" s="51" t="s">
        <v>404</v>
      </c>
      <c r="P1082" s="48">
        <v>897</v>
      </c>
      <c r="Q1082" s="131" t="str">
        <f>IFERROR(INDEX(JRoomSCS!C:C,MATCH(JRooms!M1082,JRoomSCS!$B:$B,0)),"N/A")</f>
        <v>N/A</v>
      </c>
      <c r="R1082" s="86" t="s">
        <v>405</v>
      </c>
      <c r="S1082" s="87" t="str">
        <f>IFERROR(INDEX(SchoolList!C:C,MATCH(T1082,SchoolList!A:A,0)),"N/A")</f>
        <v>N/A</v>
      </c>
      <c r="T1082" s="87" t="s">
        <v>405</v>
      </c>
      <c r="U1082" s="88"/>
      <c r="V1082" s="87"/>
    </row>
    <row r="1083" spans="1:22" x14ac:dyDescent="0.2">
      <c r="A1083" s="48">
        <v>51</v>
      </c>
      <c r="B1083" s="48" t="s">
        <v>973</v>
      </c>
      <c r="C1083" s="48" t="s">
        <v>974</v>
      </c>
      <c r="D1083" s="49">
        <v>125</v>
      </c>
      <c r="E1083" s="50" t="s">
        <v>547</v>
      </c>
      <c r="F1083" s="48" t="s">
        <v>548</v>
      </c>
      <c r="G1083" s="48" t="s">
        <v>424</v>
      </c>
      <c r="H1083" s="48">
        <v>125</v>
      </c>
      <c r="I1083" s="48">
        <v>1</v>
      </c>
      <c r="J1083" s="48" t="s">
        <v>402</v>
      </c>
      <c r="K1083" s="48">
        <v>479</v>
      </c>
      <c r="L1083" s="49" t="s">
        <v>976</v>
      </c>
      <c r="M1083" s="48" t="s">
        <v>490</v>
      </c>
      <c r="N1083" s="51" t="s">
        <v>491</v>
      </c>
      <c r="P1083" s="48">
        <v>897</v>
      </c>
      <c r="Q1083" s="131" t="str">
        <f>IFERROR(INDEX(JRoomSCS!C:C,MATCH(JRooms!M1083,JRoomSCS!$B:$B,0)),"N/A")</f>
        <v>N/A</v>
      </c>
      <c r="R1083" s="86" t="s">
        <v>405</v>
      </c>
      <c r="S1083" s="87" t="str">
        <f>IFERROR(INDEX(SchoolList!C:C,MATCH(T1083,SchoolList!A:A,0)),"N/A")</f>
        <v>N/A</v>
      </c>
      <c r="T1083" s="87" t="s">
        <v>405</v>
      </c>
      <c r="U1083" s="88"/>
      <c r="V1083" s="87"/>
    </row>
    <row r="1084" spans="1:22" x14ac:dyDescent="0.2">
      <c r="A1084" s="48">
        <v>51</v>
      </c>
      <c r="B1084" s="48" t="s">
        <v>973</v>
      </c>
      <c r="C1084" s="48" t="s">
        <v>974</v>
      </c>
      <c r="D1084" s="49">
        <v>124</v>
      </c>
      <c r="E1084" s="50" t="s">
        <v>549</v>
      </c>
      <c r="F1084" s="48" t="s">
        <v>550</v>
      </c>
      <c r="G1084" s="48" t="s">
        <v>424</v>
      </c>
      <c r="H1084" s="48">
        <v>124</v>
      </c>
      <c r="I1084" s="48">
        <v>1</v>
      </c>
      <c r="J1084" s="48" t="s">
        <v>402</v>
      </c>
      <c r="K1084" s="48">
        <v>486</v>
      </c>
      <c r="L1084" s="49" t="s">
        <v>591</v>
      </c>
      <c r="M1084" s="48" t="s">
        <v>419</v>
      </c>
      <c r="N1084" s="51" t="s">
        <v>404</v>
      </c>
      <c r="P1084" s="48">
        <v>897</v>
      </c>
      <c r="Q1084" s="131" t="str">
        <f>IFERROR(INDEX(JRoomSCS!C:C,MATCH(JRooms!M1084,JRoomSCS!$B:$B,0)),"N/A")</f>
        <v>N/A</v>
      </c>
      <c r="R1084" s="86" t="s">
        <v>405</v>
      </c>
      <c r="S1084" s="87" t="str">
        <f>IFERROR(INDEX(SchoolList!C:C,MATCH(T1084,SchoolList!A:A,0)),"N/A")</f>
        <v>N/A</v>
      </c>
      <c r="T1084" s="87" t="s">
        <v>405</v>
      </c>
      <c r="U1084" s="88"/>
      <c r="V1084" s="87"/>
    </row>
    <row r="1085" spans="1:22" x14ac:dyDescent="0.2">
      <c r="A1085" s="48">
        <v>51</v>
      </c>
      <c r="B1085" s="48" t="s">
        <v>973</v>
      </c>
      <c r="C1085" s="48" t="s">
        <v>974</v>
      </c>
      <c r="D1085" s="49">
        <v>122</v>
      </c>
      <c r="E1085" s="50" t="s">
        <v>551</v>
      </c>
      <c r="F1085" s="48" t="s">
        <v>552</v>
      </c>
      <c r="G1085" s="48" t="s">
        <v>424</v>
      </c>
      <c r="H1085" s="48">
        <v>122</v>
      </c>
      <c r="I1085" s="48">
        <v>1</v>
      </c>
      <c r="J1085" s="48" t="s">
        <v>402</v>
      </c>
      <c r="K1085" s="48">
        <v>484</v>
      </c>
      <c r="L1085" s="49" t="s">
        <v>977</v>
      </c>
      <c r="M1085" s="48" t="s">
        <v>490</v>
      </c>
      <c r="N1085" s="51" t="s">
        <v>491</v>
      </c>
      <c r="P1085" s="48">
        <v>897</v>
      </c>
      <c r="Q1085" s="131" t="str">
        <f>IFERROR(INDEX(JRoomSCS!C:C,MATCH(JRooms!M1085,JRoomSCS!$B:$B,0)),"N/A")</f>
        <v>N/A</v>
      </c>
      <c r="R1085" s="86" t="s">
        <v>405</v>
      </c>
      <c r="S1085" s="87" t="str">
        <f>IFERROR(INDEX(SchoolList!C:C,MATCH(T1085,SchoolList!A:A,0)),"N/A")</f>
        <v>N/A</v>
      </c>
      <c r="T1085" s="87" t="s">
        <v>405</v>
      </c>
      <c r="U1085" s="88"/>
      <c r="V1085" s="87"/>
    </row>
    <row r="1086" spans="1:22" x14ac:dyDescent="0.2">
      <c r="A1086" s="48">
        <v>51</v>
      </c>
      <c r="B1086" s="48" t="s">
        <v>973</v>
      </c>
      <c r="C1086" s="48" t="s">
        <v>974</v>
      </c>
      <c r="D1086" s="49">
        <v>123</v>
      </c>
      <c r="E1086" s="50" t="s">
        <v>553</v>
      </c>
      <c r="F1086" s="48" t="s">
        <v>554</v>
      </c>
      <c r="G1086" s="48" t="s">
        <v>424</v>
      </c>
      <c r="H1086" s="48">
        <v>123</v>
      </c>
      <c r="I1086" s="48">
        <v>1</v>
      </c>
      <c r="J1086" s="48" t="s">
        <v>402</v>
      </c>
      <c r="K1086" s="48">
        <v>485</v>
      </c>
      <c r="L1086" s="49" t="s">
        <v>978</v>
      </c>
      <c r="M1086" s="48" t="s">
        <v>419</v>
      </c>
      <c r="N1086" s="51" t="s">
        <v>404</v>
      </c>
      <c r="P1086" s="48">
        <v>897</v>
      </c>
      <c r="Q1086" s="131" t="str">
        <f>IFERROR(INDEX(JRoomSCS!C:C,MATCH(JRooms!M1086,JRoomSCS!$B:$B,0)),"N/A")</f>
        <v>N/A</v>
      </c>
      <c r="R1086" s="86" t="s">
        <v>405</v>
      </c>
      <c r="S1086" s="87" t="str">
        <f>IFERROR(INDEX(SchoolList!C:C,MATCH(T1086,SchoolList!A:A,0)),"N/A")</f>
        <v>N/A</v>
      </c>
      <c r="T1086" s="87" t="s">
        <v>405</v>
      </c>
      <c r="U1086" s="88"/>
      <c r="V1086" s="87"/>
    </row>
    <row r="1087" spans="1:22" x14ac:dyDescent="0.2">
      <c r="A1087" s="48">
        <v>53</v>
      </c>
      <c r="B1087" s="48" t="s">
        <v>979</v>
      </c>
      <c r="C1087" s="48" t="s">
        <v>980</v>
      </c>
      <c r="D1087" s="49">
        <v>126</v>
      </c>
      <c r="E1087" s="50" t="s">
        <v>399</v>
      </c>
      <c r="F1087" s="48" t="s">
        <v>400</v>
      </c>
      <c r="G1087" s="48" t="s">
        <v>401</v>
      </c>
      <c r="H1087" s="48">
        <v>126</v>
      </c>
      <c r="I1087" s="48">
        <v>1</v>
      </c>
      <c r="J1087" s="48" t="s">
        <v>402</v>
      </c>
      <c r="K1087" s="48">
        <v>1813</v>
      </c>
      <c r="L1087" s="49">
        <v>113</v>
      </c>
      <c r="M1087" s="48" t="s">
        <v>406</v>
      </c>
      <c r="N1087" s="51" t="s">
        <v>404</v>
      </c>
      <c r="P1087" s="48">
        <v>1120</v>
      </c>
      <c r="Q1087" s="131" t="str">
        <f>IFERROR(INDEX(JRoomSCS!C:C,MATCH(JRooms!M1087,JRoomSCS!$B:$B,0)),"N/A")</f>
        <v>N/A</v>
      </c>
      <c r="R1087" s="86" t="s">
        <v>405</v>
      </c>
      <c r="S1087" s="87" t="str">
        <f>IFERROR(INDEX(SchoolList!C:C,MATCH(T1087,SchoolList!A:A,0)),"N/A")</f>
        <v>N/A</v>
      </c>
      <c r="T1087" s="87" t="s">
        <v>405</v>
      </c>
      <c r="U1087" s="88"/>
      <c r="V1087" s="87"/>
    </row>
    <row r="1088" spans="1:22" x14ac:dyDescent="0.2">
      <c r="A1088" s="48">
        <v>53</v>
      </c>
      <c r="B1088" s="48" t="s">
        <v>979</v>
      </c>
      <c r="C1088" s="48" t="s">
        <v>980</v>
      </c>
      <c r="D1088" s="49">
        <v>126</v>
      </c>
      <c r="E1088" s="50" t="s">
        <v>399</v>
      </c>
      <c r="F1088" s="48" t="s">
        <v>400</v>
      </c>
      <c r="G1088" s="48" t="s">
        <v>401</v>
      </c>
      <c r="H1088" s="48">
        <v>126</v>
      </c>
      <c r="I1088" s="48">
        <v>1</v>
      </c>
      <c r="J1088" s="48" t="s">
        <v>402</v>
      </c>
      <c r="K1088" s="48">
        <v>1814</v>
      </c>
      <c r="L1088" s="49">
        <v>114</v>
      </c>
      <c r="M1088" s="48" t="s">
        <v>408</v>
      </c>
      <c r="N1088" s="51" t="s">
        <v>409</v>
      </c>
      <c r="P1088" s="48">
        <v>416</v>
      </c>
      <c r="Q1088" s="131" t="str">
        <f>IFERROR(INDEX(JRoomSCS!C:C,MATCH(JRooms!M1088,JRoomSCS!$B:$B,0)),"N/A")</f>
        <v>N/A</v>
      </c>
      <c r="R1088" s="86" t="s">
        <v>405</v>
      </c>
      <c r="S1088" s="87" t="str">
        <f>IFERROR(INDEX(SchoolList!C:C,MATCH(T1088,SchoolList!A:A,0)),"N/A")</f>
        <v>N/A</v>
      </c>
      <c r="T1088" s="87" t="s">
        <v>405</v>
      </c>
      <c r="U1088" s="88"/>
      <c r="V1088" s="87"/>
    </row>
    <row r="1089" spans="1:22" x14ac:dyDescent="0.2">
      <c r="A1089" s="48">
        <v>53</v>
      </c>
      <c r="B1089" s="48" t="s">
        <v>979</v>
      </c>
      <c r="C1089" s="48" t="s">
        <v>980</v>
      </c>
      <c r="D1089" s="49">
        <v>126</v>
      </c>
      <c r="E1089" s="50" t="s">
        <v>399</v>
      </c>
      <c r="F1089" s="48" t="s">
        <v>400</v>
      </c>
      <c r="G1089" s="48" t="s">
        <v>401</v>
      </c>
      <c r="H1089" s="48">
        <v>126</v>
      </c>
      <c r="I1089" s="48">
        <v>1</v>
      </c>
      <c r="J1089" s="48" t="s">
        <v>402</v>
      </c>
      <c r="K1089" s="48">
        <v>1815</v>
      </c>
      <c r="L1089" s="49">
        <v>118</v>
      </c>
      <c r="M1089" s="48" t="s">
        <v>419</v>
      </c>
      <c r="N1089" s="51" t="s">
        <v>404</v>
      </c>
      <c r="O1089" s="52" t="s">
        <v>491</v>
      </c>
      <c r="P1089" s="48">
        <v>832</v>
      </c>
      <c r="Q1089" s="131" t="str">
        <f>IFERROR(INDEX(JRoomSCS!C:C,MATCH(JRooms!M1089,JRoomSCS!$B:$B,0)),"N/A")</f>
        <v>N/A</v>
      </c>
      <c r="R1089" s="86" t="s">
        <v>405</v>
      </c>
      <c r="S1089" s="87" t="str">
        <f>IFERROR(INDEX(SchoolList!C:C,MATCH(T1089,SchoolList!A:A,0)),"N/A")</f>
        <v>N/A</v>
      </c>
      <c r="T1089" s="87" t="s">
        <v>405</v>
      </c>
      <c r="U1089" s="88"/>
      <c r="V1089" s="87"/>
    </row>
    <row r="1090" spans="1:22" x14ac:dyDescent="0.2">
      <c r="A1090" s="48">
        <v>53</v>
      </c>
      <c r="B1090" s="48" t="s">
        <v>979</v>
      </c>
      <c r="C1090" s="48" t="s">
        <v>980</v>
      </c>
      <c r="D1090" s="49">
        <v>126</v>
      </c>
      <c r="E1090" s="50" t="s">
        <v>399</v>
      </c>
      <c r="F1090" s="48" t="s">
        <v>400</v>
      </c>
      <c r="G1090" s="48" t="s">
        <v>401</v>
      </c>
      <c r="H1090" s="48">
        <v>126</v>
      </c>
      <c r="I1090" s="48">
        <v>1</v>
      </c>
      <c r="J1090" s="48" t="s">
        <v>402</v>
      </c>
      <c r="K1090" s="48">
        <v>1816</v>
      </c>
      <c r="L1090" s="49">
        <v>119</v>
      </c>
      <c r="M1090" s="48" t="s">
        <v>406</v>
      </c>
      <c r="N1090" s="51" t="s">
        <v>404</v>
      </c>
      <c r="P1090" s="48">
        <v>864</v>
      </c>
      <c r="Q1090" s="131" t="str">
        <f>IFERROR(INDEX(JRoomSCS!C:C,MATCH(JRooms!M1090,JRoomSCS!$B:$B,0)),"N/A")</f>
        <v>N/A</v>
      </c>
      <c r="R1090" s="86" t="s">
        <v>405</v>
      </c>
      <c r="S1090" s="87" t="str">
        <f>IFERROR(INDEX(SchoolList!C:C,MATCH(T1090,SchoolList!A:A,0)),"N/A")</f>
        <v>N/A</v>
      </c>
      <c r="T1090" s="87" t="s">
        <v>405</v>
      </c>
      <c r="U1090" s="88"/>
      <c r="V1090" s="87"/>
    </row>
    <row r="1091" spans="1:22" x14ac:dyDescent="0.2">
      <c r="A1091" s="48">
        <v>53</v>
      </c>
      <c r="B1091" s="48" t="s">
        <v>979</v>
      </c>
      <c r="C1091" s="48" t="s">
        <v>980</v>
      </c>
      <c r="D1091" s="49">
        <v>126</v>
      </c>
      <c r="E1091" s="50" t="s">
        <v>399</v>
      </c>
      <c r="F1091" s="48" t="s">
        <v>400</v>
      </c>
      <c r="G1091" s="48" t="s">
        <v>401</v>
      </c>
      <c r="H1091" s="48">
        <v>126</v>
      </c>
      <c r="I1091" s="48">
        <v>1</v>
      </c>
      <c r="J1091" s="48" t="s">
        <v>402</v>
      </c>
      <c r="K1091" s="48">
        <v>1817</v>
      </c>
      <c r="L1091" s="49">
        <v>120</v>
      </c>
      <c r="M1091" s="48" t="s">
        <v>406</v>
      </c>
      <c r="N1091" s="51" t="s">
        <v>404</v>
      </c>
      <c r="P1091" s="48">
        <v>864</v>
      </c>
      <c r="Q1091" s="131" t="str">
        <f>IFERROR(INDEX(JRoomSCS!C:C,MATCH(JRooms!M1091,JRoomSCS!$B:$B,0)),"N/A")</f>
        <v>N/A</v>
      </c>
      <c r="R1091" s="86" t="s">
        <v>405</v>
      </c>
      <c r="S1091" s="87" t="str">
        <f>IFERROR(INDEX(SchoolList!C:C,MATCH(T1091,SchoolList!A:A,0)),"N/A")</f>
        <v>N/A</v>
      </c>
      <c r="T1091" s="87" t="s">
        <v>405</v>
      </c>
      <c r="U1091" s="88"/>
      <c r="V1091" s="87"/>
    </row>
    <row r="1092" spans="1:22" x14ac:dyDescent="0.2">
      <c r="A1092" s="48">
        <v>53</v>
      </c>
      <c r="B1092" s="48" t="s">
        <v>979</v>
      </c>
      <c r="C1092" s="48" t="s">
        <v>980</v>
      </c>
      <c r="D1092" s="49">
        <v>126</v>
      </c>
      <c r="E1092" s="50" t="s">
        <v>399</v>
      </c>
      <c r="F1092" s="48" t="s">
        <v>400</v>
      </c>
      <c r="G1092" s="48" t="s">
        <v>401</v>
      </c>
      <c r="H1092" s="48">
        <v>126</v>
      </c>
      <c r="I1092" s="48">
        <v>1</v>
      </c>
      <c r="J1092" s="48" t="s">
        <v>402</v>
      </c>
      <c r="K1092" s="48">
        <v>1818</v>
      </c>
      <c r="L1092" s="49">
        <v>121</v>
      </c>
      <c r="M1092" s="48" t="s">
        <v>506</v>
      </c>
      <c r="N1092" s="51" t="s">
        <v>404</v>
      </c>
      <c r="P1092" s="48">
        <v>864</v>
      </c>
      <c r="Q1092" s="131" t="str">
        <f>IFERROR(INDEX(JRoomSCS!C:C,MATCH(JRooms!M1092,JRoomSCS!$B:$B,0)),"N/A")</f>
        <v>N/A</v>
      </c>
      <c r="R1092" s="86" t="s">
        <v>405</v>
      </c>
      <c r="S1092" s="87" t="str">
        <f>IFERROR(INDEX(SchoolList!C:C,MATCH(T1092,SchoolList!A:A,0)),"N/A")</f>
        <v>N/A</v>
      </c>
      <c r="T1092" s="87" t="s">
        <v>405</v>
      </c>
      <c r="U1092" s="88"/>
      <c r="V1092" s="87"/>
    </row>
    <row r="1093" spans="1:22" x14ac:dyDescent="0.2">
      <c r="A1093" s="48">
        <v>53</v>
      </c>
      <c r="B1093" s="48" t="s">
        <v>979</v>
      </c>
      <c r="C1093" s="48" t="s">
        <v>980</v>
      </c>
      <c r="D1093" s="49">
        <v>126</v>
      </c>
      <c r="E1093" s="50" t="s">
        <v>399</v>
      </c>
      <c r="F1093" s="48" t="s">
        <v>400</v>
      </c>
      <c r="G1093" s="48" t="s">
        <v>401</v>
      </c>
      <c r="H1093" s="48">
        <v>126</v>
      </c>
      <c r="I1093" s="48">
        <v>1</v>
      </c>
      <c r="J1093" s="48" t="s">
        <v>402</v>
      </c>
      <c r="K1093" s="48">
        <v>1819</v>
      </c>
      <c r="L1093" s="49">
        <v>122</v>
      </c>
      <c r="M1093" s="48" t="s">
        <v>506</v>
      </c>
      <c r="N1093" s="51" t="s">
        <v>404</v>
      </c>
      <c r="P1093" s="48">
        <v>864</v>
      </c>
      <c r="Q1093" s="131" t="str">
        <f>IFERROR(INDEX(JRoomSCS!C:C,MATCH(JRooms!M1093,JRoomSCS!$B:$B,0)),"N/A")</f>
        <v>N/A</v>
      </c>
      <c r="R1093" s="86" t="s">
        <v>405</v>
      </c>
      <c r="S1093" s="87" t="str">
        <f>IFERROR(INDEX(SchoolList!C:C,MATCH(T1093,SchoolList!A:A,0)),"N/A")</f>
        <v>N/A</v>
      </c>
      <c r="T1093" s="87" t="s">
        <v>405</v>
      </c>
      <c r="U1093" s="88"/>
      <c r="V1093" s="87"/>
    </row>
    <row r="1094" spans="1:22" x14ac:dyDescent="0.2">
      <c r="A1094" s="48">
        <v>53</v>
      </c>
      <c r="B1094" s="48" t="s">
        <v>979</v>
      </c>
      <c r="C1094" s="48" t="s">
        <v>980</v>
      </c>
      <c r="D1094" s="49">
        <v>126</v>
      </c>
      <c r="E1094" s="50" t="s">
        <v>399</v>
      </c>
      <c r="F1094" s="48" t="s">
        <v>400</v>
      </c>
      <c r="G1094" s="48" t="s">
        <v>401</v>
      </c>
      <c r="H1094" s="48">
        <v>126</v>
      </c>
      <c r="I1094" s="48">
        <v>1</v>
      </c>
      <c r="J1094" s="48" t="s">
        <v>402</v>
      </c>
      <c r="K1094" s="48">
        <v>1820</v>
      </c>
      <c r="L1094" s="49">
        <v>123</v>
      </c>
      <c r="M1094" s="48" t="s">
        <v>406</v>
      </c>
      <c r="N1094" s="51" t="s">
        <v>404</v>
      </c>
      <c r="P1094" s="48">
        <v>864</v>
      </c>
      <c r="Q1094" s="131" t="str">
        <f>IFERROR(INDEX(JRoomSCS!C:C,MATCH(JRooms!M1094,JRoomSCS!$B:$B,0)),"N/A")</f>
        <v>N/A</v>
      </c>
      <c r="R1094" s="86" t="s">
        <v>405</v>
      </c>
      <c r="S1094" s="87" t="str">
        <f>IFERROR(INDEX(SchoolList!C:C,MATCH(T1094,SchoolList!A:A,0)),"N/A")</f>
        <v>N/A</v>
      </c>
      <c r="T1094" s="87" t="s">
        <v>405</v>
      </c>
      <c r="U1094" s="88"/>
      <c r="V1094" s="87"/>
    </row>
    <row r="1095" spans="1:22" x14ac:dyDescent="0.2">
      <c r="A1095" s="48">
        <v>53</v>
      </c>
      <c r="B1095" s="48" t="s">
        <v>979</v>
      </c>
      <c r="C1095" s="48" t="s">
        <v>980</v>
      </c>
      <c r="D1095" s="49">
        <v>126</v>
      </c>
      <c r="E1095" s="50" t="s">
        <v>399</v>
      </c>
      <c r="F1095" s="48" t="s">
        <v>400</v>
      </c>
      <c r="G1095" s="48" t="s">
        <v>401</v>
      </c>
      <c r="H1095" s="48">
        <v>126</v>
      </c>
      <c r="I1095" s="48">
        <v>1</v>
      </c>
      <c r="J1095" s="48" t="s">
        <v>402</v>
      </c>
      <c r="K1095" s="48">
        <v>1821</v>
      </c>
      <c r="L1095" s="49">
        <v>124</v>
      </c>
      <c r="M1095" s="48" t="s">
        <v>419</v>
      </c>
      <c r="N1095" s="51" t="s">
        <v>404</v>
      </c>
      <c r="O1095" s="63" t="s">
        <v>490</v>
      </c>
      <c r="P1095" s="48">
        <v>864</v>
      </c>
      <c r="Q1095" s="131" t="str">
        <f>IFERROR(INDEX(JRoomSCS!C:C,MATCH(JRooms!M1095,JRoomSCS!$B:$B,0)),"N/A")</f>
        <v>N/A</v>
      </c>
      <c r="R1095" s="86" t="s">
        <v>405</v>
      </c>
      <c r="S1095" s="87" t="str">
        <f>IFERROR(INDEX(SchoolList!C:C,MATCH(T1095,SchoolList!A:A,0)),"N/A")</f>
        <v>N/A</v>
      </c>
      <c r="T1095" s="87" t="s">
        <v>405</v>
      </c>
      <c r="U1095" s="88"/>
      <c r="V1095" s="87"/>
    </row>
    <row r="1096" spans="1:22" x14ac:dyDescent="0.2">
      <c r="A1096" s="48">
        <v>53</v>
      </c>
      <c r="B1096" s="48" t="s">
        <v>979</v>
      </c>
      <c r="C1096" s="48" t="s">
        <v>980</v>
      </c>
      <c r="D1096" s="49">
        <v>126</v>
      </c>
      <c r="E1096" s="50" t="s">
        <v>399</v>
      </c>
      <c r="F1096" s="48" t="s">
        <v>400</v>
      </c>
      <c r="G1096" s="48" t="s">
        <v>401</v>
      </c>
      <c r="H1096" s="48">
        <v>126</v>
      </c>
      <c r="I1096" s="48">
        <v>1</v>
      </c>
      <c r="J1096" s="48" t="s">
        <v>402</v>
      </c>
      <c r="K1096" s="48">
        <v>1766</v>
      </c>
      <c r="L1096" s="49">
        <v>125</v>
      </c>
      <c r="M1096" s="48" t="s">
        <v>408</v>
      </c>
      <c r="N1096" s="51" t="s">
        <v>409</v>
      </c>
      <c r="P1096" s="48">
        <v>352</v>
      </c>
      <c r="Q1096" s="131" t="str">
        <f>IFERROR(INDEX(JRoomSCS!C:C,MATCH(JRooms!M1096,JRoomSCS!$B:$B,0)),"N/A")</f>
        <v>N/A</v>
      </c>
      <c r="R1096" s="86" t="s">
        <v>405</v>
      </c>
      <c r="S1096" s="87" t="str">
        <f>IFERROR(INDEX(SchoolList!C:C,MATCH(T1096,SchoolList!A:A,0)),"N/A")</f>
        <v>N/A</v>
      </c>
      <c r="T1096" s="87" t="s">
        <v>405</v>
      </c>
      <c r="U1096" s="88"/>
      <c r="V1096" s="87"/>
    </row>
    <row r="1097" spans="1:22" x14ac:dyDescent="0.2">
      <c r="A1097" s="48">
        <v>53</v>
      </c>
      <c r="B1097" s="48" t="s">
        <v>979</v>
      </c>
      <c r="C1097" s="48" t="s">
        <v>980</v>
      </c>
      <c r="D1097" s="49">
        <v>126</v>
      </c>
      <c r="E1097" s="50" t="s">
        <v>399</v>
      </c>
      <c r="F1097" s="48" t="s">
        <v>400</v>
      </c>
      <c r="G1097" s="48" t="s">
        <v>401</v>
      </c>
      <c r="H1097" s="48">
        <v>126</v>
      </c>
      <c r="I1097" s="48">
        <v>1</v>
      </c>
      <c r="J1097" s="48" t="s">
        <v>402</v>
      </c>
      <c r="K1097" s="48">
        <v>1734</v>
      </c>
      <c r="L1097" s="49">
        <v>133</v>
      </c>
      <c r="M1097" s="48" t="s">
        <v>494</v>
      </c>
      <c r="N1097" s="51" t="s">
        <v>404</v>
      </c>
      <c r="P1097" s="48">
        <v>1088</v>
      </c>
      <c r="Q1097" s="131" t="str">
        <f>IFERROR(INDEX(JRoomSCS!C:C,MATCH(JRooms!M1097,JRoomSCS!$B:$B,0)),"N/A")</f>
        <v>N/A</v>
      </c>
      <c r="R1097" s="86" t="s">
        <v>492</v>
      </c>
      <c r="S1097" s="87" t="str">
        <f>IFERROR(INDEX(SchoolList!C:C,MATCH(T1097,SchoolList!A:A,0)),"N/A")</f>
        <v>N/A</v>
      </c>
      <c r="T1097" s="87" t="s">
        <v>405</v>
      </c>
      <c r="U1097" s="88"/>
      <c r="V1097" s="87"/>
    </row>
    <row r="1098" spans="1:22" x14ac:dyDescent="0.2">
      <c r="A1098" s="48">
        <v>53</v>
      </c>
      <c r="B1098" s="48" t="s">
        <v>979</v>
      </c>
      <c r="C1098" s="48" t="s">
        <v>980</v>
      </c>
      <c r="D1098" s="49">
        <v>126</v>
      </c>
      <c r="E1098" s="50" t="s">
        <v>399</v>
      </c>
      <c r="F1098" s="48" t="s">
        <v>400</v>
      </c>
      <c r="G1098" s="48" t="s">
        <v>401</v>
      </c>
      <c r="H1098" s="48">
        <v>126</v>
      </c>
      <c r="I1098" s="48">
        <v>1</v>
      </c>
      <c r="J1098" s="48" t="s">
        <v>402</v>
      </c>
      <c r="K1098" s="48">
        <v>1735</v>
      </c>
      <c r="L1098" s="49">
        <v>137</v>
      </c>
      <c r="M1098" s="48" t="s">
        <v>406</v>
      </c>
      <c r="N1098" s="51" t="s">
        <v>404</v>
      </c>
      <c r="P1098" s="48">
        <v>1120</v>
      </c>
      <c r="Q1098" s="131" t="str">
        <f>IFERROR(INDEX(JRoomSCS!C:C,MATCH(JRooms!M1098,JRoomSCS!$B:$B,0)),"N/A")</f>
        <v>N/A</v>
      </c>
      <c r="R1098" s="86" t="s">
        <v>405</v>
      </c>
      <c r="S1098" s="87" t="str">
        <f>IFERROR(INDEX(SchoolList!C:C,MATCH(T1098,SchoolList!A:A,0)),"N/A")</f>
        <v>N/A</v>
      </c>
      <c r="T1098" s="87" t="s">
        <v>405</v>
      </c>
      <c r="U1098" s="88"/>
      <c r="V1098" s="87"/>
    </row>
    <row r="1099" spans="1:22" x14ac:dyDescent="0.2">
      <c r="A1099" s="48">
        <v>53</v>
      </c>
      <c r="B1099" s="48" t="s">
        <v>979</v>
      </c>
      <c r="C1099" s="48" t="s">
        <v>980</v>
      </c>
      <c r="D1099" s="49">
        <v>126</v>
      </c>
      <c r="E1099" s="50" t="s">
        <v>399</v>
      </c>
      <c r="F1099" s="48" t="s">
        <v>400</v>
      </c>
      <c r="G1099" s="48" t="s">
        <v>401</v>
      </c>
      <c r="H1099" s="48">
        <v>1113</v>
      </c>
      <c r="I1099" s="48">
        <v>2</v>
      </c>
      <c r="J1099" s="48" t="s">
        <v>541</v>
      </c>
      <c r="K1099" s="48">
        <v>1750</v>
      </c>
      <c r="L1099" s="49">
        <v>210</v>
      </c>
      <c r="M1099" s="48" t="s">
        <v>419</v>
      </c>
      <c r="N1099" s="51" t="s">
        <v>404</v>
      </c>
      <c r="O1099" s="52" t="s">
        <v>491</v>
      </c>
      <c r="P1099" s="48">
        <v>864</v>
      </c>
      <c r="Q1099" s="131" t="str">
        <f>IFERROR(INDEX(JRoomSCS!C:C,MATCH(JRooms!M1099,JRoomSCS!$B:$B,0)),"N/A")</f>
        <v>N/A</v>
      </c>
      <c r="R1099" s="86" t="s">
        <v>405</v>
      </c>
      <c r="S1099" s="87" t="str">
        <f>IFERROR(INDEX(SchoolList!C:C,MATCH(T1099,SchoolList!A:A,0)),"N/A")</f>
        <v>N/A</v>
      </c>
      <c r="T1099" s="87" t="s">
        <v>405</v>
      </c>
      <c r="U1099" s="88"/>
      <c r="V1099" s="87"/>
    </row>
    <row r="1100" spans="1:22" x14ac:dyDescent="0.2">
      <c r="A1100" s="48">
        <v>53</v>
      </c>
      <c r="B1100" s="48" t="s">
        <v>979</v>
      </c>
      <c r="C1100" s="48" t="s">
        <v>980</v>
      </c>
      <c r="D1100" s="49">
        <v>126</v>
      </c>
      <c r="E1100" s="50" t="s">
        <v>399</v>
      </c>
      <c r="F1100" s="48" t="s">
        <v>400</v>
      </c>
      <c r="G1100" s="48" t="s">
        <v>401</v>
      </c>
      <c r="H1100" s="48">
        <v>1113</v>
      </c>
      <c r="I1100" s="48">
        <v>2</v>
      </c>
      <c r="J1100" s="48" t="s">
        <v>541</v>
      </c>
      <c r="K1100" s="48">
        <v>1751</v>
      </c>
      <c r="L1100" s="49">
        <v>211</v>
      </c>
      <c r="M1100" s="48" t="s">
        <v>419</v>
      </c>
      <c r="N1100" s="51" t="s">
        <v>404</v>
      </c>
      <c r="P1100" s="48">
        <v>868</v>
      </c>
      <c r="Q1100" s="131" t="str">
        <f>IFERROR(INDEX(JRoomSCS!C:C,MATCH(JRooms!M1100,JRoomSCS!$B:$B,0)),"N/A")</f>
        <v>N/A</v>
      </c>
      <c r="R1100" s="86" t="s">
        <v>405</v>
      </c>
      <c r="S1100" s="87" t="str">
        <f>IFERROR(INDEX(SchoolList!C:C,MATCH(T1100,SchoolList!A:A,0)),"N/A")</f>
        <v>N/A</v>
      </c>
      <c r="T1100" s="87" t="s">
        <v>405</v>
      </c>
      <c r="U1100" s="88"/>
      <c r="V1100" s="87"/>
    </row>
    <row r="1101" spans="1:22" x14ac:dyDescent="0.2">
      <c r="A1101" s="48">
        <v>53</v>
      </c>
      <c r="B1101" s="48" t="s">
        <v>979</v>
      </c>
      <c r="C1101" s="48" t="s">
        <v>980</v>
      </c>
      <c r="D1101" s="49">
        <v>126</v>
      </c>
      <c r="E1101" s="50" t="s">
        <v>399</v>
      </c>
      <c r="F1101" s="48" t="s">
        <v>400</v>
      </c>
      <c r="G1101" s="48" t="s">
        <v>401</v>
      </c>
      <c r="H1101" s="48">
        <v>1113</v>
      </c>
      <c r="I1101" s="48">
        <v>2</v>
      </c>
      <c r="J1101" s="48" t="s">
        <v>541</v>
      </c>
      <c r="K1101" s="48">
        <v>1752</v>
      </c>
      <c r="L1101" s="49">
        <v>212</v>
      </c>
      <c r="M1101" s="48" t="s">
        <v>419</v>
      </c>
      <c r="N1101" s="51" t="s">
        <v>404</v>
      </c>
      <c r="P1101" s="48">
        <v>864</v>
      </c>
      <c r="Q1101" s="131" t="str">
        <f>IFERROR(INDEX(JRoomSCS!C:C,MATCH(JRooms!M1101,JRoomSCS!$B:$B,0)),"N/A")</f>
        <v>N/A</v>
      </c>
      <c r="R1101" s="86" t="s">
        <v>405</v>
      </c>
      <c r="S1101" s="87" t="str">
        <f>IFERROR(INDEX(SchoolList!C:C,MATCH(T1101,SchoolList!A:A,0)),"N/A")</f>
        <v>N/A</v>
      </c>
      <c r="T1101" s="87" t="s">
        <v>405</v>
      </c>
      <c r="U1101" s="88"/>
      <c r="V1101" s="87"/>
    </row>
    <row r="1102" spans="1:22" x14ac:dyDescent="0.2">
      <c r="A1102" s="48">
        <v>53</v>
      </c>
      <c r="B1102" s="48" t="s">
        <v>979</v>
      </c>
      <c r="C1102" s="48" t="s">
        <v>980</v>
      </c>
      <c r="D1102" s="49">
        <v>126</v>
      </c>
      <c r="E1102" s="50" t="s">
        <v>399</v>
      </c>
      <c r="F1102" s="48" t="s">
        <v>400</v>
      </c>
      <c r="G1102" s="48" t="s">
        <v>401</v>
      </c>
      <c r="H1102" s="48">
        <v>1113</v>
      </c>
      <c r="I1102" s="48">
        <v>2</v>
      </c>
      <c r="J1102" s="48" t="s">
        <v>541</v>
      </c>
      <c r="K1102" s="48">
        <v>1753</v>
      </c>
      <c r="L1102" s="49">
        <v>213</v>
      </c>
      <c r="M1102" s="48" t="s">
        <v>403</v>
      </c>
      <c r="N1102" s="51" t="s">
        <v>404</v>
      </c>
      <c r="P1102" s="48">
        <v>864</v>
      </c>
      <c r="Q1102" s="131" t="str">
        <f>IFERROR(INDEX(JRoomSCS!C:C,MATCH(JRooms!M1102,JRoomSCS!$B:$B,0)),"N/A")</f>
        <v>N/A</v>
      </c>
      <c r="R1102" s="86" t="s">
        <v>405</v>
      </c>
      <c r="S1102" s="87" t="str">
        <f>IFERROR(INDEX(SchoolList!C:C,MATCH(T1102,SchoolList!A:A,0)),"N/A")</f>
        <v>N/A</v>
      </c>
      <c r="T1102" s="87" t="s">
        <v>405</v>
      </c>
      <c r="U1102" s="88"/>
      <c r="V1102" s="87"/>
    </row>
    <row r="1103" spans="1:22" x14ac:dyDescent="0.2">
      <c r="A1103" s="48">
        <v>53</v>
      </c>
      <c r="B1103" s="48" t="s">
        <v>979</v>
      </c>
      <c r="C1103" s="48" t="s">
        <v>980</v>
      </c>
      <c r="D1103" s="49">
        <v>126</v>
      </c>
      <c r="E1103" s="50" t="s">
        <v>399</v>
      </c>
      <c r="F1103" s="48" t="s">
        <v>400</v>
      </c>
      <c r="G1103" s="48" t="s">
        <v>401</v>
      </c>
      <c r="H1103" s="48">
        <v>1113</v>
      </c>
      <c r="I1103" s="48">
        <v>2</v>
      </c>
      <c r="J1103" s="48" t="s">
        <v>541</v>
      </c>
      <c r="K1103" s="48">
        <v>1736</v>
      </c>
      <c r="L1103" s="49">
        <v>214</v>
      </c>
      <c r="M1103" s="48" t="s">
        <v>403</v>
      </c>
      <c r="N1103" s="51" t="s">
        <v>404</v>
      </c>
      <c r="O1103" s="52" t="s">
        <v>491</v>
      </c>
      <c r="P1103" s="48">
        <v>868</v>
      </c>
      <c r="Q1103" s="131" t="str">
        <f>IFERROR(INDEX(JRoomSCS!C:C,MATCH(JRooms!M1103,JRoomSCS!$B:$B,0)),"N/A")</f>
        <v>N/A</v>
      </c>
      <c r="R1103" s="86" t="s">
        <v>405</v>
      </c>
      <c r="S1103" s="87" t="str">
        <f>IFERROR(INDEX(SchoolList!C:C,MATCH(T1103,SchoolList!A:A,0)),"N/A")</f>
        <v>N/A</v>
      </c>
      <c r="T1103" s="87" t="s">
        <v>405</v>
      </c>
      <c r="U1103" s="88"/>
      <c r="V1103" s="87"/>
    </row>
    <row r="1104" spans="1:22" x14ac:dyDescent="0.2">
      <c r="A1104" s="48">
        <v>53</v>
      </c>
      <c r="B1104" s="48" t="s">
        <v>979</v>
      </c>
      <c r="C1104" s="48" t="s">
        <v>980</v>
      </c>
      <c r="D1104" s="49">
        <v>126</v>
      </c>
      <c r="E1104" s="50" t="s">
        <v>399</v>
      </c>
      <c r="F1104" s="48" t="s">
        <v>400</v>
      </c>
      <c r="G1104" s="48" t="s">
        <v>401</v>
      </c>
      <c r="H1104" s="48">
        <v>1113</v>
      </c>
      <c r="I1104" s="48">
        <v>2</v>
      </c>
      <c r="J1104" s="48" t="s">
        <v>541</v>
      </c>
      <c r="K1104" s="48">
        <v>1754</v>
      </c>
      <c r="L1104" s="49">
        <v>218</v>
      </c>
      <c r="M1104" s="48" t="s">
        <v>403</v>
      </c>
      <c r="N1104" s="51" t="s">
        <v>404</v>
      </c>
      <c r="P1104" s="48">
        <v>864</v>
      </c>
      <c r="Q1104" s="131" t="str">
        <f>IFERROR(INDEX(JRoomSCS!C:C,MATCH(JRooms!M1104,JRoomSCS!$B:$B,0)),"N/A")</f>
        <v>N/A</v>
      </c>
      <c r="R1104" s="86" t="s">
        <v>405</v>
      </c>
      <c r="S1104" s="87" t="str">
        <f>IFERROR(INDEX(SchoolList!C:C,MATCH(T1104,SchoolList!A:A,0)),"N/A")</f>
        <v>N/A</v>
      </c>
      <c r="T1104" s="87" t="s">
        <v>405</v>
      </c>
      <c r="U1104" s="88"/>
      <c r="V1104" s="87"/>
    </row>
    <row r="1105" spans="1:22" x14ac:dyDescent="0.2">
      <c r="A1105" s="48">
        <v>53</v>
      </c>
      <c r="B1105" s="48" t="s">
        <v>979</v>
      </c>
      <c r="C1105" s="48" t="s">
        <v>980</v>
      </c>
      <c r="D1105" s="49">
        <v>126</v>
      </c>
      <c r="E1105" s="50" t="s">
        <v>399</v>
      </c>
      <c r="F1105" s="48" t="s">
        <v>400</v>
      </c>
      <c r="G1105" s="48" t="s">
        <v>401</v>
      </c>
      <c r="H1105" s="48">
        <v>1113</v>
      </c>
      <c r="I1105" s="48">
        <v>2</v>
      </c>
      <c r="J1105" s="48" t="s">
        <v>541</v>
      </c>
      <c r="K1105" s="48">
        <v>1755</v>
      </c>
      <c r="L1105" s="49">
        <v>219</v>
      </c>
      <c r="M1105" s="48" t="s">
        <v>403</v>
      </c>
      <c r="N1105" s="51" t="s">
        <v>404</v>
      </c>
      <c r="P1105" s="48">
        <v>864</v>
      </c>
      <c r="Q1105" s="131" t="str">
        <f>IFERROR(INDEX(JRoomSCS!C:C,MATCH(JRooms!M1105,JRoomSCS!$B:$B,0)),"N/A")</f>
        <v>N/A</v>
      </c>
      <c r="R1105" s="86" t="s">
        <v>405</v>
      </c>
      <c r="S1105" s="87" t="str">
        <f>IFERROR(INDEX(SchoolList!C:C,MATCH(T1105,SchoolList!A:A,0)),"N/A")</f>
        <v>N/A</v>
      </c>
      <c r="T1105" s="87" t="s">
        <v>405</v>
      </c>
      <c r="U1105" s="88"/>
      <c r="V1105" s="87"/>
    </row>
    <row r="1106" spans="1:22" x14ac:dyDescent="0.2">
      <c r="A1106" s="48">
        <v>53</v>
      </c>
      <c r="B1106" s="48" t="s">
        <v>979</v>
      </c>
      <c r="C1106" s="48" t="s">
        <v>980</v>
      </c>
      <c r="D1106" s="49">
        <v>126</v>
      </c>
      <c r="E1106" s="50" t="s">
        <v>399</v>
      </c>
      <c r="F1106" s="48" t="s">
        <v>400</v>
      </c>
      <c r="G1106" s="48" t="s">
        <v>401</v>
      </c>
      <c r="H1106" s="48">
        <v>1113</v>
      </c>
      <c r="I1106" s="48">
        <v>2</v>
      </c>
      <c r="J1106" s="48" t="s">
        <v>541</v>
      </c>
      <c r="K1106" s="48">
        <v>1756</v>
      </c>
      <c r="L1106" s="49">
        <v>220</v>
      </c>
      <c r="M1106" s="48" t="s">
        <v>403</v>
      </c>
      <c r="N1106" s="51" t="s">
        <v>404</v>
      </c>
      <c r="P1106" s="48">
        <v>864</v>
      </c>
      <c r="Q1106" s="131" t="str">
        <f>IFERROR(INDEX(JRoomSCS!C:C,MATCH(JRooms!M1106,JRoomSCS!$B:$B,0)),"N/A")</f>
        <v>N/A</v>
      </c>
      <c r="R1106" s="86" t="s">
        <v>405</v>
      </c>
      <c r="S1106" s="87" t="str">
        <f>IFERROR(INDEX(SchoolList!C:C,MATCH(T1106,SchoolList!A:A,0)),"N/A")</f>
        <v>N/A</v>
      </c>
      <c r="T1106" s="87" t="s">
        <v>405</v>
      </c>
      <c r="U1106" s="88"/>
      <c r="V1106" s="87"/>
    </row>
    <row r="1107" spans="1:22" x14ac:dyDescent="0.2">
      <c r="A1107" s="48">
        <v>53</v>
      </c>
      <c r="B1107" s="48" t="s">
        <v>979</v>
      </c>
      <c r="C1107" s="48" t="s">
        <v>980</v>
      </c>
      <c r="D1107" s="49">
        <v>126</v>
      </c>
      <c r="E1107" s="50" t="s">
        <v>399</v>
      </c>
      <c r="F1107" s="48" t="s">
        <v>400</v>
      </c>
      <c r="G1107" s="48" t="s">
        <v>401</v>
      </c>
      <c r="H1107" s="48">
        <v>1113</v>
      </c>
      <c r="I1107" s="48">
        <v>2</v>
      </c>
      <c r="J1107" s="48" t="s">
        <v>541</v>
      </c>
      <c r="K1107" s="48">
        <v>1757</v>
      </c>
      <c r="L1107" s="49">
        <v>221</v>
      </c>
      <c r="M1107" s="48" t="s">
        <v>403</v>
      </c>
      <c r="N1107" s="51" t="s">
        <v>404</v>
      </c>
      <c r="P1107" s="48">
        <v>864</v>
      </c>
      <c r="Q1107" s="131" t="str">
        <f>IFERROR(INDEX(JRoomSCS!C:C,MATCH(JRooms!M1107,JRoomSCS!$B:$B,0)),"N/A")</f>
        <v>N/A</v>
      </c>
      <c r="R1107" s="86" t="s">
        <v>405</v>
      </c>
      <c r="S1107" s="87" t="str">
        <f>IFERROR(INDEX(SchoolList!C:C,MATCH(T1107,SchoolList!A:A,0)),"N/A")</f>
        <v>N/A</v>
      </c>
      <c r="T1107" s="87" t="s">
        <v>405</v>
      </c>
      <c r="U1107" s="88"/>
      <c r="V1107" s="87"/>
    </row>
    <row r="1108" spans="1:22" x14ac:dyDescent="0.2">
      <c r="A1108" s="48">
        <v>53</v>
      </c>
      <c r="B1108" s="48" t="s">
        <v>979</v>
      </c>
      <c r="C1108" s="48" t="s">
        <v>980</v>
      </c>
      <c r="D1108" s="49">
        <v>126</v>
      </c>
      <c r="E1108" s="50" t="s">
        <v>399</v>
      </c>
      <c r="F1108" s="48" t="s">
        <v>400</v>
      </c>
      <c r="G1108" s="48" t="s">
        <v>401</v>
      </c>
      <c r="H1108" s="48">
        <v>1113</v>
      </c>
      <c r="I1108" s="48">
        <v>2</v>
      </c>
      <c r="J1108" s="48" t="s">
        <v>541</v>
      </c>
      <c r="K1108" s="48">
        <v>1758</v>
      </c>
      <c r="L1108" s="49">
        <v>222</v>
      </c>
      <c r="M1108" s="48" t="s">
        <v>403</v>
      </c>
      <c r="N1108" s="51" t="s">
        <v>404</v>
      </c>
      <c r="P1108" s="48">
        <v>864</v>
      </c>
      <c r="Q1108" s="131" t="str">
        <f>IFERROR(INDEX(JRoomSCS!C:C,MATCH(JRooms!M1108,JRoomSCS!$B:$B,0)),"N/A")</f>
        <v>N/A</v>
      </c>
      <c r="R1108" s="86" t="s">
        <v>405</v>
      </c>
      <c r="S1108" s="87" t="str">
        <f>IFERROR(INDEX(SchoolList!C:C,MATCH(T1108,SchoolList!A:A,0)),"N/A")</f>
        <v>N/A</v>
      </c>
      <c r="T1108" s="87" t="s">
        <v>405</v>
      </c>
      <c r="U1108" s="88"/>
      <c r="V1108" s="87"/>
    </row>
    <row r="1109" spans="1:22" x14ac:dyDescent="0.2">
      <c r="A1109" s="48">
        <v>53</v>
      </c>
      <c r="B1109" s="48" t="s">
        <v>979</v>
      </c>
      <c r="C1109" s="48" t="s">
        <v>980</v>
      </c>
      <c r="D1109" s="49">
        <v>126</v>
      </c>
      <c r="E1109" s="50" t="s">
        <v>399</v>
      </c>
      <c r="F1109" s="48" t="s">
        <v>400</v>
      </c>
      <c r="G1109" s="48" t="s">
        <v>401</v>
      </c>
      <c r="H1109" s="48">
        <v>1113</v>
      </c>
      <c r="I1109" s="48">
        <v>2</v>
      </c>
      <c r="J1109" s="48" t="s">
        <v>541</v>
      </c>
      <c r="K1109" s="48">
        <v>1759</v>
      </c>
      <c r="L1109" s="49">
        <v>223</v>
      </c>
      <c r="M1109" s="48" t="s">
        <v>403</v>
      </c>
      <c r="N1109" s="51" t="s">
        <v>404</v>
      </c>
      <c r="P1109" s="48">
        <v>864</v>
      </c>
      <c r="Q1109" s="131" t="str">
        <f>IFERROR(INDEX(JRoomSCS!C:C,MATCH(JRooms!M1109,JRoomSCS!$B:$B,0)),"N/A")</f>
        <v>N/A</v>
      </c>
      <c r="R1109" s="86" t="s">
        <v>405</v>
      </c>
      <c r="S1109" s="87" t="str">
        <f>IFERROR(INDEX(SchoolList!C:C,MATCH(T1109,SchoolList!A:A,0)),"N/A")</f>
        <v>N/A</v>
      </c>
      <c r="T1109" s="87" t="s">
        <v>405</v>
      </c>
      <c r="U1109" s="88"/>
      <c r="V1109" s="87"/>
    </row>
    <row r="1110" spans="1:22" x14ac:dyDescent="0.2">
      <c r="A1110" s="48">
        <v>53</v>
      </c>
      <c r="B1110" s="48" t="s">
        <v>979</v>
      </c>
      <c r="C1110" s="48" t="s">
        <v>980</v>
      </c>
      <c r="D1110" s="49">
        <v>126</v>
      </c>
      <c r="E1110" s="50" t="s">
        <v>399</v>
      </c>
      <c r="F1110" s="48" t="s">
        <v>400</v>
      </c>
      <c r="G1110" s="48" t="s">
        <v>401</v>
      </c>
      <c r="H1110" s="48">
        <v>1113</v>
      </c>
      <c r="I1110" s="48">
        <v>2</v>
      </c>
      <c r="J1110" s="48" t="s">
        <v>541</v>
      </c>
      <c r="K1110" s="48">
        <v>1760</v>
      </c>
      <c r="L1110" s="49">
        <v>224</v>
      </c>
      <c r="M1110" s="48" t="s">
        <v>403</v>
      </c>
      <c r="N1110" s="51" t="s">
        <v>404</v>
      </c>
      <c r="P1110" s="48">
        <v>864</v>
      </c>
      <c r="Q1110" s="131" t="str">
        <f>IFERROR(INDEX(JRoomSCS!C:C,MATCH(JRooms!M1110,JRoomSCS!$B:$B,0)),"N/A")</f>
        <v>N/A</v>
      </c>
      <c r="R1110" s="86" t="s">
        <v>405</v>
      </c>
      <c r="S1110" s="87" t="str">
        <f>IFERROR(INDEX(SchoolList!C:C,MATCH(T1110,SchoolList!A:A,0)),"N/A")</f>
        <v>N/A</v>
      </c>
      <c r="T1110" s="87" t="s">
        <v>405</v>
      </c>
      <c r="U1110" s="88"/>
      <c r="V1110" s="87"/>
    </row>
    <row r="1111" spans="1:22" x14ac:dyDescent="0.2">
      <c r="A1111" s="48">
        <v>53</v>
      </c>
      <c r="B1111" s="48" t="s">
        <v>979</v>
      </c>
      <c r="C1111" s="48" t="s">
        <v>980</v>
      </c>
      <c r="D1111" s="49">
        <v>126</v>
      </c>
      <c r="E1111" s="50" t="s">
        <v>399</v>
      </c>
      <c r="F1111" s="48" t="s">
        <v>400</v>
      </c>
      <c r="G1111" s="48" t="s">
        <v>401</v>
      </c>
      <c r="H1111" s="48">
        <v>1113</v>
      </c>
      <c r="I1111" s="48">
        <v>2</v>
      </c>
      <c r="J1111" s="48" t="s">
        <v>541</v>
      </c>
      <c r="K1111" s="48">
        <v>1761</v>
      </c>
      <c r="L1111" s="49">
        <v>225</v>
      </c>
      <c r="M1111" s="48" t="s">
        <v>403</v>
      </c>
      <c r="N1111" s="51" t="s">
        <v>404</v>
      </c>
      <c r="P1111" s="48">
        <v>864</v>
      </c>
      <c r="Q1111" s="131" t="str">
        <f>IFERROR(INDEX(JRoomSCS!C:C,MATCH(JRooms!M1111,JRoomSCS!$B:$B,0)),"N/A")</f>
        <v>N/A</v>
      </c>
      <c r="R1111" s="86" t="s">
        <v>405</v>
      </c>
      <c r="S1111" s="87" t="str">
        <f>IFERROR(INDEX(SchoolList!C:C,MATCH(T1111,SchoolList!A:A,0)),"N/A")</f>
        <v>N/A</v>
      </c>
      <c r="T1111" s="87" t="s">
        <v>405</v>
      </c>
      <c r="U1111" s="88"/>
      <c r="V1111" s="87"/>
    </row>
    <row r="1112" spans="1:22" x14ac:dyDescent="0.2">
      <c r="A1112" s="48">
        <v>53</v>
      </c>
      <c r="B1112" s="48" t="s">
        <v>979</v>
      </c>
      <c r="C1112" s="48" t="s">
        <v>980</v>
      </c>
      <c r="D1112" s="49">
        <v>126</v>
      </c>
      <c r="E1112" s="50" t="s">
        <v>399</v>
      </c>
      <c r="F1112" s="48" t="s">
        <v>400</v>
      </c>
      <c r="G1112" s="48" t="s">
        <v>401</v>
      </c>
      <c r="H1112" s="48">
        <v>1113</v>
      </c>
      <c r="I1112" s="48">
        <v>2</v>
      </c>
      <c r="J1112" s="48" t="s">
        <v>541</v>
      </c>
      <c r="K1112" s="48">
        <v>1762</v>
      </c>
      <c r="L1112" s="49">
        <v>233</v>
      </c>
      <c r="M1112" s="48" t="s">
        <v>374</v>
      </c>
      <c r="N1112" s="51" t="s">
        <v>500</v>
      </c>
      <c r="P1112" s="48">
        <v>868</v>
      </c>
      <c r="Q1112" s="131" t="str">
        <f>IFERROR(INDEX(JRoomSCS!C:C,MATCH(JRooms!M1112,JRoomSCS!$B:$B,0)),"N/A")</f>
        <v>Tech</v>
      </c>
      <c r="R1112" s="86" t="s">
        <v>405</v>
      </c>
      <c r="S1112" s="87" t="str">
        <f>IFERROR(INDEX(SchoolList!C:C,MATCH(T1112,SchoolList!A:A,0)),"N/A")</f>
        <v>N/A</v>
      </c>
      <c r="T1112" s="87" t="s">
        <v>405</v>
      </c>
      <c r="U1112" s="88"/>
      <c r="V1112" s="87"/>
    </row>
    <row r="1113" spans="1:22" x14ac:dyDescent="0.2">
      <c r="A1113" s="48">
        <v>53</v>
      </c>
      <c r="B1113" s="48" t="s">
        <v>979</v>
      </c>
      <c r="C1113" s="48" t="s">
        <v>980</v>
      </c>
      <c r="D1113" s="49">
        <v>126</v>
      </c>
      <c r="E1113" s="50" t="s">
        <v>399</v>
      </c>
      <c r="F1113" s="48" t="s">
        <v>400</v>
      </c>
      <c r="G1113" s="48" t="s">
        <v>401</v>
      </c>
      <c r="H1113" s="48">
        <v>1113</v>
      </c>
      <c r="I1113" s="48">
        <v>2</v>
      </c>
      <c r="J1113" s="48" t="s">
        <v>541</v>
      </c>
      <c r="K1113" s="48">
        <v>1763</v>
      </c>
      <c r="L1113" s="49">
        <v>234</v>
      </c>
      <c r="M1113" s="48" t="s">
        <v>419</v>
      </c>
      <c r="N1113" s="51" t="s">
        <v>404</v>
      </c>
      <c r="P1113" s="48">
        <v>864</v>
      </c>
      <c r="Q1113" s="131" t="str">
        <f>IFERROR(INDEX(JRoomSCS!C:C,MATCH(JRooms!M1113,JRoomSCS!$B:$B,0)),"N/A")</f>
        <v>N/A</v>
      </c>
      <c r="R1113" s="86" t="s">
        <v>405</v>
      </c>
      <c r="S1113" s="87" t="str">
        <f>IFERROR(INDEX(SchoolList!C:C,MATCH(T1113,SchoolList!A:A,0)),"N/A")</f>
        <v>N/A</v>
      </c>
      <c r="T1113" s="87" t="s">
        <v>405</v>
      </c>
      <c r="U1113" s="88"/>
      <c r="V1113" s="87"/>
    </row>
    <row r="1114" spans="1:22" x14ac:dyDescent="0.2">
      <c r="A1114" s="48">
        <v>53</v>
      </c>
      <c r="B1114" s="48" t="s">
        <v>979</v>
      </c>
      <c r="C1114" s="48" t="s">
        <v>980</v>
      </c>
      <c r="D1114" s="49">
        <v>126</v>
      </c>
      <c r="E1114" s="50" t="s">
        <v>399</v>
      </c>
      <c r="F1114" s="48" t="s">
        <v>400</v>
      </c>
      <c r="G1114" s="48" t="s">
        <v>401</v>
      </c>
      <c r="H1114" s="48">
        <v>1113</v>
      </c>
      <c r="I1114" s="48">
        <v>2</v>
      </c>
      <c r="J1114" s="48" t="s">
        <v>541</v>
      </c>
      <c r="K1114" s="48">
        <v>1764</v>
      </c>
      <c r="L1114" s="49">
        <v>235</v>
      </c>
      <c r="M1114" s="48" t="s">
        <v>419</v>
      </c>
      <c r="N1114" s="51" t="s">
        <v>404</v>
      </c>
      <c r="P1114" s="48">
        <v>868</v>
      </c>
      <c r="Q1114" s="131" t="str">
        <f>IFERROR(INDEX(JRoomSCS!C:C,MATCH(JRooms!M1114,JRoomSCS!$B:$B,0)),"N/A")</f>
        <v>N/A</v>
      </c>
      <c r="R1114" s="86" t="s">
        <v>405</v>
      </c>
      <c r="S1114" s="87" t="str">
        <f>IFERROR(INDEX(SchoolList!C:C,MATCH(T1114,SchoolList!A:A,0)),"N/A")</f>
        <v>N/A</v>
      </c>
      <c r="T1114" s="87" t="s">
        <v>405</v>
      </c>
      <c r="U1114" s="88"/>
      <c r="V1114" s="87"/>
    </row>
    <row r="1115" spans="1:22" x14ac:dyDescent="0.2">
      <c r="A1115" s="48">
        <v>53</v>
      </c>
      <c r="B1115" s="48" t="s">
        <v>979</v>
      </c>
      <c r="C1115" s="48" t="s">
        <v>980</v>
      </c>
      <c r="D1115" s="49">
        <v>126</v>
      </c>
      <c r="E1115" s="50" t="s">
        <v>399</v>
      </c>
      <c r="F1115" s="48" t="s">
        <v>400</v>
      </c>
      <c r="G1115" s="48" t="s">
        <v>401</v>
      </c>
      <c r="H1115" s="48">
        <v>1113</v>
      </c>
      <c r="I1115" s="48">
        <v>2</v>
      </c>
      <c r="J1115" s="48" t="s">
        <v>541</v>
      </c>
      <c r="K1115" s="48">
        <v>1765</v>
      </c>
      <c r="L1115" s="49">
        <v>236</v>
      </c>
      <c r="M1115" s="48" t="s">
        <v>419</v>
      </c>
      <c r="N1115" s="51" t="s">
        <v>404</v>
      </c>
      <c r="P1115" s="48">
        <v>864</v>
      </c>
      <c r="Q1115" s="131" t="str">
        <f>IFERROR(INDEX(JRoomSCS!C:C,MATCH(JRooms!M1115,JRoomSCS!$B:$B,0)),"N/A")</f>
        <v>N/A</v>
      </c>
      <c r="R1115" s="86" t="s">
        <v>405</v>
      </c>
      <c r="S1115" s="87" t="str">
        <f>IFERROR(INDEX(SchoolList!C:C,MATCH(T1115,SchoolList!A:A,0)),"N/A")</f>
        <v>N/A</v>
      </c>
      <c r="T1115" s="87" t="s">
        <v>405</v>
      </c>
      <c r="U1115" s="88"/>
      <c r="V1115" s="87"/>
    </row>
    <row r="1116" spans="1:22" x14ac:dyDescent="0.2">
      <c r="A1116" s="48">
        <v>53</v>
      </c>
      <c r="B1116" s="48" t="s">
        <v>979</v>
      </c>
      <c r="C1116" s="48" t="s">
        <v>980</v>
      </c>
      <c r="D1116" s="49">
        <v>127</v>
      </c>
      <c r="E1116" s="50" t="s">
        <v>454</v>
      </c>
      <c r="F1116" s="48" t="s">
        <v>455</v>
      </c>
      <c r="G1116" s="48" t="s">
        <v>401</v>
      </c>
      <c r="H1116" s="48">
        <v>127</v>
      </c>
      <c r="I1116" s="48">
        <v>1</v>
      </c>
      <c r="J1116" s="48" t="s">
        <v>402</v>
      </c>
      <c r="K1116" s="48">
        <v>1747</v>
      </c>
      <c r="L1116" s="49">
        <v>250</v>
      </c>
      <c r="M1116" s="48" t="s">
        <v>408</v>
      </c>
      <c r="N1116" s="51" t="s">
        <v>409</v>
      </c>
      <c r="P1116" s="48">
        <v>450</v>
      </c>
      <c r="Q1116" s="131" t="str">
        <f>IFERROR(INDEX(JRoomSCS!C:C,MATCH(JRooms!M1116,JRoomSCS!$B:$B,0)),"N/A")</f>
        <v>N/A</v>
      </c>
      <c r="R1116" s="86" t="s">
        <v>405</v>
      </c>
      <c r="S1116" s="87" t="str">
        <f>IFERROR(INDEX(SchoolList!C:C,MATCH(T1116,SchoolList!A:A,0)),"N/A")</f>
        <v>N/A</v>
      </c>
      <c r="T1116" s="87" t="s">
        <v>405</v>
      </c>
      <c r="U1116" s="88"/>
      <c r="V1116" s="87"/>
    </row>
    <row r="1117" spans="1:22" x14ac:dyDescent="0.2">
      <c r="A1117" s="48">
        <v>53</v>
      </c>
      <c r="B1117" s="48" t="s">
        <v>979</v>
      </c>
      <c r="C1117" s="48" t="s">
        <v>980</v>
      </c>
      <c r="D1117" s="49">
        <v>127</v>
      </c>
      <c r="E1117" s="50" t="s">
        <v>454</v>
      </c>
      <c r="F1117" s="48" t="s">
        <v>455</v>
      </c>
      <c r="G1117" s="48" t="s">
        <v>401</v>
      </c>
      <c r="H1117" s="48">
        <v>127</v>
      </c>
      <c r="I1117" s="48">
        <v>1</v>
      </c>
      <c r="J1117" s="48" t="s">
        <v>402</v>
      </c>
      <c r="K1117" s="48">
        <v>1737</v>
      </c>
      <c r="L1117" s="49">
        <v>254</v>
      </c>
      <c r="M1117" s="48" t="s">
        <v>419</v>
      </c>
      <c r="N1117" s="51" t="s">
        <v>404</v>
      </c>
      <c r="P1117" s="48">
        <v>868</v>
      </c>
      <c r="Q1117" s="131" t="str">
        <f>IFERROR(INDEX(JRoomSCS!C:C,MATCH(JRooms!M1117,JRoomSCS!$B:$B,0)),"N/A")</f>
        <v>N/A</v>
      </c>
      <c r="R1117" s="86" t="s">
        <v>405</v>
      </c>
      <c r="S1117" s="87" t="str">
        <f>IFERROR(INDEX(SchoolList!C:C,MATCH(T1117,SchoolList!A:A,0)),"N/A")</f>
        <v>N/A</v>
      </c>
      <c r="T1117" s="87" t="s">
        <v>405</v>
      </c>
      <c r="U1117" s="88"/>
      <c r="V1117" s="87"/>
    </row>
    <row r="1118" spans="1:22" x14ac:dyDescent="0.2">
      <c r="A1118" s="48">
        <v>53</v>
      </c>
      <c r="B1118" s="48" t="s">
        <v>979</v>
      </c>
      <c r="C1118" s="48" t="s">
        <v>980</v>
      </c>
      <c r="D1118" s="49">
        <v>127</v>
      </c>
      <c r="E1118" s="50" t="s">
        <v>454</v>
      </c>
      <c r="F1118" s="48" t="s">
        <v>455</v>
      </c>
      <c r="G1118" s="48" t="s">
        <v>401</v>
      </c>
      <c r="H1118" s="48">
        <v>127</v>
      </c>
      <c r="I1118" s="48">
        <v>1</v>
      </c>
      <c r="J1118" s="48" t="s">
        <v>402</v>
      </c>
      <c r="K1118" s="48">
        <v>1738</v>
      </c>
      <c r="L1118" s="49">
        <v>255</v>
      </c>
      <c r="M1118" s="48" t="s">
        <v>419</v>
      </c>
      <c r="N1118" s="51" t="s">
        <v>404</v>
      </c>
      <c r="P1118" s="48">
        <v>868</v>
      </c>
      <c r="Q1118" s="131" t="str">
        <f>IFERROR(INDEX(JRoomSCS!C:C,MATCH(JRooms!M1118,JRoomSCS!$B:$B,0)),"N/A")</f>
        <v>N/A</v>
      </c>
      <c r="R1118" s="86" t="s">
        <v>405</v>
      </c>
      <c r="S1118" s="87" t="str">
        <f>IFERROR(INDEX(SchoolList!C:C,MATCH(T1118,SchoolList!A:A,0)),"N/A")</f>
        <v>N/A</v>
      </c>
      <c r="T1118" s="87" t="s">
        <v>405</v>
      </c>
      <c r="U1118" s="88"/>
      <c r="V1118" s="87"/>
    </row>
    <row r="1119" spans="1:22" x14ac:dyDescent="0.2">
      <c r="A1119" s="48">
        <v>53</v>
      </c>
      <c r="B1119" s="48" t="s">
        <v>979</v>
      </c>
      <c r="C1119" s="48" t="s">
        <v>980</v>
      </c>
      <c r="D1119" s="49">
        <v>127</v>
      </c>
      <c r="E1119" s="50" t="s">
        <v>454</v>
      </c>
      <c r="F1119" s="48" t="s">
        <v>455</v>
      </c>
      <c r="G1119" s="48" t="s">
        <v>401</v>
      </c>
      <c r="H1119" s="48">
        <v>127</v>
      </c>
      <c r="I1119" s="48">
        <v>1</v>
      </c>
      <c r="J1119" s="48" t="s">
        <v>402</v>
      </c>
      <c r="K1119" s="48">
        <v>1739</v>
      </c>
      <c r="L1119" s="49">
        <v>256</v>
      </c>
      <c r="M1119" s="48" t="s">
        <v>419</v>
      </c>
      <c r="N1119" s="51" t="s">
        <v>404</v>
      </c>
      <c r="P1119" s="48">
        <v>868</v>
      </c>
      <c r="Q1119" s="131" t="str">
        <f>IFERROR(INDEX(JRoomSCS!C:C,MATCH(JRooms!M1119,JRoomSCS!$B:$B,0)),"N/A")</f>
        <v>N/A</v>
      </c>
      <c r="R1119" s="86" t="s">
        <v>405</v>
      </c>
      <c r="S1119" s="87" t="str">
        <f>IFERROR(INDEX(SchoolList!C:C,MATCH(T1119,SchoolList!A:A,0)),"N/A")</f>
        <v>N/A</v>
      </c>
      <c r="T1119" s="87" t="s">
        <v>405</v>
      </c>
      <c r="U1119" s="88"/>
      <c r="V1119" s="87"/>
    </row>
    <row r="1120" spans="1:22" x14ac:dyDescent="0.2">
      <c r="A1120" s="48">
        <v>53</v>
      </c>
      <c r="B1120" s="48" t="s">
        <v>979</v>
      </c>
      <c r="C1120" s="48" t="s">
        <v>980</v>
      </c>
      <c r="D1120" s="49">
        <v>127</v>
      </c>
      <c r="E1120" s="50" t="s">
        <v>454</v>
      </c>
      <c r="F1120" s="48" t="s">
        <v>455</v>
      </c>
      <c r="G1120" s="48" t="s">
        <v>401</v>
      </c>
      <c r="H1120" s="48">
        <v>127</v>
      </c>
      <c r="I1120" s="48">
        <v>1</v>
      </c>
      <c r="J1120" s="48" t="s">
        <v>402</v>
      </c>
      <c r="K1120" s="48">
        <v>1740</v>
      </c>
      <c r="L1120" s="49">
        <v>257</v>
      </c>
      <c r="M1120" s="48" t="s">
        <v>419</v>
      </c>
      <c r="N1120" s="51" t="s">
        <v>404</v>
      </c>
      <c r="O1120" s="65" t="s">
        <v>546</v>
      </c>
      <c r="P1120" s="48">
        <v>868</v>
      </c>
      <c r="Q1120" s="131" t="str">
        <f>IFERROR(INDEX(JRoomSCS!C:C,MATCH(JRooms!M1120,JRoomSCS!$B:$B,0)),"N/A")</f>
        <v>N/A</v>
      </c>
      <c r="R1120" s="86" t="s">
        <v>405</v>
      </c>
      <c r="S1120" s="87" t="str">
        <f>IFERROR(INDEX(SchoolList!C:C,MATCH(T1120,SchoolList!A:A,0)),"N/A")</f>
        <v>N/A</v>
      </c>
      <c r="T1120" s="87" t="s">
        <v>405</v>
      </c>
      <c r="U1120" s="88"/>
      <c r="V1120" s="87"/>
    </row>
    <row r="1121" spans="1:22" x14ac:dyDescent="0.2">
      <c r="A1121" s="48">
        <v>53</v>
      </c>
      <c r="B1121" s="48" t="s">
        <v>979</v>
      </c>
      <c r="C1121" s="48" t="s">
        <v>980</v>
      </c>
      <c r="D1121" s="49">
        <v>127</v>
      </c>
      <c r="E1121" s="50" t="s">
        <v>454</v>
      </c>
      <c r="F1121" s="48" t="s">
        <v>455</v>
      </c>
      <c r="G1121" s="48" t="s">
        <v>401</v>
      </c>
      <c r="H1121" s="48">
        <v>127</v>
      </c>
      <c r="I1121" s="48">
        <v>1</v>
      </c>
      <c r="J1121" s="48" t="s">
        <v>402</v>
      </c>
      <c r="K1121" s="48">
        <v>1748</v>
      </c>
      <c r="L1121" s="49">
        <v>259</v>
      </c>
      <c r="M1121" s="48" t="s">
        <v>412</v>
      </c>
      <c r="N1121" s="51" t="s">
        <v>413</v>
      </c>
      <c r="P1121" s="48">
        <v>5005</v>
      </c>
      <c r="Q1121" s="131" t="str">
        <f>IFERROR(INDEX(JRoomSCS!C:C,MATCH(JRooms!M1121,JRoomSCS!$B:$B,0)),"N/A")</f>
        <v>N/A</v>
      </c>
      <c r="R1121" s="86" t="s">
        <v>405</v>
      </c>
      <c r="S1121" s="87" t="str">
        <f>IFERROR(INDEX(SchoolList!C:C,MATCH(T1121,SchoolList!A:A,0)),"N/A")</f>
        <v>N/A</v>
      </c>
      <c r="T1121" s="87" t="s">
        <v>405</v>
      </c>
      <c r="U1121" s="88"/>
      <c r="V1121" s="87"/>
    </row>
    <row r="1122" spans="1:22" x14ac:dyDescent="0.2">
      <c r="A1122" s="48">
        <v>53</v>
      </c>
      <c r="B1122" s="48" t="s">
        <v>979</v>
      </c>
      <c r="C1122" s="48" t="s">
        <v>980</v>
      </c>
      <c r="D1122" s="49">
        <v>127</v>
      </c>
      <c r="E1122" s="50" t="s">
        <v>454</v>
      </c>
      <c r="F1122" s="48" t="s">
        <v>455</v>
      </c>
      <c r="G1122" s="48" t="s">
        <v>401</v>
      </c>
      <c r="H1122" s="48">
        <v>127</v>
      </c>
      <c r="I1122" s="48">
        <v>1</v>
      </c>
      <c r="J1122" s="48" t="s">
        <v>402</v>
      </c>
      <c r="K1122" s="48">
        <v>1741</v>
      </c>
      <c r="L1122" s="49">
        <v>266</v>
      </c>
      <c r="M1122" s="48" t="s">
        <v>419</v>
      </c>
      <c r="N1122" s="51" t="s">
        <v>404</v>
      </c>
      <c r="P1122" s="48">
        <v>868</v>
      </c>
      <c r="Q1122" s="131" t="str">
        <f>IFERROR(INDEX(JRoomSCS!C:C,MATCH(JRooms!M1122,JRoomSCS!$B:$B,0)),"N/A")</f>
        <v>N/A</v>
      </c>
      <c r="R1122" s="86" t="s">
        <v>405</v>
      </c>
      <c r="S1122" s="87" t="str">
        <f>IFERROR(INDEX(SchoolList!C:C,MATCH(T1122,SchoolList!A:A,0)),"N/A")</f>
        <v>N/A</v>
      </c>
      <c r="T1122" s="87" t="s">
        <v>405</v>
      </c>
      <c r="U1122" s="88"/>
      <c r="V1122" s="87"/>
    </row>
    <row r="1123" spans="1:22" x14ac:dyDescent="0.2">
      <c r="A1123" s="48">
        <v>53</v>
      </c>
      <c r="B1123" s="48" t="s">
        <v>979</v>
      </c>
      <c r="C1123" s="48" t="s">
        <v>980</v>
      </c>
      <c r="D1123" s="49">
        <v>127</v>
      </c>
      <c r="E1123" s="50" t="s">
        <v>454</v>
      </c>
      <c r="F1123" s="48" t="s">
        <v>455</v>
      </c>
      <c r="G1123" s="48" t="s">
        <v>401</v>
      </c>
      <c r="H1123" s="48">
        <v>127</v>
      </c>
      <c r="I1123" s="48">
        <v>1</v>
      </c>
      <c r="J1123" s="48" t="s">
        <v>402</v>
      </c>
      <c r="K1123" s="48">
        <v>1742</v>
      </c>
      <c r="L1123" s="49">
        <v>267</v>
      </c>
      <c r="M1123" s="48" t="s">
        <v>419</v>
      </c>
      <c r="N1123" s="51" t="s">
        <v>404</v>
      </c>
      <c r="P1123" s="48">
        <v>868</v>
      </c>
      <c r="Q1123" s="131" t="str">
        <f>IFERROR(INDEX(JRoomSCS!C:C,MATCH(JRooms!M1123,JRoomSCS!$B:$B,0)),"N/A")</f>
        <v>N/A</v>
      </c>
      <c r="R1123" s="86" t="s">
        <v>405</v>
      </c>
      <c r="S1123" s="87" t="str">
        <f>IFERROR(INDEX(SchoolList!C:C,MATCH(T1123,SchoolList!A:A,0)),"N/A")</f>
        <v>N/A</v>
      </c>
      <c r="T1123" s="87" t="s">
        <v>405</v>
      </c>
      <c r="U1123" s="88"/>
      <c r="V1123" s="87"/>
    </row>
    <row r="1124" spans="1:22" x14ac:dyDescent="0.2">
      <c r="A1124" s="48">
        <v>53</v>
      </c>
      <c r="B1124" s="48" t="s">
        <v>979</v>
      </c>
      <c r="C1124" s="48" t="s">
        <v>980</v>
      </c>
      <c r="D1124" s="49">
        <v>127</v>
      </c>
      <c r="E1124" s="50" t="s">
        <v>454</v>
      </c>
      <c r="F1124" s="48" t="s">
        <v>455</v>
      </c>
      <c r="G1124" s="48" t="s">
        <v>401</v>
      </c>
      <c r="H1124" s="48">
        <v>127</v>
      </c>
      <c r="I1124" s="48">
        <v>1</v>
      </c>
      <c r="J1124" s="48" t="s">
        <v>402</v>
      </c>
      <c r="K1124" s="48">
        <v>1743</v>
      </c>
      <c r="L1124" s="49">
        <v>268</v>
      </c>
      <c r="M1124" s="48" t="s">
        <v>419</v>
      </c>
      <c r="N1124" s="51" t="s">
        <v>404</v>
      </c>
      <c r="O1124" s="52" t="s">
        <v>491</v>
      </c>
      <c r="P1124" s="48">
        <v>868</v>
      </c>
      <c r="Q1124" s="131" t="str">
        <f>IFERROR(INDEX(JRoomSCS!C:C,MATCH(JRooms!M1124,JRoomSCS!$B:$B,0)),"N/A")</f>
        <v>N/A</v>
      </c>
      <c r="R1124" s="86" t="s">
        <v>405</v>
      </c>
      <c r="S1124" s="87" t="str">
        <f>IFERROR(INDEX(SchoolList!C:C,MATCH(T1124,SchoolList!A:A,0)),"N/A")</f>
        <v>N/A</v>
      </c>
      <c r="T1124" s="87" t="s">
        <v>405</v>
      </c>
      <c r="U1124" s="88"/>
      <c r="V1124" s="87"/>
    </row>
    <row r="1125" spans="1:22" x14ac:dyDescent="0.2">
      <c r="A1125" s="48">
        <v>53</v>
      </c>
      <c r="B1125" s="48" t="s">
        <v>979</v>
      </c>
      <c r="C1125" s="48" t="s">
        <v>980</v>
      </c>
      <c r="D1125" s="49">
        <v>127</v>
      </c>
      <c r="E1125" s="50" t="s">
        <v>454</v>
      </c>
      <c r="F1125" s="48" t="s">
        <v>455</v>
      </c>
      <c r="G1125" s="48" t="s">
        <v>401</v>
      </c>
      <c r="H1125" s="48">
        <v>127</v>
      </c>
      <c r="I1125" s="48">
        <v>1</v>
      </c>
      <c r="J1125" s="48" t="s">
        <v>402</v>
      </c>
      <c r="K1125" s="48">
        <v>1744</v>
      </c>
      <c r="L1125" s="49">
        <v>269</v>
      </c>
      <c r="M1125" s="48" t="s">
        <v>419</v>
      </c>
      <c r="N1125" s="51" t="s">
        <v>404</v>
      </c>
      <c r="P1125" s="48">
        <v>868</v>
      </c>
      <c r="Q1125" s="131" t="str">
        <f>IFERROR(INDEX(JRoomSCS!C:C,MATCH(JRooms!M1125,JRoomSCS!$B:$B,0)),"N/A")</f>
        <v>N/A</v>
      </c>
      <c r="R1125" s="86" t="s">
        <v>405</v>
      </c>
      <c r="S1125" s="87" t="str">
        <f>IFERROR(INDEX(SchoolList!C:C,MATCH(T1125,SchoolList!A:A,0)),"N/A")</f>
        <v>N/A</v>
      </c>
      <c r="T1125" s="87" t="s">
        <v>405</v>
      </c>
      <c r="U1125" s="88"/>
      <c r="V1125" s="87"/>
    </row>
    <row r="1126" spans="1:22" x14ac:dyDescent="0.2">
      <c r="A1126" s="48">
        <v>53</v>
      </c>
      <c r="B1126" s="48" t="s">
        <v>979</v>
      </c>
      <c r="C1126" s="48" t="s">
        <v>980</v>
      </c>
      <c r="D1126" s="49">
        <v>127</v>
      </c>
      <c r="E1126" s="50" t="s">
        <v>454</v>
      </c>
      <c r="F1126" s="48" t="s">
        <v>455</v>
      </c>
      <c r="G1126" s="48" t="s">
        <v>401</v>
      </c>
      <c r="H1126" s="48">
        <v>127</v>
      </c>
      <c r="I1126" s="48">
        <v>1</v>
      </c>
      <c r="J1126" s="48" t="s">
        <v>402</v>
      </c>
      <c r="K1126" s="48">
        <v>1745</v>
      </c>
      <c r="L1126" s="49">
        <v>270</v>
      </c>
      <c r="M1126" s="48" t="s">
        <v>363</v>
      </c>
      <c r="N1126" s="51" t="s">
        <v>404</v>
      </c>
      <c r="P1126" s="48">
        <v>868</v>
      </c>
      <c r="Q1126" s="131" t="str">
        <f>IFERROR(INDEX(JRoomSCS!C:C,MATCH(JRooms!M1126,JRoomSCS!$B:$B,0)),"N/A")</f>
        <v>Science</v>
      </c>
      <c r="R1126" s="86" t="s">
        <v>405</v>
      </c>
      <c r="S1126" s="87" t="str">
        <f>IFERROR(INDEX(SchoolList!C:C,MATCH(T1126,SchoolList!A:A,0)),"N/A")</f>
        <v>N/A</v>
      </c>
      <c r="T1126" s="87" t="s">
        <v>405</v>
      </c>
      <c r="U1126" s="88"/>
      <c r="V1126" s="87"/>
    </row>
    <row r="1127" spans="1:22" x14ac:dyDescent="0.2">
      <c r="A1127" s="48">
        <v>53</v>
      </c>
      <c r="B1127" s="48" t="s">
        <v>979</v>
      </c>
      <c r="C1127" s="48" t="s">
        <v>980</v>
      </c>
      <c r="D1127" s="49">
        <v>127</v>
      </c>
      <c r="E1127" s="50" t="s">
        <v>454</v>
      </c>
      <c r="F1127" s="48" t="s">
        <v>455</v>
      </c>
      <c r="G1127" s="48" t="s">
        <v>401</v>
      </c>
      <c r="H1127" s="48">
        <v>127</v>
      </c>
      <c r="I1127" s="48">
        <v>1</v>
      </c>
      <c r="J1127" s="48" t="s">
        <v>402</v>
      </c>
      <c r="K1127" s="48">
        <v>1746</v>
      </c>
      <c r="L1127" s="49">
        <v>271</v>
      </c>
      <c r="M1127" s="48" t="s">
        <v>415</v>
      </c>
      <c r="N1127" s="51" t="s">
        <v>416</v>
      </c>
      <c r="P1127" s="48">
        <v>868</v>
      </c>
      <c r="Q1127" s="131" t="str">
        <f>IFERROR(INDEX(JRoomSCS!C:C,MATCH(JRooms!M1127,JRoomSCS!$B:$B,0)),"N/A")</f>
        <v>N/A</v>
      </c>
      <c r="R1127" s="86" t="s">
        <v>405</v>
      </c>
      <c r="S1127" s="87" t="str">
        <f>IFERROR(INDEX(SchoolList!C:C,MATCH(T1127,SchoolList!A:A,0)),"N/A")</f>
        <v>N/A</v>
      </c>
      <c r="T1127" s="87" t="s">
        <v>405</v>
      </c>
      <c r="U1127" s="88"/>
      <c r="V1127" s="87"/>
    </row>
    <row r="1128" spans="1:22" x14ac:dyDescent="0.2">
      <c r="A1128" s="48">
        <v>53</v>
      </c>
      <c r="B1128" s="48" t="s">
        <v>979</v>
      </c>
      <c r="C1128" s="48" t="s">
        <v>980</v>
      </c>
      <c r="D1128" s="49">
        <v>127</v>
      </c>
      <c r="E1128" s="50" t="s">
        <v>454</v>
      </c>
      <c r="F1128" s="48" t="s">
        <v>455</v>
      </c>
      <c r="G1128" s="48" t="s">
        <v>401</v>
      </c>
      <c r="H1128" s="48">
        <v>127</v>
      </c>
      <c r="I1128" s="48">
        <v>1</v>
      </c>
      <c r="J1128" s="48" t="s">
        <v>402</v>
      </c>
      <c r="K1128" s="48">
        <v>1749</v>
      </c>
      <c r="L1128" s="49">
        <v>280</v>
      </c>
      <c r="M1128" s="48" t="s">
        <v>358</v>
      </c>
      <c r="N1128" s="51" t="s">
        <v>500</v>
      </c>
      <c r="P1128" s="48">
        <v>504</v>
      </c>
      <c r="Q1128" s="131" t="str">
        <f>IFERROR(INDEX(JRoomSCS!C:C,MATCH(JRooms!M1128,JRoomSCS!$B:$B,0)),"N/A")</f>
        <v>Arts</v>
      </c>
      <c r="R1128" s="86" t="s">
        <v>405</v>
      </c>
      <c r="S1128" s="87" t="str">
        <f>IFERROR(INDEX(SchoolList!C:C,MATCH(T1128,SchoolList!A:A,0)),"N/A")</f>
        <v>N/A</v>
      </c>
      <c r="T1128" s="87" t="s">
        <v>405</v>
      </c>
      <c r="U1128" s="88"/>
      <c r="V1128" s="87"/>
    </row>
    <row r="1129" spans="1:22" x14ac:dyDescent="0.2">
      <c r="A1129" s="48">
        <v>53</v>
      </c>
      <c r="B1129" s="48" t="s">
        <v>979</v>
      </c>
      <c r="C1129" s="48" t="s">
        <v>980</v>
      </c>
      <c r="D1129" s="49">
        <v>128</v>
      </c>
      <c r="E1129" s="50" t="s">
        <v>528</v>
      </c>
      <c r="F1129" s="48" t="s">
        <v>529</v>
      </c>
      <c r="G1129" s="48" t="s">
        <v>424</v>
      </c>
      <c r="H1129" s="48">
        <v>128</v>
      </c>
      <c r="I1129" s="48">
        <v>1</v>
      </c>
      <c r="J1129" s="48" t="s">
        <v>402</v>
      </c>
      <c r="K1129" s="48">
        <v>487</v>
      </c>
      <c r="L1129" s="49">
        <v>32</v>
      </c>
      <c r="M1129" s="48" t="s">
        <v>610</v>
      </c>
      <c r="N1129" s="51" t="s">
        <v>491</v>
      </c>
      <c r="P1129" s="48">
        <v>897</v>
      </c>
      <c r="Q1129" s="131" t="str">
        <f>IFERROR(INDEX(JRoomSCS!C:C,MATCH(JRooms!M1129,JRoomSCS!$B:$B,0)),"N/A")</f>
        <v>N/A</v>
      </c>
      <c r="R1129" s="86" t="s">
        <v>405</v>
      </c>
      <c r="S1129" s="87" t="str">
        <f>IFERROR(INDEX(SchoolList!C:C,MATCH(T1129,SchoolList!A:A,0)),"N/A")</f>
        <v>N/A</v>
      </c>
      <c r="T1129" s="87" t="s">
        <v>405</v>
      </c>
      <c r="U1129" s="88"/>
      <c r="V1129" s="87"/>
    </row>
    <row r="1130" spans="1:22" x14ac:dyDescent="0.2">
      <c r="A1130" s="48">
        <v>53</v>
      </c>
      <c r="B1130" s="48" t="s">
        <v>979</v>
      </c>
      <c r="C1130" s="48" t="s">
        <v>980</v>
      </c>
      <c r="D1130" s="49">
        <v>129</v>
      </c>
      <c r="E1130" s="50" t="s">
        <v>533</v>
      </c>
      <c r="F1130" s="48" t="s">
        <v>534</v>
      </c>
      <c r="G1130" s="48" t="s">
        <v>424</v>
      </c>
      <c r="H1130" s="48">
        <v>129</v>
      </c>
      <c r="I1130" s="48">
        <v>1</v>
      </c>
      <c r="J1130" s="48" t="s">
        <v>402</v>
      </c>
      <c r="K1130" s="48">
        <v>488</v>
      </c>
      <c r="L1130" s="49">
        <v>31</v>
      </c>
      <c r="M1130" s="48" t="s">
        <v>419</v>
      </c>
      <c r="N1130" s="51" t="s">
        <v>404</v>
      </c>
      <c r="P1130" s="48">
        <v>897</v>
      </c>
      <c r="Q1130" s="131" t="str">
        <f>IFERROR(INDEX(JRoomSCS!C:C,MATCH(JRooms!M1130,JRoomSCS!$B:$B,0)),"N/A")</f>
        <v>N/A</v>
      </c>
      <c r="R1130" s="86" t="s">
        <v>405</v>
      </c>
      <c r="S1130" s="87" t="str">
        <f>IFERROR(INDEX(SchoolList!C:C,MATCH(T1130,SchoolList!A:A,0)),"N/A")</f>
        <v>N/A</v>
      </c>
      <c r="T1130" s="87" t="s">
        <v>405</v>
      </c>
      <c r="U1130" s="88"/>
      <c r="V1130" s="87"/>
    </row>
    <row r="1131" spans="1:22" x14ac:dyDescent="0.2">
      <c r="A1131" s="48">
        <v>121</v>
      </c>
      <c r="B1131" s="48" t="s">
        <v>981</v>
      </c>
      <c r="C1131" s="48" t="s">
        <v>982</v>
      </c>
      <c r="D1131" s="49">
        <v>367</v>
      </c>
      <c r="E1131" s="50" t="s">
        <v>399</v>
      </c>
      <c r="F1131" s="48" t="s">
        <v>400</v>
      </c>
      <c r="G1131" s="48" t="s">
        <v>401</v>
      </c>
      <c r="H1131" s="48">
        <v>367</v>
      </c>
      <c r="I1131" s="48">
        <v>1</v>
      </c>
      <c r="J1131" s="48" t="s">
        <v>402</v>
      </c>
      <c r="K1131" s="48">
        <v>1563</v>
      </c>
      <c r="L1131" s="49">
        <v>1</v>
      </c>
      <c r="M1131" s="48" t="s">
        <v>403</v>
      </c>
      <c r="N1131" s="51" t="s">
        <v>404</v>
      </c>
      <c r="P1131" s="48">
        <v>864</v>
      </c>
      <c r="Q1131" s="131" t="str">
        <f>IFERROR(INDEX(JRoomSCS!C:C,MATCH(JRooms!M1131,JRoomSCS!$B:$B,0)),"N/A")</f>
        <v>N/A</v>
      </c>
      <c r="R1131" s="86" t="s">
        <v>405</v>
      </c>
      <c r="S1131" s="87" t="str">
        <f>IFERROR(INDEX(SchoolList!C:C,MATCH(T1131,SchoolList!A:A,0)),"N/A")</f>
        <v>N/A</v>
      </c>
      <c r="T1131" s="87" t="s">
        <v>405</v>
      </c>
      <c r="U1131" s="88"/>
      <c r="V1131" s="87"/>
    </row>
    <row r="1132" spans="1:22" x14ac:dyDescent="0.2">
      <c r="A1132" s="48">
        <v>121</v>
      </c>
      <c r="B1132" s="48" t="s">
        <v>981</v>
      </c>
      <c r="C1132" s="48" t="s">
        <v>982</v>
      </c>
      <c r="D1132" s="49">
        <v>367</v>
      </c>
      <c r="E1132" s="50" t="s">
        <v>399</v>
      </c>
      <c r="F1132" s="48" t="s">
        <v>400</v>
      </c>
      <c r="G1132" s="48" t="s">
        <v>401</v>
      </c>
      <c r="H1132" s="48">
        <v>367</v>
      </c>
      <c r="I1132" s="48">
        <v>1</v>
      </c>
      <c r="J1132" s="48" t="s">
        <v>402</v>
      </c>
      <c r="K1132" s="48">
        <v>1564</v>
      </c>
      <c r="L1132" s="49">
        <v>2</v>
      </c>
      <c r="M1132" s="48" t="s">
        <v>403</v>
      </c>
      <c r="N1132" s="51" t="s">
        <v>404</v>
      </c>
      <c r="P1132" s="48">
        <v>864</v>
      </c>
      <c r="Q1132" s="131" t="str">
        <f>IFERROR(INDEX(JRoomSCS!C:C,MATCH(JRooms!M1132,JRoomSCS!$B:$B,0)),"N/A")</f>
        <v>N/A</v>
      </c>
      <c r="R1132" s="86" t="s">
        <v>405</v>
      </c>
      <c r="S1132" s="87" t="str">
        <f>IFERROR(INDEX(SchoolList!C:C,MATCH(T1132,SchoolList!A:A,0)),"N/A")</f>
        <v>N/A</v>
      </c>
      <c r="T1132" s="87" t="s">
        <v>405</v>
      </c>
      <c r="U1132" s="88"/>
      <c r="V1132" s="87"/>
    </row>
    <row r="1133" spans="1:22" x14ac:dyDescent="0.2">
      <c r="A1133" s="48">
        <v>121</v>
      </c>
      <c r="B1133" s="48" t="s">
        <v>981</v>
      </c>
      <c r="C1133" s="48" t="s">
        <v>982</v>
      </c>
      <c r="D1133" s="49">
        <v>367</v>
      </c>
      <c r="E1133" s="50" t="s">
        <v>399</v>
      </c>
      <c r="F1133" s="48" t="s">
        <v>400</v>
      </c>
      <c r="G1133" s="48" t="s">
        <v>401</v>
      </c>
      <c r="H1133" s="48">
        <v>367</v>
      </c>
      <c r="I1133" s="48">
        <v>1</v>
      </c>
      <c r="J1133" s="48" t="s">
        <v>402</v>
      </c>
      <c r="K1133" s="48">
        <v>1566</v>
      </c>
      <c r="L1133" s="49">
        <v>3</v>
      </c>
      <c r="M1133" s="48" t="s">
        <v>403</v>
      </c>
      <c r="N1133" s="51" t="s">
        <v>404</v>
      </c>
      <c r="P1133" s="48">
        <v>864</v>
      </c>
      <c r="Q1133" s="131" t="str">
        <f>IFERROR(INDEX(JRoomSCS!C:C,MATCH(JRooms!M1133,JRoomSCS!$B:$B,0)),"N/A")</f>
        <v>N/A</v>
      </c>
      <c r="R1133" s="86" t="s">
        <v>405</v>
      </c>
      <c r="S1133" s="87" t="str">
        <f>IFERROR(INDEX(SchoolList!C:C,MATCH(T1133,SchoolList!A:A,0)),"N/A")</f>
        <v>N/A</v>
      </c>
      <c r="T1133" s="87" t="s">
        <v>405</v>
      </c>
      <c r="U1133" s="88"/>
      <c r="V1133" s="87"/>
    </row>
    <row r="1134" spans="1:22" x14ac:dyDescent="0.2">
      <c r="A1134" s="48">
        <v>121</v>
      </c>
      <c r="B1134" s="48" t="s">
        <v>981</v>
      </c>
      <c r="C1134" s="48" t="s">
        <v>982</v>
      </c>
      <c r="D1134" s="49">
        <v>367</v>
      </c>
      <c r="E1134" s="50" t="s">
        <v>399</v>
      </c>
      <c r="F1134" s="48" t="s">
        <v>400</v>
      </c>
      <c r="G1134" s="48" t="s">
        <v>401</v>
      </c>
      <c r="H1134" s="48">
        <v>367</v>
      </c>
      <c r="I1134" s="48">
        <v>1</v>
      </c>
      <c r="J1134" s="48" t="s">
        <v>402</v>
      </c>
      <c r="K1134" s="48">
        <v>1569</v>
      </c>
      <c r="L1134" s="49">
        <v>4</v>
      </c>
      <c r="M1134" s="48" t="s">
        <v>403</v>
      </c>
      <c r="N1134" s="51" t="s">
        <v>404</v>
      </c>
      <c r="P1134" s="48">
        <v>864</v>
      </c>
      <c r="Q1134" s="131" t="str">
        <f>IFERROR(INDEX(JRoomSCS!C:C,MATCH(JRooms!M1134,JRoomSCS!$B:$B,0)),"N/A")</f>
        <v>N/A</v>
      </c>
      <c r="R1134" s="86" t="s">
        <v>405</v>
      </c>
      <c r="S1134" s="87" t="str">
        <f>IFERROR(INDEX(SchoolList!C:C,MATCH(T1134,SchoolList!A:A,0)),"N/A")</f>
        <v>N/A</v>
      </c>
      <c r="T1134" s="87" t="s">
        <v>405</v>
      </c>
      <c r="U1134" s="88"/>
      <c r="V1134" s="87"/>
    </row>
    <row r="1135" spans="1:22" x14ac:dyDescent="0.2">
      <c r="A1135" s="48">
        <v>121</v>
      </c>
      <c r="B1135" s="48" t="s">
        <v>981</v>
      </c>
      <c r="C1135" s="48" t="s">
        <v>982</v>
      </c>
      <c r="D1135" s="49">
        <v>367</v>
      </c>
      <c r="E1135" s="50" t="s">
        <v>399</v>
      </c>
      <c r="F1135" s="48" t="s">
        <v>400</v>
      </c>
      <c r="G1135" s="48" t="s">
        <v>401</v>
      </c>
      <c r="H1135" s="48">
        <v>367</v>
      </c>
      <c r="I1135" s="48">
        <v>1</v>
      </c>
      <c r="J1135" s="48" t="s">
        <v>402</v>
      </c>
      <c r="K1135" s="48">
        <v>1570</v>
      </c>
      <c r="L1135" s="49">
        <v>5</v>
      </c>
      <c r="M1135" s="48" t="s">
        <v>403</v>
      </c>
      <c r="N1135" s="51" t="s">
        <v>404</v>
      </c>
      <c r="P1135" s="48">
        <v>864</v>
      </c>
      <c r="Q1135" s="131" t="str">
        <f>IFERROR(INDEX(JRoomSCS!C:C,MATCH(JRooms!M1135,JRoomSCS!$B:$B,0)),"N/A")</f>
        <v>N/A</v>
      </c>
      <c r="R1135" s="86" t="s">
        <v>405</v>
      </c>
      <c r="S1135" s="87" t="str">
        <f>IFERROR(INDEX(SchoolList!C:C,MATCH(T1135,SchoolList!A:A,0)),"N/A")</f>
        <v>N/A</v>
      </c>
      <c r="T1135" s="87" t="s">
        <v>405</v>
      </c>
      <c r="U1135" s="88"/>
      <c r="V1135" s="87"/>
    </row>
    <row r="1136" spans="1:22" x14ac:dyDescent="0.2">
      <c r="A1136" s="48">
        <v>121</v>
      </c>
      <c r="B1136" s="48" t="s">
        <v>981</v>
      </c>
      <c r="C1136" s="48" t="s">
        <v>982</v>
      </c>
      <c r="D1136" s="49">
        <v>367</v>
      </c>
      <c r="E1136" s="50" t="s">
        <v>399</v>
      </c>
      <c r="F1136" s="48" t="s">
        <v>400</v>
      </c>
      <c r="G1136" s="48" t="s">
        <v>401</v>
      </c>
      <c r="H1136" s="48">
        <v>367</v>
      </c>
      <c r="I1136" s="48">
        <v>1</v>
      </c>
      <c r="J1136" s="48" t="s">
        <v>402</v>
      </c>
      <c r="K1136" s="48">
        <v>1571</v>
      </c>
      <c r="L1136" s="49">
        <v>6</v>
      </c>
      <c r="M1136" s="48" t="s">
        <v>354</v>
      </c>
      <c r="N1136" s="51" t="s">
        <v>500</v>
      </c>
      <c r="P1136" s="48">
        <v>864</v>
      </c>
      <c r="Q1136" s="131" t="str">
        <f>IFERROR(INDEX(JRoomSCS!C:C,MATCH(JRooms!M1136,JRoomSCS!$B:$B,0)),"N/A")</f>
        <v>Arts</v>
      </c>
      <c r="R1136" s="86" t="s">
        <v>405</v>
      </c>
      <c r="S1136" s="87" t="str">
        <f>IFERROR(INDEX(SchoolList!C:C,MATCH(T1136,SchoolList!A:A,0)),"N/A")</f>
        <v>N/A</v>
      </c>
      <c r="T1136" s="87" t="s">
        <v>405</v>
      </c>
      <c r="U1136" s="88"/>
      <c r="V1136" s="87"/>
    </row>
    <row r="1137" spans="1:22" x14ac:dyDescent="0.2">
      <c r="A1137" s="48">
        <v>121</v>
      </c>
      <c r="B1137" s="48" t="s">
        <v>981</v>
      </c>
      <c r="C1137" s="48" t="s">
        <v>982</v>
      </c>
      <c r="D1137" s="49">
        <v>367</v>
      </c>
      <c r="E1137" s="50" t="s">
        <v>399</v>
      </c>
      <c r="F1137" s="48" t="s">
        <v>400</v>
      </c>
      <c r="G1137" s="48" t="s">
        <v>401</v>
      </c>
      <c r="H1137" s="48">
        <v>367</v>
      </c>
      <c r="I1137" s="48">
        <v>1</v>
      </c>
      <c r="J1137" s="48" t="s">
        <v>402</v>
      </c>
      <c r="K1137" s="48">
        <v>1568</v>
      </c>
      <c r="L1137" s="49">
        <v>7</v>
      </c>
      <c r="M1137" s="48" t="s">
        <v>403</v>
      </c>
      <c r="N1137" s="51" t="s">
        <v>404</v>
      </c>
      <c r="P1137" s="48">
        <v>864</v>
      </c>
      <c r="Q1137" s="131" t="str">
        <f>IFERROR(INDEX(JRoomSCS!C:C,MATCH(JRooms!M1137,JRoomSCS!$B:$B,0)),"N/A")</f>
        <v>N/A</v>
      </c>
      <c r="R1137" s="86" t="s">
        <v>405</v>
      </c>
      <c r="S1137" s="87" t="str">
        <f>IFERROR(INDEX(SchoolList!C:C,MATCH(T1137,SchoolList!A:A,0)),"N/A")</f>
        <v>N/A</v>
      </c>
      <c r="T1137" s="87" t="s">
        <v>405</v>
      </c>
      <c r="U1137" s="88"/>
      <c r="V1137" s="87"/>
    </row>
    <row r="1138" spans="1:22" x14ac:dyDescent="0.2">
      <c r="A1138" s="48">
        <v>121</v>
      </c>
      <c r="B1138" s="48" t="s">
        <v>981</v>
      </c>
      <c r="C1138" s="48" t="s">
        <v>982</v>
      </c>
      <c r="D1138" s="49">
        <v>367</v>
      </c>
      <c r="E1138" s="50" t="s">
        <v>399</v>
      </c>
      <c r="F1138" s="48" t="s">
        <v>400</v>
      </c>
      <c r="G1138" s="48" t="s">
        <v>401</v>
      </c>
      <c r="H1138" s="48">
        <v>367</v>
      </c>
      <c r="I1138" s="48">
        <v>1</v>
      </c>
      <c r="J1138" s="48" t="s">
        <v>402</v>
      </c>
      <c r="K1138" s="48">
        <v>1565</v>
      </c>
      <c r="L1138" s="49" t="s">
        <v>983</v>
      </c>
      <c r="M1138" s="48" t="s">
        <v>506</v>
      </c>
      <c r="N1138" s="51" t="s">
        <v>404</v>
      </c>
      <c r="P1138" s="48">
        <v>576</v>
      </c>
      <c r="Q1138" s="131" t="str">
        <f>IFERROR(INDEX(JRoomSCS!C:C,MATCH(JRooms!M1138,JRoomSCS!$B:$B,0)),"N/A")</f>
        <v>N/A</v>
      </c>
      <c r="R1138" s="86" t="s">
        <v>405</v>
      </c>
      <c r="S1138" s="87" t="str">
        <f>IFERROR(INDEX(SchoolList!C:C,MATCH(T1138,SchoolList!A:A,0)),"N/A")</f>
        <v>N/A</v>
      </c>
      <c r="T1138" s="87" t="s">
        <v>405</v>
      </c>
      <c r="U1138" s="88"/>
      <c r="V1138" s="87"/>
    </row>
    <row r="1139" spans="1:22" x14ac:dyDescent="0.2">
      <c r="A1139" s="48">
        <v>121</v>
      </c>
      <c r="B1139" s="48" t="s">
        <v>981</v>
      </c>
      <c r="C1139" s="48" t="s">
        <v>982</v>
      </c>
      <c r="D1139" s="49">
        <v>367</v>
      </c>
      <c r="E1139" s="50" t="s">
        <v>399</v>
      </c>
      <c r="F1139" s="48" t="s">
        <v>400</v>
      </c>
      <c r="G1139" s="48" t="s">
        <v>401</v>
      </c>
      <c r="H1139" s="48">
        <v>367</v>
      </c>
      <c r="I1139" s="48">
        <v>1</v>
      </c>
      <c r="J1139" s="48" t="s">
        <v>402</v>
      </c>
      <c r="K1139" s="48">
        <v>1567</v>
      </c>
      <c r="L1139" s="49" t="s">
        <v>984</v>
      </c>
      <c r="M1139" s="48" t="s">
        <v>408</v>
      </c>
      <c r="N1139" s="51" t="s">
        <v>409</v>
      </c>
      <c r="P1139" s="48">
        <v>288</v>
      </c>
      <c r="Q1139" s="131" t="str">
        <f>IFERROR(INDEX(JRoomSCS!C:C,MATCH(JRooms!M1139,JRoomSCS!$B:$B,0)),"N/A")</f>
        <v>N/A</v>
      </c>
      <c r="R1139" s="86" t="s">
        <v>405</v>
      </c>
      <c r="S1139" s="87" t="str">
        <f>IFERROR(INDEX(SchoolList!C:C,MATCH(T1139,SchoolList!A:A,0)),"N/A")</f>
        <v>N/A</v>
      </c>
      <c r="T1139" s="87" t="s">
        <v>405</v>
      </c>
      <c r="U1139" s="88"/>
      <c r="V1139" s="87"/>
    </row>
    <row r="1140" spans="1:22" x14ac:dyDescent="0.2">
      <c r="A1140" s="48">
        <v>121</v>
      </c>
      <c r="B1140" s="48" t="s">
        <v>981</v>
      </c>
      <c r="C1140" s="48" t="s">
        <v>982</v>
      </c>
      <c r="D1140" s="49">
        <v>367</v>
      </c>
      <c r="E1140" s="50" t="s">
        <v>399</v>
      </c>
      <c r="F1140" s="48" t="s">
        <v>400</v>
      </c>
      <c r="G1140" s="48" t="s">
        <v>401</v>
      </c>
      <c r="H1140" s="48">
        <v>367</v>
      </c>
      <c r="I1140" s="48">
        <v>1</v>
      </c>
      <c r="J1140" s="48" t="s">
        <v>402</v>
      </c>
      <c r="K1140" s="48">
        <v>1562</v>
      </c>
      <c r="L1140" s="49" t="s">
        <v>928</v>
      </c>
      <c r="M1140" s="48" t="s">
        <v>412</v>
      </c>
      <c r="N1140" s="51" t="s">
        <v>413</v>
      </c>
      <c r="P1140" s="48">
        <v>3036</v>
      </c>
      <c r="Q1140" s="131" t="str">
        <f>IFERROR(INDEX(JRoomSCS!C:C,MATCH(JRooms!M1140,JRoomSCS!$B:$B,0)),"N/A")</f>
        <v>N/A</v>
      </c>
      <c r="R1140" s="86" t="s">
        <v>405</v>
      </c>
      <c r="S1140" s="87" t="str">
        <f>IFERROR(INDEX(SchoolList!C:C,MATCH(T1140,SchoolList!A:A,0)),"N/A")</f>
        <v>N/A</v>
      </c>
      <c r="T1140" s="87" t="s">
        <v>405</v>
      </c>
      <c r="U1140" s="88"/>
      <c r="V1140" s="87"/>
    </row>
    <row r="1141" spans="1:22" x14ac:dyDescent="0.2">
      <c r="A1141" s="48">
        <v>121</v>
      </c>
      <c r="B1141" s="48" t="s">
        <v>981</v>
      </c>
      <c r="C1141" s="48" t="s">
        <v>982</v>
      </c>
      <c r="D1141" s="49">
        <v>367</v>
      </c>
      <c r="E1141" s="50" t="s">
        <v>399</v>
      </c>
      <c r="F1141" s="48" t="s">
        <v>400</v>
      </c>
      <c r="G1141" s="48" t="s">
        <v>401</v>
      </c>
      <c r="H1141" s="48">
        <v>367</v>
      </c>
      <c r="I1141" s="48">
        <v>1</v>
      </c>
      <c r="J1141" s="48" t="s">
        <v>402</v>
      </c>
      <c r="K1141" s="48">
        <v>1582</v>
      </c>
      <c r="L1141" s="49" t="s">
        <v>985</v>
      </c>
      <c r="M1141" s="48" t="s">
        <v>408</v>
      </c>
      <c r="N1141" s="51" t="s">
        <v>409</v>
      </c>
      <c r="P1141" s="48">
        <v>187</v>
      </c>
      <c r="Q1141" s="131" t="str">
        <f>IFERROR(INDEX(JRoomSCS!C:C,MATCH(JRooms!M1141,JRoomSCS!$B:$B,0)),"N/A")</f>
        <v>N/A</v>
      </c>
      <c r="R1141" s="86" t="s">
        <v>405</v>
      </c>
      <c r="S1141" s="87" t="str">
        <f>IFERROR(INDEX(SchoolList!C:C,MATCH(T1141,SchoolList!A:A,0)),"N/A")</f>
        <v>N/A</v>
      </c>
      <c r="T1141" s="87" t="s">
        <v>405</v>
      </c>
      <c r="U1141" s="88"/>
      <c r="V1141" s="87"/>
    </row>
    <row r="1142" spans="1:22" x14ac:dyDescent="0.2">
      <c r="A1142" s="48">
        <v>121</v>
      </c>
      <c r="B1142" s="48" t="s">
        <v>981</v>
      </c>
      <c r="C1142" s="48" t="s">
        <v>982</v>
      </c>
      <c r="D1142" s="49">
        <v>367</v>
      </c>
      <c r="E1142" s="50" t="s">
        <v>399</v>
      </c>
      <c r="F1142" s="48" t="s">
        <v>400</v>
      </c>
      <c r="G1142" s="48" t="s">
        <v>401</v>
      </c>
      <c r="H1142" s="48">
        <v>1106</v>
      </c>
      <c r="I1142" s="48">
        <v>2</v>
      </c>
      <c r="J1142" s="48" t="s">
        <v>509</v>
      </c>
      <c r="K1142" s="48">
        <v>1580</v>
      </c>
      <c r="L1142" s="49">
        <v>9</v>
      </c>
      <c r="M1142" s="48" t="s">
        <v>419</v>
      </c>
      <c r="N1142" s="51" t="s">
        <v>404</v>
      </c>
      <c r="P1142" s="48">
        <v>864</v>
      </c>
      <c r="Q1142" s="131" t="str">
        <f>IFERROR(INDEX(JRoomSCS!C:C,MATCH(JRooms!M1142,JRoomSCS!$B:$B,0)),"N/A")</f>
        <v>N/A</v>
      </c>
      <c r="R1142" s="86" t="s">
        <v>405</v>
      </c>
      <c r="S1142" s="87" t="str">
        <f>IFERROR(INDEX(SchoolList!C:C,MATCH(T1142,SchoolList!A:A,0)),"N/A")</f>
        <v>N/A</v>
      </c>
      <c r="T1142" s="87" t="s">
        <v>405</v>
      </c>
      <c r="U1142" s="88"/>
      <c r="V1142" s="87"/>
    </row>
    <row r="1143" spans="1:22" x14ac:dyDescent="0.2">
      <c r="A1143" s="48">
        <v>121</v>
      </c>
      <c r="B1143" s="48" t="s">
        <v>981</v>
      </c>
      <c r="C1143" s="48" t="s">
        <v>982</v>
      </c>
      <c r="D1143" s="49">
        <v>367</v>
      </c>
      <c r="E1143" s="50" t="s">
        <v>399</v>
      </c>
      <c r="F1143" s="48" t="s">
        <v>400</v>
      </c>
      <c r="G1143" s="48" t="s">
        <v>401</v>
      </c>
      <c r="H1143" s="48">
        <v>1106</v>
      </c>
      <c r="I1143" s="48">
        <v>2</v>
      </c>
      <c r="J1143" s="48" t="s">
        <v>509</v>
      </c>
      <c r="K1143" s="48">
        <v>1578</v>
      </c>
      <c r="L1143" s="49">
        <v>10</v>
      </c>
      <c r="M1143" s="48" t="s">
        <v>419</v>
      </c>
      <c r="N1143" s="51" t="s">
        <v>404</v>
      </c>
      <c r="P1143" s="48">
        <v>864</v>
      </c>
      <c r="Q1143" s="131" t="str">
        <f>IFERROR(INDEX(JRoomSCS!C:C,MATCH(JRooms!M1143,JRoomSCS!$B:$B,0)),"N/A")</f>
        <v>N/A</v>
      </c>
      <c r="R1143" s="86" t="s">
        <v>405</v>
      </c>
      <c r="S1143" s="87" t="str">
        <f>IFERROR(INDEX(SchoolList!C:C,MATCH(T1143,SchoolList!A:A,0)),"N/A")</f>
        <v>N/A</v>
      </c>
      <c r="T1143" s="87" t="s">
        <v>405</v>
      </c>
      <c r="U1143" s="88"/>
      <c r="V1143" s="87"/>
    </row>
    <row r="1144" spans="1:22" x14ac:dyDescent="0.2">
      <c r="A1144" s="48">
        <v>121</v>
      </c>
      <c r="B1144" s="48" t="s">
        <v>981</v>
      </c>
      <c r="C1144" s="48" t="s">
        <v>982</v>
      </c>
      <c r="D1144" s="49">
        <v>367</v>
      </c>
      <c r="E1144" s="50" t="s">
        <v>399</v>
      </c>
      <c r="F1144" s="48" t="s">
        <v>400</v>
      </c>
      <c r="G1144" s="48" t="s">
        <v>401</v>
      </c>
      <c r="H1144" s="48">
        <v>1106</v>
      </c>
      <c r="I1144" s="48">
        <v>2</v>
      </c>
      <c r="J1144" s="48" t="s">
        <v>509</v>
      </c>
      <c r="K1144" s="48">
        <v>1576</v>
      </c>
      <c r="L1144" s="49">
        <v>11</v>
      </c>
      <c r="M1144" s="48" t="s">
        <v>419</v>
      </c>
      <c r="N1144" s="51" t="s">
        <v>404</v>
      </c>
      <c r="P1144" s="48">
        <v>864</v>
      </c>
      <c r="Q1144" s="131" t="str">
        <f>IFERROR(INDEX(JRoomSCS!C:C,MATCH(JRooms!M1144,JRoomSCS!$B:$B,0)),"N/A")</f>
        <v>N/A</v>
      </c>
      <c r="R1144" s="86" t="s">
        <v>405</v>
      </c>
      <c r="S1144" s="87" t="str">
        <f>IFERROR(INDEX(SchoolList!C:C,MATCH(T1144,SchoolList!A:A,0)),"N/A")</f>
        <v>N/A</v>
      </c>
      <c r="T1144" s="87" t="s">
        <v>405</v>
      </c>
      <c r="U1144" s="88"/>
      <c r="V1144" s="87"/>
    </row>
    <row r="1145" spans="1:22" x14ac:dyDescent="0.2">
      <c r="A1145" s="48">
        <v>121</v>
      </c>
      <c r="B1145" s="48" t="s">
        <v>981</v>
      </c>
      <c r="C1145" s="48" t="s">
        <v>982</v>
      </c>
      <c r="D1145" s="49">
        <v>367</v>
      </c>
      <c r="E1145" s="50" t="s">
        <v>399</v>
      </c>
      <c r="F1145" s="48" t="s">
        <v>400</v>
      </c>
      <c r="G1145" s="48" t="s">
        <v>401</v>
      </c>
      <c r="H1145" s="48">
        <v>1106</v>
      </c>
      <c r="I1145" s="48">
        <v>2</v>
      </c>
      <c r="J1145" s="48" t="s">
        <v>509</v>
      </c>
      <c r="K1145" s="48">
        <v>1574</v>
      </c>
      <c r="L1145" s="49">
        <v>12</v>
      </c>
      <c r="M1145" s="48" t="s">
        <v>419</v>
      </c>
      <c r="N1145" s="51" t="s">
        <v>404</v>
      </c>
      <c r="P1145" s="48">
        <v>864</v>
      </c>
      <c r="Q1145" s="131" t="str">
        <f>IFERROR(INDEX(JRoomSCS!C:C,MATCH(JRooms!M1145,JRoomSCS!$B:$B,0)),"N/A")</f>
        <v>N/A</v>
      </c>
      <c r="R1145" s="86" t="s">
        <v>405</v>
      </c>
      <c r="S1145" s="87" t="str">
        <f>IFERROR(INDEX(SchoolList!C:C,MATCH(T1145,SchoolList!A:A,0)),"N/A")</f>
        <v>N/A</v>
      </c>
      <c r="T1145" s="87" t="s">
        <v>405</v>
      </c>
      <c r="U1145" s="88"/>
      <c r="V1145" s="87"/>
    </row>
    <row r="1146" spans="1:22" x14ac:dyDescent="0.2">
      <c r="A1146" s="48">
        <v>121</v>
      </c>
      <c r="B1146" s="48" t="s">
        <v>981</v>
      </c>
      <c r="C1146" s="48" t="s">
        <v>982</v>
      </c>
      <c r="D1146" s="49">
        <v>367</v>
      </c>
      <c r="E1146" s="50" t="s">
        <v>399</v>
      </c>
      <c r="F1146" s="48" t="s">
        <v>400</v>
      </c>
      <c r="G1146" s="48" t="s">
        <v>401</v>
      </c>
      <c r="H1146" s="48">
        <v>1106</v>
      </c>
      <c r="I1146" s="48">
        <v>2</v>
      </c>
      <c r="J1146" s="48" t="s">
        <v>509</v>
      </c>
      <c r="K1146" s="48">
        <v>1572</v>
      </c>
      <c r="L1146" s="49">
        <v>13</v>
      </c>
      <c r="M1146" s="48" t="s">
        <v>419</v>
      </c>
      <c r="N1146" s="51" t="s">
        <v>404</v>
      </c>
      <c r="P1146" s="48">
        <v>864</v>
      </c>
      <c r="Q1146" s="131" t="str">
        <f>IFERROR(INDEX(JRoomSCS!C:C,MATCH(JRooms!M1146,JRoomSCS!$B:$B,0)),"N/A")</f>
        <v>N/A</v>
      </c>
      <c r="R1146" s="86" t="s">
        <v>405</v>
      </c>
      <c r="S1146" s="87" t="str">
        <f>IFERROR(INDEX(SchoolList!C:C,MATCH(T1146,SchoolList!A:A,0)),"N/A")</f>
        <v>N/A</v>
      </c>
      <c r="T1146" s="87" t="s">
        <v>405</v>
      </c>
      <c r="U1146" s="88"/>
      <c r="V1146" s="87"/>
    </row>
    <row r="1147" spans="1:22" x14ac:dyDescent="0.2">
      <c r="A1147" s="48">
        <v>121</v>
      </c>
      <c r="B1147" s="48" t="s">
        <v>981</v>
      </c>
      <c r="C1147" s="48" t="s">
        <v>982</v>
      </c>
      <c r="D1147" s="49">
        <v>367</v>
      </c>
      <c r="E1147" s="50" t="s">
        <v>399</v>
      </c>
      <c r="F1147" s="48" t="s">
        <v>400</v>
      </c>
      <c r="G1147" s="48" t="s">
        <v>401</v>
      </c>
      <c r="H1147" s="48">
        <v>1106</v>
      </c>
      <c r="I1147" s="48">
        <v>2</v>
      </c>
      <c r="J1147" s="48" t="s">
        <v>509</v>
      </c>
      <c r="K1147" s="48">
        <v>1573</v>
      </c>
      <c r="L1147" s="49">
        <v>14</v>
      </c>
      <c r="M1147" s="48" t="s">
        <v>419</v>
      </c>
      <c r="N1147" s="51" t="s">
        <v>404</v>
      </c>
      <c r="O1147" s="65" t="s">
        <v>546</v>
      </c>
      <c r="P1147" s="48">
        <v>875</v>
      </c>
      <c r="Q1147" s="131" t="str">
        <f>IFERROR(INDEX(JRoomSCS!C:C,MATCH(JRooms!M1147,JRoomSCS!$B:$B,0)),"N/A")</f>
        <v>N/A</v>
      </c>
      <c r="R1147" s="86" t="s">
        <v>405</v>
      </c>
      <c r="S1147" s="87" t="str">
        <f>IFERROR(INDEX(SchoolList!C:C,MATCH(T1147,SchoolList!A:A,0)),"N/A")</f>
        <v>N/A</v>
      </c>
      <c r="T1147" s="87" t="s">
        <v>405</v>
      </c>
      <c r="U1147" s="88"/>
      <c r="V1147" s="87"/>
    </row>
    <row r="1148" spans="1:22" x14ac:dyDescent="0.2">
      <c r="A1148" s="48">
        <v>121</v>
      </c>
      <c r="B1148" s="48" t="s">
        <v>981</v>
      </c>
      <c r="C1148" s="48" t="s">
        <v>982</v>
      </c>
      <c r="D1148" s="49">
        <v>367</v>
      </c>
      <c r="E1148" s="50" t="s">
        <v>399</v>
      </c>
      <c r="F1148" s="48" t="s">
        <v>400</v>
      </c>
      <c r="G1148" s="48" t="s">
        <v>401</v>
      </c>
      <c r="H1148" s="48">
        <v>1106</v>
      </c>
      <c r="I1148" s="48">
        <v>2</v>
      </c>
      <c r="J1148" s="48" t="s">
        <v>509</v>
      </c>
      <c r="K1148" s="48">
        <v>1575</v>
      </c>
      <c r="L1148" s="49">
        <v>15</v>
      </c>
      <c r="M1148" s="48" t="s">
        <v>419</v>
      </c>
      <c r="N1148" s="51" t="s">
        <v>404</v>
      </c>
      <c r="P1148" s="48">
        <v>864</v>
      </c>
      <c r="Q1148" s="131" t="str">
        <f>IFERROR(INDEX(JRoomSCS!C:C,MATCH(JRooms!M1148,JRoomSCS!$B:$B,0)),"N/A")</f>
        <v>N/A</v>
      </c>
      <c r="R1148" s="86" t="s">
        <v>405</v>
      </c>
      <c r="S1148" s="87" t="str">
        <f>IFERROR(INDEX(SchoolList!C:C,MATCH(T1148,SchoolList!A:A,0)),"N/A")</f>
        <v>N/A</v>
      </c>
      <c r="T1148" s="87" t="s">
        <v>405</v>
      </c>
      <c r="U1148" s="88"/>
      <c r="V1148" s="87"/>
    </row>
    <row r="1149" spans="1:22" x14ac:dyDescent="0.2">
      <c r="A1149" s="48">
        <v>121</v>
      </c>
      <c r="B1149" s="48" t="s">
        <v>981</v>
      </c>
      <c r="C1149" s="48" t="s">
        <v>982</v>
      </c>
      <c r="D1149" s="49">
        <v>367</v>
      </c>
      <c r="E1149" s="50" t="s">
        <v>399</v>
      </c>
      <c r="F1149" s="48" t="s">
        <v>400</v>
      </c>
      <c r="G1149" s="48" t="s">
        <v>401</v>
      </c>
      <c r="H1149" s="48">
        <v>1106</v>
      </c>
      <c r="I1149" s="48">
        <v>2</v>
      </c>
      <c r="J1149" s="48" t="s">
        <v>509</v>
      </c>
      <c r="K1149" s="48">
        <v>1577</v>
      </c>
      <c r="L1149" s="49">
        <v>16</v>
      </c>
      <c r="M1149" s="48" t="s">
        <v>419</v>
      </c>
      <c r="N1149" s="51" t="s">
        <v>404</v>
      </c>
      <c r="P1149" s="48">
        <v>864</v>
      </c>
      <c r="Q1149" s="131" t="str">
        <f>IFERROR(INDEX(JRoomSCS!C:C,MATCH(JRooms!M1149,JRoomSCS!$B:$B,0)),"N/A")</f>
        <v>N/A</v>
      </c>
      <c r="R1149" s="86" t="s">
        <v>405</v>
      </c>
      <c r="S1149" s="87" t="str">
        <f>IFERROR(INDEX(SchoolList!C:C,MATCH(T1149,SchoolList!A:A,0)),"N/A")</f>
        <v>N/A</v>
      </c>
      <c r="T1149" s="87" t="s">
        <v>405</v>
      </c>
      <c r="U1149" s="88"/>
      <c r="V1149" s="87"/>
    </row>
    <row r="1150" spans="1:22" x14ac:dyDescent="0.2">
      <c r="A1150" s="48">
        <v>121</v>
      </c>
      <c r="B1150" s="48" t="s">
        <v>981</v>
      </c>
      <c r="C1150" s="48" t="s">
        <v>982</v>
      </c>
      <c r="D1150" s="49">
        <v>367</v>
      </c>
      <c r="E1150" s="50" t="s">
        <v>399</v>
      </c>
      <c r="F1150" s="48" t="s">
        <v>400</v>
      </c>
      <c r="G1150" s="48" t="s">
        <v>401</v>
      </c>
      <c r="H1150" s="48">
        <v>1106</v>
      </c>
      <c r="I1150" s="48">
        <v>2</v>
      </c>
      <c r="J1150" s="48" t="s">
        <v>509</v>
      </c>
      <c r="K1150" s="48">
        <v>1579</v>
      </c>
      <c r="L1150" s="49">
        <v>17</v>
      </c>
      <c r="M1150" s="48" t="s">
        <v>419</v>
      </c>
      <c r="N1150" s="51" t="s">
        <v>404</v>
      </c>
      <c r="P1150" s="48">
        <v>875</v>
      </c>
      <c r="Q1150" s="131" t="str">
        <f>IFERROR(INDEX(JRoomSCS!C:C,MATCH(JRooms!M1150,JRoomSCS!$B:$B,0)),"N/A")</f>
        <v>N/A</v>
      </c>
      <c r="R1150" s="86" t="s">
        <v>405</v>
      </c>
      <c r="S1150" s="87" t="str">
        <f>IFERROR(INDEX(SchoolList!C:C,MATCH(T1150,SchoolList!A:A,0)),"N/A")</f>
        <v>N/A</v>
      </c>
      <c r="T1150" s="87" t="s">
        <v>405</v>
      </c>
      <c r="U1150" s="88"/>
      <c r="V1150" s="87"/>
    </row>
    <row r="1151" spans="1:22" x14ac:dyDescent="0.2">
      <c r="A1151" s="48">
        <v>121</v>
      </c>
      <c r="B1151" s="48" t="s">
        <v>981</v>
      </c>
      <c r="C1151" s="48" t="s">
        <v>982</v>
      </c>
      <c r="D1151" s="49">
        <v>367</v>
      </c>
      <c r="E1151" s="50" t="s">
        <v>399</v>
      </c>
      <c r="F1151" s="48" t="s">
        <v>400</v>
      </c>
      <c r="G1151" s="48" t="s">
        <v>401</v>
      </c>
      <c r="H1151" s="48">
        <v>1106</v>
      </c>
      <c r="I1151" s="48">
        <v>2</v>
      </c>
      <c r="J1151" s="48" t="s">
        <v>509</v>
      </c>
      <c r="K1151" s="48">
        <v>1581</v>
      </c>
      <c r="L1151" s="49" t="s">
        <v>414</v>
      </c>
      <c r="M1151" s="48" t="s">
        <v>415</v>
      </c>
      <c r="N1151" s="51" t="s">
        <v>416</v>
      </c>
      <c r="P1151" s="48">
        <v>840</v>
      </c>
      <c r="Q1151" s="131" t="str">
        <f>IFERROR(INDEX(JRoomSCS!C:C,MATCH(JRooms!M1151,JRoomSCS!$B:$B,0)),"N/A")</f>
        <v>N/A</v>
      </c>
      <c r="R1151" s="86" t="s">
        <v>405</v>
      </c>
      <c r="S1151" s="87" t="str">
        <f>IFERROR(INDEX(SchoolList!C:C,MATCH(T1151,SchoolList!A:A,0)),"N/A")</f>
        <v>N/A</v>
      </c>
      <c r="T1151" s="87" t="s">
        <v>405</v>
      </c>
      <c r="U1151" s="88"/>
      <c r="V1151" s="87"/>
    </row>
    <row r="1152" spans="1:22" x14ac:dyDescent="0.2">
      <c r="A1152" s="48">
        <v>121</v>
      </c>
      <c r="B1152" s="48" t="s">
        <v>981</v>
      </c>
      <c r="C1152" s="48" t="s">
        <v>982</v>
      </c>
      <c r="D1152" s="49">
        <v>368</v>
      </c>
      <c r="E1152" s="50" t="s">
        <v>454</v>
      </c>
      <c r="F1152" s="48" t="s">
        <v>455</v>
      </c>
      <c r="G1152" s="48" t="s">
        <v>401</v>
      </c>
      <c r="H1152" s="48">
        <v>368</v>
      </c>
      <c r="I1152" s="48">
        <v>1</v>
      </c>
      <c r="J1152" s="48" t="s">
        <v>402</v>
      </c>
      <c r="K1152" s="48">
        <v>1583</v>
      </c>
      <c r="L1152" s="49">
        <v>18</v>
      </c>
      <c r="M1152" s="48" t="s">
        <v>406</v>
      </c>
      <c r="N1152" s="51" t="s">
        <v>404</v>
      </c>
      <c r="P1152" s="48">
        <v>837</v>
      </c>
      <c r="Q1152" s="131" t="str">
        <f>IFERROR(INDEX(JRoomSCS!C:C,MATCH(JRooms!M1152,JRoomSCS!$B:$B,0)),"N/A")</f>
        <v>N/A</v>
      </c>
      <c r="R1152" s="86" t="s">
        <v>405</v>
      </c>
      <c r="S1152" s="87" t="str">
        <f>IFERROR(INDEX(SchoolList!C:C,MATCH(T1152,SchoolList!A:A,0)),"N/A")</f>
        <v>N/A</v>
      </c>
      <c r="T1152" s="87" t="s">
        <v>405</v>
      </c>
      <c r="U1152" s="88"/>
      <c r="V1152" s="87"/>
    </row>
    <row r="1153" spans="1:22" x14ac:dyDescent="0.2">
      <c r="A1153" s="48">
        <v>121</v>
      </c>
      <c r="B1153" s="48" t="s">
        <v>981</v>
      </c>
      <c r="C1153" s="48" t="s">
        <v>982</v>
      </c>
      <c r="D1153" s="49">
        <v>368</v>
      </c>
      <c r="E1153" s="50" t="s">
        <v>454</v>
      </c>
      <c r="F1153" s="48" t="s">
        <v>455</v>
      </c>
      <c r="G1153" s="48" t="s">
        <v>401</v>
      </c>
      <c r="H1153" s="48">
        <v>368</v>
      </c>
      <c r="I1153" s="48">
        <v>1</v>
      </c>
      <c r="J1153" s="48" t="s">
        <v>402</v>
      </c>
      <c r="K1153" s="48">
        <v>1584</v>
      </c>
      <c r="L1153" s="49">
        <v>19</v>
      </c>
      <c r="M1153" s="48" t="s">
        <v>406</v>
      </c>
      <c r="N1153" s="51" t="s">
        <v>404</v>
      </c>
      <c r="P1153" s="48">
        <v>1216</v>
      </c>
      <c r="Q1153" s="131" t="str">
        <f>IFERROR(INDEX(JRoomSCS!C:C,MATCH(JRooms!M1153,JRoomSCS!$B:$B,0)),"N/A")</f>
        <v>N/A</v>
      </c>
      <c r="R1153" s="86" t="s">
        <v>405</v>
      </c>
      <c r="S1153" s="87" t="str">
        <f>IFERROR(INDEX(SchoolList!C:C,MATCH(T1153,SchoolList!A:A,0)),"N/A")</f>
        <v>N/A</v>
      </c>
      <c r="T1153" s="87" t="s">
        <v>405</v>
      </c>
      <c r="U1153" s="88"/>
      <c r="V1153" s="87"/>
    </row>
    <row r="1154" spans="1:22" x14ac:dyDescent="0.2">
      <c r="A1154" s="48">
        <v>121</v>
      </c>
      <c r="B1154" s="48" t="s">
        <v>981</v>
      </c>
      <c r="C1154" s="48" t="s">
        <v>982</v>
      </c>
      <c r="D1154" s="49">
        <v>368</v>
      </c>
      <c r="E1154" s="50" t="s">
        <v>454</v>
      </c>
      <c r="F1154" s="48" t="s">
        <v>455</v>
      </c>
      <c r="G1154" s="48" t="s">
        <v>401</v>
      </c>
      <c r="H1154" s="48">
        <v>368</v>
      </c>
      <c r="I1154" s="48">
        <v>1</v>
      </c>
      <c r="J1154" s="48" t="s">
        <v>402</v>
      </c>
      <c r="K1154" s="48">
        <v>1585</v>
      </c>
      <c r="L1154" s="49">
        <v>20</v>
      </c>
      <c r="M1154" s="48" t="s">
        <v>406</v>
      </c>
      <c r="N1154" s="51" t="s">
        <v>404</v>
      </c>
      <c r="P1154" s="48">
        <v>1216</v>
      </c>
      <c r="Q1154" s="131" t="str">
        <f>IFERROR(INDEX(JRoomSCS!C:C,MATCH(JRooms!M1154,JRoomSCS!$B:$B,0)),"N/A")</f>
        <v>N/A</v>
      </c>
      <c r="R1154" s="86" t="s">
        <v>405</v>
      </c>
      <c r="S1154" s="87" t="str">
        <f>IFERROR(INDEX(SchoolList!C:C,MATCH(T1154,SchoolList!A:A,0)),"N/A")</f>
        <v>N/A</v>
      </c>
      <c r="T1154" s="87" t="s">
        <v>405</v>
      </c>
      <c r="U1154" s="88"/>
      <c r="V1154" s="87"/>
    </row>
    <row r="1155" spans="1:22" x14ac:dyDescent="0.2">
      <c r="A1155" s="48">
        <v>121</v>
      </c>
      <c r="B1155" s="48" t="s">
        <v>981</v>
      </c>
      <c r="C1155" s="48" t="s">
        <v>982</v>
      </c>
      <c r="D1155" s="49">
        <v>1045</v>
      </c>
      <c r="E1155" s="50" t="s">
        <v>618</v>
      </c>
      <c r="F1155" s="48" t="s">
        <v>619</v>
      </c>
      <c r="G1155" s="48" t="s">
        <v>424</v>
      </c>
      <c r="H1155" s="48">
        <v>1122</v>
      </c>
      <c r="I1155" s="48" t="s">
        <v>891</v>
      </c>
      <c r="J1155" s="48" t="s">
        <v>402</v>
      </c>
      <c r="K1155" s="48">
        <v>2073</v>
      </c>
      <c r="L1155" s="49">
        <v>1</v>
      </c>
      <c r="M1155" s="48" t="s">
        <v>406</v>
      </c>
      <c r="N1155" s="51" t="s">
        <v>404</v>
      </c>
      <c r="P1155" s="48">
        <v>714</v>
      </c>
      <c r="Q1155" s="131" t="str">
        <f>IFERROR(INDEX(JRoomSCS!C:C,MATCH(JRooms!M1155,JRoomSCS!$B:$B,0)),"N/A")</f>
        <v>N/A</v>
      </c>
      <c r="R1155" s="86" t="s">
        <v>405</v>
      </c>
      <c r="S1155" s="87" t="str">
        <f>IFERROR(INDEX(SchoolList!C:C,MATCH(T1155,SchoolList!A:A,0)),"N/A")</f>
        <v>N/A</v>
      </c>
      <c r="T1155" s="87" t="s">
        <v>405</v>
      </c>
      <c r="U1155" s="88"/>
      <c r="V1155" s="87"/>
    </row>
    <row r="1156" spans="1:22" x14ac:dyDescent="0.2">
      <c r="A1156" s="48">
        <v>121</v>
      </c>
      <c r="B1156" s="48" t="s">
        <v>981</v>
      </c>
      <c r="C1156" s="48" t="s">
        <v>982</v>
      </c>
      <c r="D1156" s="49">
        <v>369</v>
      </c>
      <c r="E1156" s="50" t="s">
        <v>641</v>
      </c>
      <c r="F1156" s="48" t="s">
        <v>642</v>
      </c>
      <c r="G1156" s="48" t="s">
        <v>424</v>
      </c>
      <c r="H1156" s="48">
        <v>369</v>
      </c>
      <c r="I1156" s="48">
        <v>1</v>
      </c>
      <c r="J1156" s="48" t="s">
        <v>402</v>
      </c>
      <c r="K1156" s="48">
        <v>2064</v>
      </c>
      <c r="L1156" s="49">
        <v>2</v>
      </c>
      <c r="M1156" s="48" t="s">
        <v>406</v>
      </c>
      <c r="N1156" s="51" t="s">
        <v>404</v>
      </c>
      <c r="P1156" s="48">
        <v>714</v>
      </c>
      <c r="Q1156" s="131" t="str">
        <f>IFERROR(INDEX(JRoomSCS!C:C,MATCH(JRooms!M1156,JRoomSCS!$B:$B,0)),"N/A")</f>
        <v>N/A</v>
      </c>
      <c r="R1156" s="86" t="s">
        <v>405</v>
      </c>
      <c r="S1156" s="87" t="str">
        <f>IFERROR(INDEX(SchoolList!C:C,MATCH(T1156,SchoolList!A:A,0)),"N/A")</f>
        <v>N/A</v>
      </c>
      <c r="T1156" s="87" t="s">
        <v>405</v>
      </c>
      <c r="U1156" s="88"/>
      <c r="V1156" s="87"/>
    </row>
    <row r="1157" spans="1:22" x14ac:dyDescent="0.2">
      <c r="A1157" s="48">
        <v>73</v>
      </c>
      <c r="B1157" s="48" t="s">
        <v>986</v>
      </c>
      <c r="C1157" s="48" t="s">
        <v>987</v>
      </c>
      <c r="D1157" s="49">
        <v>188</v>
      </c>
      <c r="E1157" s="50" t="s">
        <v>399</v>
      </c>
      <c r="F1157" s="48" t="s">
        <v>400</v>
      </c>
      <c r="G1157" s="48" t="s">
        <v>401</v>
      </c>
      <c r="H1157" s="48">
        <v>188</v>
      </c>
      <c r="I1157" s="48">
        <v>1</v>
      </c>
      <c r="J1157" s="48" t="s">
        <v>402</v>
      </c>
      <c r="K1157" s="48">
        <v>2722</v>
      </c>
      <c r="L1157" s="49">
        <v>1</v>
      </c>
      <c r="M1157" s="48" t="s">
        <v>419</v>
      </c>
      <c r="N1157" s="51" t="s">
        <v>404</v>
      </c>
      <c r="P1157" s="48">
        <v>875</v>
      </c>
      <c r="Q1157" s="131" t="str">
        <f>IFERROR(INDEX(JRoomSCS!C:C,MATCH(JRooms!M1157,JRoomSCS!$B:$B,0)),"N/A")</f>
        <v>N/A</v>
      </c>
      <c r="R1157" s="86" t="s">
        <v>405</v>
      </c>
      <c r="S1157" s="87" t="str">
        <f>IFERROR(INDEX(SchoolList!C:C,MATCH(T1157,SchoolList!A:A,0)),"N/A")</f>
        <v>N/A</v>
      </c>
      <c r="T1157" s="87" t="s">
        <v>405</v>
      </c>
      <c r="U1157" s="88"/>
      <c r="V1157" s="87"/>
    </row>
    <row r="1158" spans="1:22" x14ac:dyDescent="0.2">
      <c r="A1158" s="48">
        <v>73</v>
      </c>
      <c r="B1158" s="48" t="s">
        <v>986</v>
      </c>
      <c r="C1158" s="48" t="s">
        <v>987</v>
      </c>
      <c r="D1158" s="49">
        <v>188</v>
      </c>
      <c r="E1158" s="50" t="s">
        <v>399</v>
      </c>
      <c r="F1158" s="48" t="s">
        <v>400</v>
      </c>
      <c r="G1158" s="48" t="s">
        <v>401</v>
      </c>
      <c r="H1158" s="48">
        <v>188</v>
      </c>
      <c r="I1158" s="48">
        <v>1</v>
      </c>
      <c r="J1158" s="48" t="s">
        <v>402</v>
      </c>
      <c r="K1158" s="48">
        <v>2723</v>
      </c>
      <c r="L1158" s="49">
        <v>2</v>
      </c>
      <c r="M1158" s="48" t="s">
        <v>403</v>
      </c>
      <c r="N1158" s="51" t="s">
        <v>404</v>
      </c>
      <c r="P1158" s="48">
        <v>875</v>
      </c>
      <c r="Q1158" s="131" t="str">
        <f>IFERROR(INDEX(JRoomSCS!C:C,MATCH(JRooms!M1158,JRoomSCS!$B:$B,0)),"N/A")</f>
        <v>N/A</v>
      </c>
      <c r="R1158" s="86" t="s">
        <v>405</v>
      </c>
      <c r="S1158" s="87" t="str">
        <f>IFERROR(INDEX(SchoolList!C:C,MATCH(T1158,SchoolList!A:A,0)),"N/A")</f>
        <v>N/A</v>
      </c>
      <c r="T1158" s="87" t="s">
        <v>405</v>
      </c>
      <c r="U1158" s="88"/>
      <c r="V1158" s="87"/>
    </row>
    <row r="1159" spans="1:22" x14ac:dyDescent="0.2">
      <c r="A1159" s="48">
        <v>73</v>
      </c>
      <c r="B1159" s="48" t="s">
        <v>986</v>
      </c>
      <c r="C1159" s="48" t="s">
        <v>987</v>
      </c>
      <c r="D1159" s="49">
        <v>188</v>
      </c>
      <c r="E1159" s="50" t="s">
        <v>399</v>
      </c>
      <c r="F1159" s="48" t="s">
        <v>400</v>
      </c>
      <c r="G1159" s="48" t="s">
        <v>401</v>
      </c>
      <c r="H1159" s="48">
        <v>188</v>
      </c>
      <c r="I1159" s="48">
        <v>1</v>
      </c>
      <c r="J1159" s="48" t="s">
        <v>402</v>
      </c>
      <c r="K1159" s="48">
        <v>2724</v>
      </c>
      <c r="L1159" s="49">
        <v>3</v>
      </c>
      <c r="M1159" s="48" t="s">
        <v>419</v>
      </c>
      <c r="N1159" s="51" t="s">
        <v>404</v>
      </c>
      <c r="P1159" s="48">
        <v>875</v>
      </c>
      <c r="Q1159" s="131" t="str">
        <f>IFERROR(INDEX(JRoomSCS!C:C,MATCH(JRooms!M1159,JRoomSCS!$B:$B,0)),"N/A")</f>
        <v>N/A</v>
      </c>
      <c r="R1159" s="86" t="s">
        <v>405</v>
      </c>
      <c r="S1159" s="87" t="str">
        <f>IFERROR(INDEX(SchoolList!C:C,MATCH(T1159,SchoolList!A:A,0)),"N/A")</f>
        <v>N/A</v>
      </c>
      <c r="T1159" s="87" t="s">
        <v>405</v>
      </c>
      <c r="U1159" s="88"/>
      <c r="V1159" s="87"/>
    </row>
    <row r="1160" spans="1:22" x14ac:dyDescent="0.2">
      <c r="A1160" s="48">
        <v>73</v>
      </c>
      <c r="B1160" s="48" t="s">
        <v>986</v>
      </c>
      <c r="C1160" s="48" t="s">
        <v>987</v>
      </c>
      <c r="D1160" s="49">
        <v>188</v>
      </c>
      <c r="E1160" s="50" t="s">
        <v>399</v>
      </c>
      <c r="F1160" s="48" t="s">
        <v>400</v>
      </c>
      <c r="G1160" s="48" t="s">
        <v>401</v>
      </c>
      <c r="H1160" s="48">
        <v>188</v>
      </c>
      <c r="I1160" s="48">
        <v>1</v>
      </c>
      <c r="J1160" s="48" t="s">
        <v>402</v>
      </c>
      <c r="K1160" s="48">
        <v>2725</v>
      </c>
      <c r="L1160" s="49">
        <v>4</v>
      </c>
      <c r="M1160" s="48" t="s">
        <v>406</v>
      </c>
      <c r="N1160" s="51" t="s">
        <v>404</v>
      </c>
      <c r="P1160" s="48">
        <v>875</v>
      </c>
      <c r="Q1160" s="131" t="str">
        <f>IFERROR(INDEX(JRoomSCS!C:C,MATCH(JRooms!M1160,JRoomSCS!$B:$B,0)),"N/A")</f>
        <v>N/A</v>
      </c>
      <c r="R1160" s="86" t="s">
        <v>405</v>
      </c>
      <c r="S1160" s="87" t="str">
        <f>IFERROR(INDEX(SchoolList!C:C,MATCH(T1160,SchoolList!A:A,0)),"N/A")</f>
        <v>N/A</v>
      </c>
      <c r="T1160" s="87" t="s">
        <v>405</v>
      </c>
      <c r="U1160" s="88"/>
      <c r="V1160" s="87"/>
    </row>
    <row r="1161" spans="1:22" x14ac:dyDescent="0.2">
      <c r="A1161" s="48">
        <v>73</v>
      </c>
      <c r="B1161" s="48" t="s">
        <v>986</v>
      </c>
      <c r="C1161" s="48" t="s">
        <v>987</v>
      </c>
      <c r="D1161" s="49">
        <v>188</v>
      </c>
      <c r="E1161" s="50" t="s">
        <v>399</v>
      </c>
      <c r="F1161" s="48" t="s">
        <v>400</v>
      </c>
      <c r="G1161" s="48" t="s">
        <v>401</v>
      </c>
      <c r="H1161" s="48">
        <v>188</v>
      </c>
      <c r="I1161" s="48">
        <v>1</v>
      </c>
      <c r="J1161" s="48" t="s">
        <v>402</v>
      </c>
      <c r="K1161" s="48">
        <v>2726</v>
      </c>
      <c r="L1161" s="49">
        <v>5</v>
      </c>
      <c r="M1161" s="48" t="s">
        <v>406</v>
      </c>
      <c r="N1161" s="51" t="s">
        <v>404</v>
      </c>
      <c r="P1161" s="48">
        <v>1200</v>
      </c>
      <c r="Q1161" s="131" t="str">
        <f>IFERROR(INDEX(JRoomSCS!C:C,MATCH(JRooms!M1161,JRoomSCS!$B:$B,0)),"N/A")</f>
        <v>N/A</v>
      </c>
      <c r="R1161" s="86" t="s">
        <v>405</v>
      </c>
      <c r="S1161" s="87" t="str">
        <f>IFERROR(INDEX(SchoolList!C:C,MATCH(T1161,SchoolList!A:A,0)),"N/A")</f>
        <v>N/A</v>
      </c>
      <c r="T1161" s="87" t="s">
        <v>405</v>
      </c>
      <c r="U1161" s="88"/>
      <c r="V1161" s="87"/>
    </row>
    <row r="1162" spans="1:22" x14ac:dyDescent="0.2">
      <c r="A1162" s="48">
        <v>73</v>
      </c>
      <c r="B1162" s="48" t="s">
        <v>986</v>
      </c>
      <c r="C1162" s="48" t="s">
        <v>987</v>
      </c>
      <c r="D1162" s="49">
        <v>188</v>
      </c>
      <c r="E1162" s="50" t="s">
        <v>399</v>
      </c>
      <c r="F1162" s="48" t="s">
        <v>400</v>
      </c>
      <c r="G1162" s="48" t="s">
        <v>401</v>
      </c>
      <c r="H1162" s="48">
        <v>188</v>
      </c>
      <c r="I1162" s="48">
        <v>1</v>
      </c>
      <c r="J1162" s="48" t="s">
        <v>402</v>
      </c>
      <c r="K1162" s="48">
        <v>2727</v>
      </c>
      <c r="L1162" s="49">
        <v>6</v>
      </c>
      <c r="M1162" s="48" t="s">
        <v>419</v>
      </c>
      <c r="N1162" s="51" t="s">
        <v>404</v>
      </c>
      <c r="P1162" s="48">
        <v>875</v>
      </c>
      <c r="Q1162" s="131" t="str">
        <f>IFERROR(INDEX(JRoomSCS!C:C,MATCH(JRooms!M1162,JRoomSCS!$B:$B,0)),"N/A")</f>
        <v>N/A</v>
      </c>
      <c r="R1162" s="86" t="s">
        <v>405</v>
      </c>
      <c r="S1162" s="87" t="str">
        <f>IFERROR(INDEX(SchoolList!C:C,MATCH(T1162,SchoolList!A:A,0)),"N/A")</f>
        <v>N/A</v>
      </c>
      <c r="T1162" s="87" t="s">
        <v>405</v>
      </c>
      <c r="U1162" s="88"/>
      <c r="V1162" s="87"/>
    </row>
    <row r="1163" spans="1:22" x14ac:dyDescent="0.2">
      <c r="A1163" s="48">
        <v>73</v>
      </c>
      <c r="B1163" s="48" t="s">
        <v>986</v>
      </c>
      <c r="C1163" s="48" t="s">
        <v>987</v>
      </c>
      <c r="D1163" s="49">
        <v>188</v>
      </c>
      <c r="E1163" s="50" t="s">
        <v>399</v>
      </c>
      <c r="F1163" s="48" t="s">
        <v>400</v>
      </c>
      <c r="G1163" s="48" t="s">
        <v>401</v>
      </c>
      <c r="H1163" s="48">
        <v>188</v>
      </c>
      <c r="I1163" s="48">
        <v>1</v>
      </c>
      <c r="J1163" s="48" t="s">
        <v>402</v>
      </c>
      <c r="K1163" s="48">
        <v>2728</v>
      </c>
      <c r="L1163" s="49">
        <v>7</v>
      </c>
      <c r="M1163" s="48" t="s">
        <v>419</v>
      </c>
      <c r="N1163" s="51" t="s">
        <v>404</v>
      </c>
      <c r="P1163" s="48">
        <v>875</v>
      </c>
      <c r="Q1163" s="131" t="str">
        <f>IFERROR(INDEX(JRoomSCS!C:C,MATCH(JRooms!M1163,JRoomSCS!$B:$B,0)),"N/A")</f>
        <v>N/A</v>
      </c>
      <c r="R1163" s="86" t="s">
        <v>405</v>
      </c>
      <c r="S1163" s="87" t="str">
        <f>IFERROR(INDEX(SchoolList!C:C,MATCH(T1163,SchoolList!A:A,0)),"N/A")</f>
        <v>N/A</v>
      </c>
      <c r="T1163" s="87" t="s">
        <v>405</v>
      </c>
      <c r="U1163" s="88"/>
      <c r="V1163" s="87"/>
    </row>
    <row r="1164" spans="1:22" x14ac:dyDescent="0.2">
      <c r="A1164" s="48">
        <v>73</v>
      </c>
      <c r="B1164" s="48" t="s">
        <v>986</v>
      </c>
      <c r="C1164" s="48" t="s">
        <v>987</v>
      </c>
      <c r="D1164" s="49">
        <v>188</v>
      </c>
      <c r="E1164" s="50" t="s">
        <v>399</v>
      </c>
      <c r="F1164" s="48" t="s">
        <v>400</v>
      </c>
      <c r="G1164" s="48" t="s">
        <v>401</v>
      </c>
      <c r="H1164" s="48">
        <v>188</v>
      </c>
      <c r="I1164" s="48">
        <v>1</v>
      </c>
      <c r="J1164" s="48" t="s">
        <v>402</v>
      </c>
      <c r="K1164" s="48">
        <v>2729</v>
      </c>
      <c r="L1164" s="49">
        <v>8</v>
      </c>
      <c r="M1164" s="48" t="s">
        <v>419</v>
      </c>
      <c r="N1164" s="51" t="s">
        <v>404</v>
      </c>
      <c r="P1164" s="48">
        <v>875</v>
      </c>
      <c r="Q1164" s="131" t="str">
        <f>IFERROR(INDEX(JRoomSCS!C:C,MATCH(JRooms!M1164,JRoomSCS!$B:$B,0)),"N/A")</f>
        <v>N/A</v>
      </c>
      <c r="R1164" s="86" t="s">
        <v>405</v>
      </c>
      <c r="S1164" s="87" t="str">
        <f>IFERROR(INDEX(SchoolList!C:C,MATCH(T1164,SchoolList!A:A,0)),"N/A")</f>
        <v>N/A</v>
      </c>
      <c r="T1164" s="87" t="s">
        <v>405</v>
      </c>
      <c r="U1164" s="88"/>
      <c r="V1164" s="87"/>
    </row>
    <row r="1165" spans="1:22" x14ac:dyDescent="0.2">
      <c r="A1165" s="48">
        <v>73</v>
      </c>
      <c r="B1165" s="48" t="s">
        <v>986</v>
      </c>
      <c r="C1165" s="48" t="s">
        <v>987</v>
      </c>
      <c r="D1165" s="49">
        <v>188</v>
      </c>
      <c r="E1165" s="50" t="s">
        <v>399</v>
      </c>
      <c r="F1165" s="48" t="s">
        <v>400</v>
      </c>
      <c r="G1165" s="48" t="s">
        <v>401</v>
      </c>
      <c r="H1165" s="48">
        <v>188</v>
      </c>
      <c r="I1165" s="48">
        <v>1</v>
      </c>
      <c r="J1165" s="48" t="s">
        <v>402</v>
      </c>
      <c r="K1165" s="48">
        <v>2730</v>
      </c>
      <c r="L1165" s="49">
        <v>9</v>
      </c>
      <c r="M1165" s="48" t="s">
        <v>506</v>
      </c>
      <c r="N1165" s="51" t="s">
        <v>404</v>
      </c>
      <c r="P1165" s="48">
        <v>875</v>
      </c>
      <c r="Q1165" s="131" t="str">
        <f>IFERROR(INDEX(JRoomSCS!C:C,MATCH(JRooms!M1165,JRoomSCS!$B:$B,0)),"N/A")</f>
        <v>N/A</v>
      </c>
      <c r="R1165" s="86" t="s">
        <v>405</v>
      </c>
      <c r="S1165" s="87" t="str">
        <f>IFERROR(INDEX(SchoolList!C:C,MATCH(T1165,SchoolList!A:A,0)),"N/A")</f>
        <v>N/A</v>
      </c>
      <c r="T1165" s="87" t="s">
        <v>405</v>
      </c>
      <c r="U1165" s="88"/>
      <c r="V1165" s="87"/>
    </row>
    <row r="1166" spans="1:22" x14ac:dyDescent="0.2">
      <c r="A1166" s="48">
        <v>73</v>
      </c>
      <c r="B1166" s="48" t="s">
        <v>986</v>
      </c>
      <c r="C1166" s="48" t="s">
        <v>987</v>
      </c>
      <c r="D1166" s="49">
        <v>188</v>
      </c>
      <c r="E1166" s="50" t="s">
        <v>399</v>
      </c>
      <c r="F1166" s="48" t="s">
        <v>400</v>
      </c>
      <c r="G1166" s="48" t="s">
        <v>401</v>
      </c>
      <c r="H1166" s="48">
        <v>188</v>
      </c>
      <c r="I1166" s="48">
        <v>1</v>
      </c>
      <c r="J1166" s="48" t="s">
        <v>402</v>
      </c>
      <c r="K1166" s="48">
        <v>2731</v>
      </c>
      <c r="L1166" s="49">
        <v>10</v>
      </c>
      <c r="M1166" s="48" t="s">
        <v>506</v>
      </c>
      <c r="N1166" s="51" t="s">
        <v>404</v>
      </c>
      <c r="P1166" s="48">
        <v>875</v>
      </c>
      <c r="Q1166" s="131" t="str">
        <f>IFERROR(INDEX(JRoomSCS!C:C,MATCH(JRooms!M1166,JRoomSCS!$B:$B,0)),"N/A")</f>
        <v>N/A</v>
      </c>
      <c r="R1166" s="86" t="s">
        <v>405</v>
      </c>
      <c r="S1166" s="87" t="str">
        <f>IFERROR(INDEX(SchoolList!C:C,MATCH(T1166,SchoolList!A:A,0)),"N/A")</f>
        <v>N/A</v>
      </c>
      <c r="T1166" s="87" t="s">
        <v>405</v>
      </c>
      <c r="U1166" s="88"/>
      <c r="V1166" s="87"/>
    </row>
    <row r="1167" spans="1:22" x14ac:dyDescent="0.2">
      <c r="A1167" s="48">
        <v>73</v>
      </c>
      <c r="B1167" s="48" t="s">
        <v>986</v>
      </c>
      <c r="C1167" s="48" t="s">
        <v>987</v>
      </c>
      <c r="D1167" s="49">
        <v>188</v>
      </c>
      <c r="E1167" s="50" t="s">
        <v>399</v>
      </c>
      <c r="F1167" s="48" t="s">
        <v>400</v>
      </c>
      <c r="G1167" s="48" t="s">
        <v>401</v>
      </c>
      <c r="H1167" s="48">
        <v>188</v>
      </c>
      <c r="I1167" s="48">
        <v>1</v>
      </c>
      <c r="J1167" s="48" t="s">
        <v>402</v>
      </c>
      <c r="K1167" s="48">
        <v>2732</v>
      </c>
      <c r="L1167" s="49">
        <v>11</v>
      </c>
      <c r="M1167" s="48" t="s">
        <v>419</v>
      </c>
      <c r="N1167" s="51" t="s">
        <v>404</v>
      </c>
      <c r="P1167" s="48">
        <v>875</v>
      </c>
      <c r="Q1167" s="131" t="str">
        <f>IFERROR(INDEX(JRoomSCS!C:C,MATCH(JRooms!M1167,JRoomSCS!$B:$B,0)),"N/A")</f>
        <v>N/A</v>
      </c>
      <c r="R1167" s="86" t="s">
        <v>405</v>
      </c>
      <c r="S1167" s="87" t="str">
        <f>IFERROR(INDEX(SchoolList!C:C,MATCH(T1167,SchoolList!A:A,0)),"N/A")</f>
        <v>N/A</v>
      </c>
      <c r="T1167" s="87" t="s">
        <v>405</v>
      </c>
      <c r="U1167" s="88"/>
      <c r="V1167" s="87"/>
    </row>
    <row r="1168" spans="1:22" x14ac:dyDescent="0.2">
      <c r="A1168" s="48">
        <v>73</v>
      </c>
      <c r="B1168" s="48" t="s">
        <v>986</v>
      </c>
      <c r="C1168" s="48" t="s">
        <v>987</v>
      </c>
      <c r="D1168" s="49">
        <v>188</v>
      </c>
      <c r="E1168" s="50" t="s">
        <v>399</v>
      </c>
      <c r="F1168" s="48" t="s">
        <v>400</v>
      </c>
      <c r="G1168" s="48" t="s">
        <v>401</v>
      </c>
      <c r="H1168" s="48">
        <v>188</v>
      </c>
      <c r="I1168" s="48">
        <v>1</v>
      </c>
      <c r="J1168" s="48" t="s">
        <v>402</v>
      </c>
      <c r="K1168" s="48">
        <v>2733</v>
      </c>
      <c r="L1168" s="49">
        <v>12</v>
      </c>
      <c r="M1168" s="48" t="s">
        <v>419</v>
      </c>
      <c r="N1168" s="51" t="s">
        <v>404</v>
      </c>
      <c r="P1168" s="48">
        <v>875</v>
      </c>
      <c r="Q1168" s="131" t="str">
        <f>IFERROR(INDEX(JRoomSCS!C:C,MATCH(JRooms!M1168,JRoomSCS!$B:$B,0)),"N/A")</f>
        <v>N/A</v>
      </c>
      <c r="R1168" s="86" t="s">
        <v>405</v>
      </c>
      <c r="S1168" s="87" t="str">
        <f>IFERROR(INDEX(SchoolList!C:C,MATCH(T1168,SchoolList!A:A,0)),"N/A")</f>
        <v>N/A</v>
      </c>
      <c r="T1168" s="87" t="s">
        <v>405</v>
      </c>
      <c r="U1168" s="88"/>
      <c r="V1168" s="87"/>
    </row>
    <row r="1169" spans="1:22" x14ac:dyDescent="0.2">
      <c r="A1169" s="48">
        <v>73</v>
      </c>
      <c r="B1169" s="48" t="s">
        <v>986</v>
      </c>
      <c r="C1169" s="48" t="s">
        <v>987</v>
      </c>
      <c r="D1169" s="49">
        <v>188</v>
      </c>
      <c r="E1169" s="50" t="s">
        <v>399</v>
      </c>
      <c r="F1169" s="48" t="s">
        <v>400</v>
      </c>
      <c r="G1169" s="48" t="s">
        <v>401</v>
      </c>
      <c r="H1169" s="48">
        <v>188</v>
      </c>
      <c r="I1169" s="48">
        <v>1</v>
      </c>
      <c r="J1169" s="48" t="s">
        <v>402</v>
      </c>
      <c r="K1169" s="48">
        <v>2734</v>
      </c>
      <c r="L1169" s="49">
        <v>13</v>
      </c>
      <c r="M1169" s="48" t="s">
        <v>419</v>
      </c>
      <c r="N1169" s="51" t="s">
        <v>404</v>
      </c>
      <c r="P1169" s="48">
        <v>875</v>
      </c>
      <c r="Q1169" s="131" t="str">
        <f>IFERROR(INDEX(JRoomSCS!C:C,MATCH(JRooms!M1169,JRoomSCS!$B:$B,0)),"N/A")</f>
        <v>N/A</v>
      </c>
      <c r="R1169" s="86" t="s">
        <v>405</v>
      </c>
      <c r="S1169" s="87" t="str">
        <f>IFERROR(INDEX(SchoolList!C:C,MATCH(T1169,SchoolList!A:A,0)),"N/A")</f>
        <v>N/A</v>
      </c>
      <c r="T1169" s="87" t="s">
        <v>405</v>
      </c>
      <c r="U1169" s="88"/>
      <c r="V1169" s="87"/>
    </row>
    <row r="1170" spans="1:22" x14ac:dyDescent="0.2">
      <c r="A1170" s="48">
        <v>73</v>
      </c>
      <c r="B1170" s="48" t="s">
        <v>986</v>
      </c>
      <c r="C1170" s="48" t="s">
        <v>987</v>
      </c>
      <c r="D1170" s="49">
        <v>188</v>
      </c>
      <c r="E1170" s="50" t="s">
        <v>399</v>
      </c>
      <c r="F1170" s="48" t="s">
        <v>400</v>
      </c>
      <c r="G1170" s="48" t="s">
        <v>401</v>
      </c>
      <c r="H1170" s="48">
        <v>188</v>
      </c>
      <c r="I1170" s="48">
        <v>1</v>
      </c>
      <c r="J1170" s="48" t="s">
        <v>402</v>
      </c>
      <c r="K1170" s="48">
        <v>2720</v>
      </c>
      <c r="L1170" s="49" t="s">
        <v>594</v>
      </c>
      <c r="M1170" s="48" t="s">
        <v>412</v>
      </c>
      <c r="N1170" s="51" t="s">
        <v>413</v>
      </c>
      <c r="P1170" s="48">
        <v>2604</v>
      </c>
      <c r="Q1170" s="131" t="str">
        <f>IFERROR(INDEX(JRoomSCS!C:C,MATCH(JRooms!M1170,JRoomSCS!$B:$B,0)),"N/A")</f>
        <v>N/A</v>
      </c>
      <c r="R1170" s="86" t="s">
        <v>405</v>
      </c>
      <c r="S1170" s="87" t="str">
        <f>IFERROR(INDEX(SchoolList!C:C,MATCH(T1170,SchoolList!A:A,0)),"N/A")</f>
        <v>N/A</v>
      </c>
      <c r="T1170" s="87" t="s">
        <v>405</v>
      </c>
      <c r="U1170" s="88"/>
      <c r="V1170" s="87"/>
    </row>
    <row r="1171" spans="1:22" x14ac:dyDescent="0.2">
      <c r="A1171" s="48">
        <v>73</v>
      </c>
      <c r="B1171" s="48" t="s">
        <v>986</v>
      </c>
      <c r="C1171" s="48" t="s">
        <v>987</v>
      </c>
      <c r="D1171" s="49">
        <v>188</v>
      </c>
      <c r="E1171" s="50" t="s">
        <v>399</v>
      </c>
      <c r="F1171" s="48" t="s">
        <v>400</v>
      </c>
      <c r="G1171" s="48" t="s">
        <v>401</v>
      </c>
      <c r="H1171" s="48">
        <v>188</v>
      </c>
      <c r="I1171" s="48">
        <v>1</v>
      </c>
      <c r="J1171" s="48" t="s">
        <v>402</v>
      </c>
      <c r="K1171" s="48">
        <v>2721</v>
      </c>
      <c r="L1171" s="49" t="s">
        <v>414</v>
      </c>
      <c r="M1171" s="48" t="s">
        <v>415</v>
      </c>
      <c r="N1171" s="51" t="s">
        <v>416</v>
      </c>
      <c r="P1171" s="48">
        <v>875</v>
      </c>
      <c r="Q1171" s="131" t="str">
        <f>IFERROR(INDEX(JRoomSCS!C:C,MATCH(JRooms!M1171,JRoomSCS!$B:$B,0)),"N/A")</f>
        <v>N/A</v>
      </c>
      <c r="R1171" s="86" t="s">
        <v>405</v>
      </c>
      <c r="S1171" s="87" t="str">
        <f>IFERROR(INDEX(SchoolList!C:C,MATCH(T1171,SchoolList!A:A,0)),"N/A")</f>
        <v>N/A</v>
      </c>
      <c r="T1171" s="87" t="s">
        <v>405</v>
      </c>
      <c r="U1171" s="88"/>
      <c r="V1171" s="87"/>
    </row>
    <row r="1172" spans="1:22" x14ac:dyDescent="0.2">
      <c r="A1172" s="48">
        <v>73</v>
      </c>
      <c r="B1172" s="48" t="s">
        <v>986</v>
      </c>
      <c r="C1172" s="48" t="s">
        <v>987</v>
      </c>
      <c r="D1172" s="49">
        <v>189</v>
      </c>
      <c r="E1172" s="50" t="s">
        <v>454</v>
      </c>
      <c r="F1172" s="48" t="s">
        <v>455</v>
      </c>
      <c r="G1172" s="48" t="s">
        <v>401</v>
      </c>
      <c r="H1172" s="48">
        <v>189</v>
      </c>
      <c r="I1172" s="48">
        <v>1</v>
      </c>
      <c r="J1172" s="48" t="s">
        <v>402</v>
      </c>
      <c r="K1172" s="48">
        <v>2756</v>
      </c>
      <c r="L1172" s="49">
        <v>21</v>
      </c>
      <c r="M1172" s="48" t="s">
        <v>403</v>
      </c>
      <c r="N1172" s="51" t="s">
        <v>404</v>
      </c>
      <c r="P1172" s="48">
        <v>1155</v>
      </c>
      <c r="Q1172" s="131" t="str">
        <f>IFERROR(INDEX(JRoomSCS!C:C,MATCH(JRooms!M1172,JRoomSCS!$B:$B,0)),"N/A")</f>
        <v>N/A</v>
      </c>
      <c r="R1172" s="86" t="s">
        <v>405</v>
      </c>
      <c r="S1172" s="87" t="str">
        <f>IFERROR(INDEX(SchoolList!C:C,MATCH(T1172,SchoolList!A:A,0)),"N/A")</f>
        <v>N/A</v>
      </c>
      <c r="T1172" s="87" t="s">
        <v>405</v>
      </c>
      <c r="U1172" s="88"/>
      <c r="V1172" s="87"/>
    </row>
    <row r="1173" spans="1:22" x14ac:dyDescent="0.2">
      <c r="A1173" s="48">
        <v>73</v>
      </c>
      <c r="B1173" s="48" t="s">
        <v>986</v>
      </c>
      <c r="C1173" s="48" t="s">
        <v>987</v>
      </c>
      <c r="D1173" s="49">
        <v>189</v>
      </c>
      <c r="E1173" s="50" t="s">
        <v>454</v>
      </c>
      <c r="F1173" s="48" t="s">
        <v>455</v>
      </c>
      <c r="G1173" s="48" t="s">
        <v>401</v>
      </c>
      <c r="H1173" s="48">
        <v>189</v>
      </c>
      <c r="I1173" s="48">
        <v>1</v>
      </c>
      <c r="J1173" s="48" t="s">
        <v>402</v>
      </c>
      <c r="K1173" s="48">
        <v>2757</v>
      </c>
      <c r="L1173" s="49">
        <v>22</v>
      </c>
      <c r="M1173" s="48" t="s">
        <v>403</v>
      </c>
      <c r="N1173" s="51" t="s">
        <v>404</v>
      </c>
      <c r="P1173" s="48">
        <v>1155</v>
      </c>
      <c r="Q1173" s="131" t="str">
        <f>IFERROR(INDEX(JRoomSCS!C:C,MATCH(JRooms!M1173,JRoomSCS!$B:$B,0)),"N/A")</f>
        <v>N/A</v>
      </c>
      <c r="R1173" s="86" t="s">
        <v>405</v>
      </c>
      <c r="S1173" s="87" t="str">
        <f>IFERROR(INDEX(SchoolList!C:C,MATCH(T1173,SchoolList!A:A,0)),"N/A")</f>
        <v>N/A</v>
      </c>
      <c r="T1173" s="87" t="s">
        <v>405</v>
      </c>
      <c r="U1173" s="88"/>
      <c r="V1173" s="87"/>
    </row>
    <row r="1174" spans="1:22" x14ac:dyDescent="0.2">
      <c r="A1174" s="48">
        <v>73</v>
      </c>
      <c r="B1174" s="48" t="s">
        <v>986</v>
      </c>
      <c r="C1174" s="48" t="s">
        <v>987</v>
      </c>
      <c r="D1174" s="49">
        <v>189</v>
      </c>
      <c r="E1174" s="50" t="s">
        <v>454</v>
      </c>
      <c r="F1174" s="48" t="s">
        <v>455</v>
      </c>
      <c r="G1174" s="48" t="s">
        <v>401</v>
      </c>
      <c r="H1174" s="48">
        <v>189</v>
      </c>
      <c r="I1174" s="48">
        <v>1</v>
      </c>
      <c r="J1174" s="48" t="s">
        <v>402</v>
      </c>
      <c r="K1174" s="48">
        <v>2758</v>
      </c>
      <c r="L1174" s="49">
        <v>23</v>
      </c>
      <c r="M1174" s="48" t="s">
        <v>403</v>
      </c>
      <c r="N1174" s="51" t="s">
        <v>404</v>
      </c>
      <c r="P1174" s="48">
        <v>1155</v>
      </c>
      <c r="Q1174" s="131" t="str">
        <f>IFERROR(INDEX(JRoomSCS!C:C,MATCH(JRooms!M1174,JRoomSCS!$B:$B,0)),"N/A")</f>
        <v>N/A</v>
      </c>
      <c r="R1174" s="86" t="s">
        <v>405</v>
      </c>
      <c r="S1174" s="87" t="str">
        <f>IFERROR(INDEX(SchoolList!C:C,MATCH(T1174,SchoolList!A:A,0)),"N/A")</f>
        <v>N/A</v>
      </c>
      <c r="T1174" s="87" t="s">
        <v>405</v>
      </c>
      <c r="U1174" s="88"/>
      <c r="V1174" s="87"/>
    </row>
    <row r="1175" spans="1:22" x14ac:dyDescent="0.2">
      <c r="A1175" s="48">
        <v>73</v>
      </c>
      <c r="B1175" s="48" t="s">
        <v>986</v>
      </c>
      <c r="C1175" s="48" t="s">
        <v>987</v>
      </c>
      <c r="D1175" s="49">
        <v>189</v>
      </c>
      <c r="E1175" s="50" t="s">
        <v>454</v>
      </c>
      <c r="F1175" s="48" t="s">
        <v>455</v>
      </c>
      <c r="G1175" s="48" t="s">
        <v>401</v>
      </c>
      <c r="H1175" s="48">
        <v>189</v>
      </c>
      <c r="I1175" s="48">
        <v>1</v>
      </c>
      <c r="J1175" s="48" t="s">
        <v>402</v>
      </c>
      <c r="K1175" s="48">
        <v>2759</v>
      </c>
      <c r="L1175" s="49">
        <v>24</v>
      </c>
      <c r="M1175" s="48" t="s">
        <v>403</v>
      </c>
      <c r="N1175" s="51" t="s">
        <v>404</v>
      </c>
      <c r="P1175" s="48">
        <v>1155</v>
      </c>
      <c r="Q1175" s="131" t="str">
        <f>IFERROR(INDEX(JRoomSCS!C:C,MATCH(JRooms!M1175,JRoomSCS!$B:$B,0)),"N/A")</f>
        <v>N/A</v>
      </c>
      <c r="R1175" s="86" t="s">
        <v>405</v>
      </c>
      <c r="S1175" s="87" t="str">
        <f>IFERROR(INDEX(SchoolList!C:C,MATCH(T1175,SchoolList!A:A,0)),"N/A")</f>
        <v>N/A</v>
      </c>
      <c r="T1175" s="87" t="s">
        <v>405</v>
      </c>
      <c r="U1175" s="88"/>
      <c r="V1175" s="87"/>
    </row>
    <row r="1176" spans="1:22" x14ac:dyDescent="0.2">
      <c r="A1176" s="48">
        <v>73</v>
      </c>
      <c r="B1176" s="48" t="s">
        <v>986</v>
      </c>
      <c r="C1176" s="48" t="s">
        <v>987</v>
      </c>
      <c r="D1176" s="49">
        <v>190</v>
      </c>
      <c r="E1176" s="50" t="s">
        <v>471</v>
      </c>
      <c r="F1176" s="48" t="s">
        <v>472</v>
      </c>
      <c r="G1176" s="48" t="s">
        <v>401</v>
      </c>
      <c r="H1176" s="48">
        <v>190</v>
      </c>
      <c r="I1176" s="48">
        <v>1</v>
      </c>
      <c r="J1176" s="48" t="s">
        <v>402</v>
      </c>
      <c r="K1176" s="48">
        <v>2760</v>
      </c>
      <c r="L1176" s="49">
        <v>31</v>
      </c>
      <c r="M1176" s="48" t="s">
        <v>406</v>
      </c>
      <c r="N1176" s="51" t="s">
        <v>404</v>
      </c>
      <c r="P1176" s="48">
        <v>1064</v>
      </c>
      <c r="Q1176" s="131" t="str">
        <f>IFERROR(INDEX(JRoomSCS!C:C,MATCH(JRooms!M1176,JRoomSCS!$B:$B,0)),"N/A")</f>
        <v>N/A</v>
      </c>
      <c r="R1176" s="86" t="s">
        <v>405</v>
      </c>
      <c r="S1176" s="87" t="str">
        <f>IFERROR(INDEX(SchoolList!C:C,MATCH(T1176,SchoolList!A:A,0)),"N/A")</f>
        <v>N/A</v>
      </c>
      <c r="T1176" s="87" t="s">
        <v>405</v>
      </c>
      <c r="U1176" s="88"/>
      <c r="V1176" s="87"/>
    </row>
    <row r="1177" spans="1:22" x14ac:dyDescent="0.2">
      <c r="A1177" s="48">
        <v>73</v>
      </c>
      <c r="B1177" s="48" t="s">
        <v>986</v>
      </c>
      <c r="C1177" s="48" t="s">
        <v>987</v>
      </c>
      <c r="D1177" s="49">
        <v>190</v>
      </c>
      <c r="E1177" s="50" t="s">
        <v>471</v>
      </c>
      <c r="F1177" s="48" t="s">
        <v>472</v>
      </c>
      <c r="G1177" s="48" t="s">
        <v>401</v>
      </c>
      <c r="H1177" s="48">
        <v>190</v>
      </c>
      <c r="I1177" s="48">
        <v>1</v>
      </c>
      <c r="J1177" s="48" t="s">
        <v>402</v>
      </c>
      <c r="K1177" s="48">
        <v>2761</v>
      </c>
      <c r="L1177" s="49">
        <v>32</v>
      </c>
      <c r="M1177" s="48" t="s">
        <v>406</v>
      </c>
      <c r="N1177" s="51" t="s">
        <v>404</v>
      </c>
      <c r="P1177" s="48">
        <v>1064</v>
      </c>
      <c r="Q1177" s="131" t="str">
        <f>IFERROR(INDEX(JRoomSCS!C:C,MATCH(JRooms!M1177,JRoomSCS!$B:$B,0)),"N/A")</f>
        <v>N/A</v>
      </c>
      <c r="R1177" s="86" t="s">
        <v>405</v>
      </c>
      <c r="S1177" s="87" t="str">
        <f>IFERROR(INDEX(SchoolList!C:C,MATCH(T1177,SchoolList!A:A,0)),"N/A")</f>
        <v>N/A</v>
      </c>
      <c r="T1177" s="87" t="s">
        <v>405</v>
      </c>
      <c r="U1177" s="88"/>
      <c r="V1177" s="87"/>
    </row>
    <row r="1178" spans="1:22" x14ac:dyDescent="0.2">
      <c r="A1178" s="48">
        <v>73</v>
      </c>
      <c r="B1178" s="48" t="s">
        <v>986</v>
      </c>
      <c r="C1178" s="48" t="s">
        <v>987</v>
      </c>
      <c r="D1178" s="49">
        <v>191</v>
      </c>
      <c r="E1178" s="50" t="s">
        <v>502</v>
      </c>
      <c r="F1178" s="48" t="s">
        <v>565</v>
      </c>
      <c r="G1178" s="48" t="s">
        <v>401</v>
      </c>
      <c r="H1178" s="48">
        <v>191</v>
      </c>
      <c r="I1178" s="48">
        <v>1</v>
      </c>
      <c r="J1178" s="48" t="s">
        <v>402</v>
      </c>
      <c r="K1178" s="48">
        <v>2753</v>
      </c>
      <c r="L1178" s="49">
        <v>43</v>
      </c>
      <c r="M1178" s="48" t="s">
        <v>419</v>
      </c>
      <c r="N1178" s="51" t="s">
        <v>404</v>
      </c>
      <c r="P1178" s="48">
        <v>609</v>
      </c>
      <c r="Q1178" s="131" t="str">
        <f>IFERROR(INDEX(JRoomSCS!C:C,MATCH(JRooms!M1178,JRoomSCS!$B:$B,0)),"N/A")</f>
        <v>N/A</v>
      </c>
      <c r="R1178" s="86" t="s">
        <v>396</v>
      </c>
      <c r="S1178" s="87" t="str">
        <f>IFERROR(INDEX(SchoolList!C:C,MATCH(T1178,SchoolList!A:A,0)),"N/A")</f>
        <v>N/A</v>
      </c>
      <c r="T1178" s="87">
        <v>113</v>
      </c>
      <c r="U1178" s="88"/>
      <c r="V1178" s="87"/>
    </row>
    <row r="1179" spans="1:22" x14ac:dyDescent="0.2">
      <c r="A1179" s="48">
        <v>73</v>
      </c>
      <c r="B1179" s="48" t="s">
        <v>986</v>
      </c>
      <c r="C1179" s="48" t="s">
        <v>987</v>
      </c>
      <c r="D1179" s="49">
        <v>191</v>
      </c>
      <c r="E1179" s="50" t="s">
        <v>502</v>
      </c>
      <c r="F1179" s="48" t="s">
        <v>565</v>
      </c>
      <c r="G1179" s="48" t="s">
        <v>401</v>
      </c>
      <c r="H1179" s="48">
        <v>191</v>
      </c>
      <c r="I1179" s="48">
        <v>1</v>
      </c>
      <c r="J1179" s="48" t="s">
        <v>402</v>
      </c>
      <c r="K1179" s="48">
        <v>2752</v>
      </c>
      <c r="L1179" s="49">
        <v>44</v>
      </c>
      <c r="M1179" s="48" t="s">
        <v>419</v>
      </c>
      <c r="N1179" s="51" t="s">
        <v>404</v>
      </c>
      <c r="P1179" s="48">
        <v>1015</v>
      </c>
      <c r="Q1179" s="131" t="str">
        <f>IFERROR(INDEX(JRoomSCS!C:C,MATCH(JRooms!M1179,JRoomSCS!$B:$B,0)),"N/A")</f>
        <v>N/A</v>
      </c>
      <c r="R1179" s="86" t="s">
        <v>396</v>
      </c>
      <c r="S1179" s="87" t="str">
        <f>IFERROR(INDEX(SchoolList!C:C,MATCH(T1179,SchoolList!A:A,0)),"N/A")</f>
        <v>N/A</v>
      </c>
      <c r="T1179" s="87">
        <v>113</v>
      </c>
      <c r="U1179" s="88"/>
      <c r="V1179" s="87"/>
    </row>
    <row r="1180" spans="1:22" x14ac:dyDescent="0.2">
      <c r="A1180" s="48">
        <v>73</v>
      </c>
      <c r="B1180" s="48" t="s">
        <v>986</v>
      </c>
      <c r="C1180" s="48" t="s">
        <v>987</v>
      </c>
      <c r="D1180" s="49">
        <v>191</v>
      </c>
      <c r="E1180" s="50" t="s">
        <v>502</v>
      </c>
      <c r="F1180" s="48" t="s">
        <v>565</v>
      </c>
      <c r="G1180" s="48" t="s">
        <v>401</v>
      </c>
      <c r="H1180" s="48">
        <v>191</v>
      </c>
      <c r="I1180" s="48">
        <v>1</v>
      </c>
      <c r="J1180" s="48" t="s">
        <v>402</v>
      </c>
      <c r="K1180" s="48">
        <v>2751</v>
      </c>
      <c r="L1180" s="49">
        <v>45</v>
      </c>
      <c r="M1180" s="48" t="s">
        <v>419</v>
      </c>
      <c r="N1180" s="51" t="s">
        <v>404</v>
      </c>
      <c r="P1180" s="48">
        <v>1015</v>
      </c>
      <c r="Q1180" s="131" t="str">
        <f>IFERROR(INDEX(JRoomSCS!C:C,MATCH(JRooms!M1180,JRoomSCS!$B:$B,0)),"N/A")</f>
        <v>N/A</v>
      </c>
      <c r="R1180" s="86" t="s">
        <v>396</v>
      </c>
      <c r="S1180" s="87" t="str">
        <f>IFERROR(INDEX(SchoolList!C:C,MATCH(T1180,SchoolList!A:A,0)),"N/A")</f>
        <v>N/A</v>
      </c>
      <c r="T1180" s="87">
        <v>113</v>
      </c>
      <c r="U1180" s="88"/>
      <c r="V1180" s="87"/>
    </row>
    <row r="1181" spans="1:22" x14ac:dyDescent="0.2">
      <c r="A1181" s="48">
        <v>73</v>
      </c>
      <c r="B1181" s="48" t="s">
        <v>986</v>
      </c>
      <c r="C1181" s="48" t="s">
        <v>987</v>
      </c>
      <c r="D1181" s="49">
        <v>191</v>
      </c>
      <c r="E1181" s="50" t="s">
        <v>502</v>
      </c>
      <c r="F1181" s="48" t="s">
        <v>565</v>
      </c>
      <c r="G1181" s="48" t="s">
        <v>401</v>
      </c>
      <c r="H1181" s="48">
        <v>191</v>
      </c>
      <c r="I1181" s="48">
        <v>1</v>
      </c>
      <c r="J1181" s="48" t="s">
        <v>402</v>
      </c>
      <c r="K1181" s="48">
        <v>2750</v>
      </c>
      <c r="L1181" s="49">
        <v>46</v>
      </c>
      <c r="M1181" s="48" t="s">
        <v>419</v>
      </c>
      <c r="N1181" s="51" t="s">
        <v>404</v>
      </c>
      <c r="P1181" s="48">
        <v>1015</v>
      </c>
      <c r="Q1181" s="131" t="str">
        <f>IFERROR(INDEX(JRoomSCS!C:C,MATCH(JRooms!M1181,JRoomSCS!$B:$B,0)),"N/A")</f>
        <v>N/A</v>
      </c>
      <c r="R1181" s="86" t="s">
        <v>396</v>
      </c>
      <c r="S1181" s="87" t="str">
        <f>IFERROR(INDEX(SchoolList!C:C,MATCH(T1181,SchoolList!A:A,0)),"N/A")</f>
        <v>N/A</v>
      </c>
      <c r="T1181" s="87">
        <v>113</v>
      </c>
      <c r="U1181" s="88"/>
      <c r="V1181" s="87"/>
    </row>
    <row r="1182" spans="1:22" x14ac:dyDescent="0.2">
      <c r="A1182" s="48">
        <v>73</v>
      </c>
      <c r="B1182" s="48" t="s">
        <v>986</v>
      </c>
      <c r="C1182" s="48" t="s">
        <v>987</v>
      </c>
      <c r="D1182" s="49">
        <v>191</v>
      </c>
      <c r="E1182" s="50" t="s">
        <v>502</v>
      </c>
      <c r="F1182" s="48" t="s">
        <v>565</v>
      </c>
      <c r="G1182" s="48" t="s">
        <v>401</v>
      </c>
      <c r="H1182" s="48">
        <v>191</v>
      </c>
      <c r="I1182" s="48">
        <v>1</v>
      </c>
      <c r="J1182" s="48" t="s">
        <v>402</v>
      </c>
      <c r="K1182" s="48">
        <v>2749</v>
      </c>
      <c r="L1182" s="49">
        <v>47</v>
      </c>
      <c r="M1182" s="48" t="s">
        <v>419</v>
      </c>
      <c r="N1182" s="51" t="s">
        <v>404</v>
      </c>
      <c r="O1182" s="52" t="s">
        <v>491</v>
      </c>
      <c r="P1182" s="48">
        <v>1015</v>
      </c>
      <c r="Q1182" s="131" t="str">
        <f>IFERROR(INDEX(JRoomSCS!C:C,MATCH(JRooms!M1182,JRoomSCS!$B:$B,0)),"N/A")</f>
        <v>N/A</v>
      </c>
      <c r="R1182" s="86" t="s">
        <v>396</v>
      </c>
      <c r="S1182" s="87" t="str">
        <f>IFERROR(INDEX(SchoolList!C:C,MATCH(T1182,SchoolList!A:A,0)),"N/A")</f>
        <v>N/A</v>
      </c>
      <c r="T1182" s="87">
        <v>113</v>
      </c>
      <c r="U1182" s="88"/>
      <c r="V1182" s="87"/>
    </row>
    <row r="1183" spans="1:22" x14ac:dyDescent="0.2">
      <c r="A1183" s="48">
        <v>73</v>
      </c>
      <c r="B1183" s="48" t="s">
        <v>986</v>
      </c>
      <c r="C1183" s="48" t="s">
        <v>987</v>
      </c>
      <c r="D1183" s="49">
        <v>191</v>
      </c>
      <c r="E1183" s="50" t="s">
        <v>502</v>
      </c>
      <c r="F1183" s="48" t="s">
        <v>565</v>
      </c>
      <c r="G1183" s="48" t="s">
        <v>401</v>
      </c>
      <c r="H1183" s="48">
        <v>191</v>
      </c>
      <c r="I1183" s="48">
        <v>1</v>
      </c>
      <c r="J1183" s="48" t="s">
        <v>402</v>
      </c>
      <c r="K1183" s="48">
        <v>2748</v>
      </c>
      <c r="L1183" s="49">
        <v>48</v>
      </c>
      <c r="M1183" s="48" t="s">
        <v>419</v>
      </c>
      <c r="N1183" s="51" t="s">
        <v>404</v>
      </c>
      <c r="P1183" s="48">
        <v>1015</v>
      </c>
      <c r="Q1183" s="131" t="str">
        <f>IFERROR(INDEX(JRoomSCS!C:C,MATCH(JRooms!M1183,JRoomSCS!$B:$B,0)),"N/A")</f>
        <v>N/A</v>
      </c>
      <c r="R1183" s="86" t="s">
        <v>396</v>
      </c>
      <c r="S1183" s="87" t="str">
        <f>IFERROR(INDEX(SchoolList!C:C,MATCH(T1183,SchoolList!A:A,0)),"N/A")</f>
        <v>N/A</v>
      </c>
      <c r="T1183" s="87">
        <v>113</v>
      </c>
      <c r="U1183" s="88"/>
      <c r="V1183" s="87"/>
    </row>
    <row r="1184" spans="1:22" x14ac:dyDescent="0.2">
      <c r="A1184" s="48">
        <v>73</v>
      </c>
      <c r="B1184" s="48" t="s">
        <v>986</v>
      </c>
      <c r="C1184" s="48" t="s">
        <v>987</v>
      </c>
      <c r="D1184" s="49">
        <v>192</v>
      </c>
      <c r="E1184" s="50" t="s">
        <v>487</v>
      </c>
      <c r="F1184" s="48" t="s">
        <v>488</v>
      </c>
      <c r="G1184" s="48" t="s">
        <v>401</v>
      </c>
      <c r="H1184" s="48">
        <v>192</v>
      </c>
      <c r="I1184" s="48">
        <v>1</v>
      </c>
      <c r="J1184" s="48" t="s">
        <v>402</v>
      </c>
      <c r="K1184" s="48">
        <v>2755</v>
      </c>
      <c r="L1184" s="49">
        <v>41</v>
      </c>
      <c r="M1184" s="48" t="s">
        <v>419</v>
      </c>
      <c r="N1184" s="51" t="s">
        <v>404</v>
      </c>
      <c r="P1184" s="48">
        <v>1015</v>
      </c>
      <c r="Q1184" s="131" t="str">
        <f>IFERROR(INDEX(JRoomSCS!C:C,MATCH(JRooms!M1184,JRoomSCS!$B:$B,0)),"N/A")</f>
        <v>N/A</v>
      </c>
      <c r="R1184" s="86" t="s">
        <v>396</v>
      </c>
      <c r="S1184" s="87" t="str">
        <f>IFERROR(INDEX(SchoolList!C:C,MATCH(T1184,SchoolList!A:A,0)),"N/A")</f>
        <v>N/A</v>
      </c>
      <c r="T1184" s="87">
        <v>113</v>
      </c>
      <c r="U1184" s="88"/>
      <c r="V1184" s="87"/>
    </row>
    <row r="1185" spans="1:22" x14ac:dyDescent="0.2">
      <c r="A1185" s="48">
        <v>73</v>
      </c>
      <c r="B1185" s="48" t="s">
        <v>986</v>
      </c>
      <c r="C1185" s="48" t="s">
        <v>987</v>
      </c>
      <c r="D1185" s="49">
        <v>192</v>
      </c>
      <c r="E1185" s="50" t="s">
        <v>487</v>
      </c>
      <c r="F1185" s="48" t="s">
        <v>488</v>
      </c>
      <c r="G1185" s="48" t="s">
        <v>401</v>
      </c>
      <c r="H1185" s="48">
        <v>192</v>
      </c>
      <c r="I1185" s="48">
        <v>1</v>
      </c>
      <c r="J1185" s="48" t="s">
        <v>402</v>
      </c>
      <c r="K1185" s="48">
        <v>2754</v>
      </c>
      <c r="L1185" s="49">
        <v>42</v>
      </c>
      <c r="M1185" s="48" t="s">
        <v>419</v>
      </c>
      <c r="N1185" s="51" t="s">
        <v>404</v>
      </c>
      <c r="P1185" s="48">
        <v>1015</v>
      </c>
      <c r="Q1185" s="131" t="str">
        <f>IFERROR(INDEX(JRoomSCS!C:C,MATCH(JRooms!M1185,JRoomSCS!$B:$B,0)),"N/A")</f>
        <v>N/A</v>
      </c>
      <c r="R1185" s="86" t="s">
        <v>396</v>
      </c>
      <c r="S1185" s="87" t="str">
        <f>IFERROR(INDEX(SchoolList!C:C,MATCH(T1185,SchoolList!A:A,0)),"N/A")</f>
        <v>N/A</v>
      </c>
      <c r="T1185" s="87">
        <v>113</v>
      </c>
      <c r="U1185" s="88"/>
      <c r="V1185" s="87"/>
    </row>
    <row r="1186" spans="1:22" x14ac:dyDescent="0.2">
      <c r="A1186" s="48">
        <v>73</v>
      </c>
      <c r="B1186" s="48" t="s">
        <v>986</v>
      </c>
      <c r="C1186" s="48" t="s">
        <v>987</v>
      </c>
      <c r="D1186" s="49">
        <v>194</v>
      </c>
      <c r="E1186" s="50" t="s">
        <v>501</v>
      </c>
      <c r="F1186" s="48" t="s">
        <v>988</v>
      </c>
      <c r="G1186" s="48" t="s">
        <v>401</v>
      </c>
      <c r="H1186" s="48">
        <v>194</v>
      </c>
      <c r="I1186" s="48">
        <v>1</v>
      </c>
      <c r="J1186" s="48" t="s">
        <v>402</v>
      </c>
      <c r="K1186" s="48">
        <v>2742</v>
      </c>
      <c r="L1186" s="49">
        <v>150</v>
      </c>
      <c r="M1186" s="48" t="s">
        <v>406</v>
      </c>
      <c r="N1186" s="51" t="s">
        <v>404</v>
      </c>
      <c r="P1186" s="48">
        <v>1254</v>
      </c>
      <c r="Q1186" s="131" t="str">
        <f>IFERROR(INDEX(JRoomSCS!C:C,MATCH(JRooms!M1186,JRoomSCS!$B:$B,0)),"N/A")</f>
        <v>N/A</v>
      </c>
      <c r="R1186" s="86" t="s">
        <v>396</v>
      </c>
      <c r="S1186" s="87" t="str">
        <f>IFERROR(INDEX(SchoolList!C:C,MATCH(T1186,SchoolList!A:A,0)),"N/A")</f>
        <v>N/A</v>
      </c>
      <c r="T1186" s="87">
        <v>113</v>
      </c>
      <c r="U1186" s="88"/>
      <c r="V1186" s="87"/>
    </row>
    <row r="1187" spans="1:22" x14ac:dyDescent="0.2">
      <c r="A1187" s="48">
        <v>73</v>
      </c>
      <c r="B1187" s="48" t="s">
        <v>986</v>
      </c>
      <c r="C1187" s="48" t="s">
        <v>987</v>
      </c>
      <c r="D1187" s="49">
        <v>194</v>
      </c>
      <c r="E1187" s="50" t="s">
        <v>501</v>
      </c>
      <c r="F1187" s="48" t="s">
        <v>988</v>
      </c>
      <c r="G1187" s="48" t="s">
        <v>401</v>
      </c>
      <c r="H1187" s="48">
        <v>194</v>
      </c>
      <c r="I1187" s="48">
        <v>1</v>
      </c>
      <c r="J1187" s="48" t="s">
        <v>402</v>
      </c>
      <c r="K1187" s="48">
        <v>2743</v>
      </c>
      <c r="L1187" s="49">
        <v>152</v>
      </c>
      <c r="M1187" s="48" t="s">
        <v>406</v>
      </c>
      <c r="N1187" s="51" t="s">
        <v>404</v>
      </c>
      <c r="P1187" s="48">
        <v>1254</v>
      </c>
      <c r="Q1187" s="131" t="str">
        <f>IFERROR(INDEX(JRoomSCS!C:C,MATCH(JRooms!M1187,JRoomSCS!$B:$B,0)),"N/A")</f>
        <v>N/A</v>
      </c>
      <c r="R1187" s="86" t="s">
        <v>396</v>
      </c>
      <c r="S1187" s="87" t="str">
        <f>IFERROR(INDEX(SchoolList!C:C,MATCH(T1187,SchoolList!A:A,0)),"N/A")</f>
        <v>N/A</v>
      </c>
      <c r="T1187" s="87">
        <v>113</v>
      </c>
      <c r="U1187" s="88"/>
      <c r="V1187" s="87"/>
    </row>
    <row r="1188" spans="1:22" x14ac:dyDescent="0.2">
      <c r="A1188" s="48">
        <v>73</v>
      </c>
      <c r="B1188" s="48" t="s">
        <v>986</v>
      </c>
      <c r="C1188" s="48" t="s">
        <v>987</v>
      </c>
      <c r="D1188" s="49">
        <v>194</v>
      </c>
      <c r="E1188" s="50" t="s">
        <v>501</v>
      </c>
      <c r="F1188" s="48" t="s">
        <v>988</v>
      </c>
      <c r="G1188" s="48" t="s">
        <v>401</v>
      </c>
      <c r="H1188" s="48">
        <v>194</v>
      </c>
      <c r="I1188" s="48">
        <v>1</v>
      </c>
      <c r="J1188" s="48" t="s">
        <v>402</v>
      </c>
      <c r="K1188" s="48">
        <v>2744</v>
      </c>
      <c r="L1188" s="49">
        <v>154</v>
      </c>
      <c r="M1188" s="48" t="s">
        <v>406</v>
      </c>
      <c r="N1188" s="51" t="s">
        <v>404</v>
      </c>
      <c r="P1188" s="48">
        <v>1254</v>
      </c>
      <c r="Q1188" s="131" t="str">
        <f>IFERROR(INDEX(JRoomSCS!C:C,MATCH(JRooms!M1188,JRoomSCS!$B:$B,0)),"N/A")</f>
        <v>N/A</v>
      </c>
      <c r="R1188" s="86" t="s">
        <v>396</v>
      </c>
      <c r="S1188" s="87" t="str">
        <f>IFERROR(INDEX(SchoolList!C:C,MATCH(T1188,SchoolList!A:A,0)),"N/A")</f>
        <v>N/A</v>
      </c>
      <c r="T1188" s="87">
        <v>113</v>
      </c>
      <c r="U1188" s="88"/>
      <c r="V1188" s="87"/>
    </row>
    <row r="1189" spans="1:22" x14ac:dyDescent="0.2">
      <c r="A1189" s="48">
        <v>73</v>
      </c>
      <c r="B1189" s="48" t="s">
        <v>986</v>
      </c>
      <c r="C1189" s="48" t="s">
        <v>987</v>
      </c>
      <c r="D1189" s="49">
        <v>194</v>
      </c>
      <c r="E1189" s="50" t="s">
        <v>501</v>
      </c>
      <c r="F1189" s="48" t="s">
        <v>988</v>
      </c>
      <c r="G1189" s="48" t="s">
        <v>401</v>
      </c>
      <c r="H1189" s="48">
        <v>194</v>
      </c>
      <c r="I1189" s="48">
        <v>1</v>
      </c>
      <c r="J1189" s="48" t="s">
        <v>402</v>
      </c>
      <c r="K1189" s="48">
        <v>2747</v>
      </c>
      <c r="L1189" s="49">
        <v>156</v>
      </c>
      <c r="M1189" s="48" t="s">
        <v>403</v>
      </c>
      <c r="N1189" s="51" t="s">
        <v>404</v>
      </c>
      <c r="P1189" s="48">
        <v>864</v>
      </c>
      <c r="Q1189" s="131" t="str">
        <f>IFERROR(INDEX(JRoomSCS!C:C,MATCH(JRooms!M1189,JRoomSCS!$B:$B,0)),"N/A")</f>
        <v>N/A</v>
      </c>
      <c r="R1189" s="86" t="s">
        <v>396</v>
      </c>
      <c r="S1189" s="87" t="str">
        <f>IFERROR(INDEX(SchoolList!C:C,MATCH(T1189,SchoolList!A:A,0)),"N/A")</f>
        <v>N/A</v>
      </c>
      <c r="T1189" s="87">
        <v>113</v>
      </c>
      <c r="U1189" s="88"/>
      <c r="V1189" s="87"/>
    </row>
    <row r="1190" spans="1:22" x14ac:dyDescent="0.2">
      <c r="A1190" s="48">
        <v>73</v>
      </c>
      <c r="B1190" s="48" t="s">
        <v>986</v>
      </c>
      <c r="C1190" s="48" t="s">
        <v>987</v>
      </c>
      <c r="D1190" s="49">
        <v>194</v>
      </c>
      <c r="E1190" s="50" t="s">
        <v>501</v>
      </c>
      <c r="F1190" s="48" t="s">
        <v>988</v>
      </c>
      <c r="G1190" s="48" t="s">
        <v>401</v>
      </c>
      <c r="H1190" s="48">
        <v>194</v>
      </c>
      <c r="I1190" s="48">
        <v>1</v>
      </c>
      <c r="J1190" s="48" t="s">
        <v>402</v>
      </c>
      <c r="K1190" s="48">
        <v>2746</v>
      </c>
      <c r="L1190" s="49">
        <v>157</v>
      </c>
      <c r="M1190" s="48" t="s">
        <v>403</v>
      </c>
      <c r="N1190" s="51" t="s">
        <v>404</v>
      </c>
      <c r="P1190" s="48">
        <v>864</v>
      </c>
      <c r="Q1190" s="131" t="str">
        <f>IFERROR(INDEX(JRoomSCS!C:C,MATCH(JRooms!M1190,JRoomSCS!$B:$B,0)),"N/A")</f>
        <v>N/A</v>
      </c>
      <c r="R1190" s="86" t="s">
        <v>396</v>
      </c>
      <c r="S1190" s="87" t="str">
        <f>IFERROR(INDEX(SchoolList!C:C,MATCH(T1190,SchoolList!A:A,0)),"N/A")</f>
        <v>N/A</v>
      </c>
      <c r="T1190" s="87">
        <v>113</v>
      </c>
      <c r="U1190" s="88"/>
      <c r="V1190" s="87"/>
    </row>
    <row r="1191" spans="1:22" x14ac:dyDescent="0.2">
      <c r="A1191" s="48">
        <v>73</v>
      </c>
      <c r="B1191" s="48" t="s">
        <v>986</v>
      </c>
      <c r="C1191" s="48" t="s">
        <v>987</v>
      </c>
      <c r="D1191" s="49">
        <v>194</v>
      </c>
      <c r="E1191" s="50" t="s">
        <v>501</v>
      </c>
      <c r="F1191" s="48" t="s">
        <v>988</v>
      </c>
      <c r="G1191" s="48" t="s">
        <v>401</v>
      </c>
      <c r="H1191" s="48">
        <v>194</v>
      </c>
      <c r="I1191" s="48">
        <v>1</v>
      </c>
      <c r="J1191" s="48" t="s">
        <v>402</v>
      </c>
      <c r="K1191" s="48">
        <v>2745</v>
      </c>
      <c r="L1191" s="49">
        <v>158</v>
      </c>
      <c r="M1191" s="48" t="s">
        <v>403</v>
      </c>
      <c r="N1191" s="51" t="s">
        <v>404</v>
      </c>
      <c r="P1191" s="48">
        <v>864</v>
      </c>
      <c r="Q1191" s="131" t="str">
        <f>IFERROR(INDEX(JRoomSCS!C:C,MATCH(JRooms!M1191,JRoomSCS!$B:$B,0)),"N/A")</f>
        <v>N/A</v>
      </c>
      <c r="R1191" s="86" t="s">
        <v>396</v>
      </c>
      <c r="S1191" s="87" t="str">
        <f>IFERROR(INDEX(SchoolList!C:C,MATCH(T1191,SchoolList!A:A,0)),"N/A")</f>
        <v>N/A</v>
      </c>
      <c r="T1191" s="87">
        <v>113</v>
      </c>
      <c r="U1191" s="88"/>
      <c r="V1191" s="87"/>
    </row>
    <row r="1192" spans="1:22" x14ac:dyDescent="0.2">
      <c r="A1192" s="48">
        <v>73</v>
      </c>
      <c r="B1192" s="48" t="s">
        <v>986</v>
      </c>
      <c r="C1192" s="48" t="s">
        <v>987</v>
      </c>
      <c r="D1192" s="49">
        <v>194</v>
      </c>
      <c r="E1192" s="50" t="s">
        <v>501</v>
      </c>
      <c r="F1192" s="48" t="s">
        <v>988</v>
      </c>
      <c r="G1192" s="48" t="s">
        <v>401</v>
      </c>
      <c r="H1192" s="48">
        <v>194</v>
      </c>
      <c r="I1192" s="48">
        <v>1</v>
      </c>
      <c r="J1192" s="48" t="s">
        <v>402</v>
      </c>
      <c r="K1192" s="48">
        <v>2735</v>
      </c>
      <c r="L1192" s="49" t="s">
        <v>594</v>
      </c>
      <c r="M1192" s="48" t="s">
        <v>412</v>
      </c>
      <c r="N1192" s="51" t="s">
        <v>413</v>
      </c>
      <c r="P1192" s="48">
        <v>3200</v>
      </c>
      <c r="Q1192" s="131" t="str">
        <f>IFERROR(INDEX(JRoomSCS!C:C,MATCH(JRooms!M1192,JRoomSCS!$B:$B,0)),"N/A")</f>
        <v>N/A</v>
      </c>
      <c r="R1192" s="86" t="s">
        <v>396</v>
      </c>
      <c r="S1192" s="87" t="str">
        <f>IFERROR(INDEX(SchoolList!C:C,MATCH(T1192,SchoolList!A:A,0)),"N/A")</f>
        <v>N/A</v>
      </c>
      <c r="T1192" s="87">
        <v>113</v>
      </c>
      <c r="U1192" s="88"/>
      <c r="V1192" s="87"/>
    </row>
    <row r="1193" spans="1:22" x14ac:dyDescent="0.2">
      <c r="A1193" s="48">
        <v>73</v>
      </c>
      <c r="B1193" s="48" t="s">
        <v>986</v>
      </c>
      <c r="C1193" s="48" t="s">
        <v>987</v>
      </c>
      <c r="D1193" s="49">
        <v>194</v>
      </c>
      <c r="E1193" s="50" t="s">
        <v>501</v>
      </c>
      <c r="F1193" s="48" t="s">
        <v>988</v>
      </c>
      <c r="G1193" s="48" t="s">
        <v>401</v>
      </c>
      <c r="H1193" s="48">
        <v>1252</v>
      </c>
      <c r="I1193" s="48">
        <v>2</v>
      </c>
      <c r="J1193" s="48" t="s">
        <v>421</v>
      </c>
      <c r="K1193" s="48">
        <v>2741</v>
      </c>
      <c r="L1193" s="49">
        <v>210</v>
      </c>
      <c r="M1193" s="48" t="s">
        <v>403</v>
      </c>
      <c r="N1193" s="51" t="s">
        <v>404</v>
      </c>
      <c r="P1193" s="48">
        <v>864</v>
      </c>
      <c r="Q1193" s="131" t="str">
        <f>IFERROR(INDEX(JRoomSCS!C:C,MATCH(JRooms!M1193,JRoomSCS!$B:$B,0)),"N/A")</f>
        <v>N/A</v>
      </c>
      <c r="R1193" s="86" t="s">
        <v>396</v>
      </c>
      <c r="S1193" s="87" t="str">
        <f>IFERROR(INDEX(SchoolList!C:C,MATCH(T1193,SchoolList!A:A,0)),"N/A")</f>
        <v>N/A</v>
      </c>
      <c r="T1193" s="87">
        <v>113</v>
      </c>
      <c r="U1193" s="88"/>
      <c r="V1193" s="87"/>
    </row>
    <row r="1194" spans="1:22" x14ac:dyDescent="0.2">
      <c r="A1194" s="48">
        <v>73</v>
      </c>
      <c r="B1194" s="48" t="s">
        <v>986</v>
      </c>
      <c r="C1194" s="48" t="s">
        <v>987</v>
      </c>
      <c r="D1194" s="49">
        <v>194</v>
      </c>
      <c r="E1194" s="50" t="s">
        <v>501</v>
      </c>
      <c r="F1194" s="48" t="s">
        <v>988</v>
      </c>
      <c r="G1194" s="48" t="s">
        <v>401</v>
      </c>
      <c r="H1194" s="48">
        <v>1252</v>
      </c>
      <c r="I1194" s="48">
        <v>2</v>
      </c>
      <c r="J1194" s="48" t="s">
        <v>421</v>
      </c>
      <c r="K1194" s="48">
        <v>2736</v>
      </c>
      <c r="L1194" s="49">
        <v>211</v>
      </c>
      <c r="M1194" s="48" t="s">
        <v>403</v>
      </c>
      <c r="N1194" s="51" t="s">
        <v>404</v>
      </c>
      <c r="P1194" s="48">
        <v>864</v>
      </c>
      <c r="Q1194" s="131" t="str">
        <f>IFERROR(INDEX(JRoomSCS!C:C,MATCH(JRooms!M1194,JRoomSCS!$B:$B,0)),"N/A")</f>
        <v>N/A</v>
      </c>
      <c r="R1194" s="86" t="s">
        <v>396</v>
      </c>
      <c r="S1194" s="87" t="str">
        <f>IFERROR(INDEX(SchoolList!C:C,MATCH(T1194,SchoolList!A:A,0)),"N/A")</f>
        <v>N/A</v>
      </c>
      <c r="T1194" s="87">
        <v>113</v>
      </c>
      <c r="U1194" s="88"/>
      <c r="V1194" s="87"/>
    </row>
    <row r="1195" spans="1:22" x14ac:dyDescent="0.2">
      <c r="A1195" s="48">
        <v>73</v>
      </c>
      <c r="B1195" s="48" t="s">
        <v>986</v>
      </c>
      <c r="C1195" s="48" t="s">
        <v>987</v>
      </c>
      <c r="D1195" s="49">
        <v>194</v>
      </c>
      <c r="E1195" s="50" t="s">
        <v>501</v>
      </c>
      <c r="F1195" s="48" t="s">
        <v>988</v>
      </c>
      <c r="G1195" s="48" t="s">
        <v>401</v>
      </c>
      <c r="H1195" s="48">
        <v>1252</v>
      </c>
      <c r="I1195" s="48">
        <v>2</v>
      </c>
      <c r="J1195" s="48" t="s">
        <v>421</v>
      </c>
      <c r="K1195" s="48">
        <v>2737</v>
      </c>
      <c r="L1195" s="49">
        <v>212</v>
      </c>
      <c r="M1195" s="48" t="s">
        <v>403</v>
      </c>
      <c r="N1195" s="51" t="s">
        <v>404</v>
      </c>
      <c r="P1195" s="48">
        <v>864</v>
      </c>
      <c r="Q1195" s="131" t="str">
        <f>IFERROR(INDEX(JRoomSCS!C:C,MATCH(JRooms!M1195,JRoomSCS!$B:$B,0)),"N/A")</f>
        <v>N/A</v>
      </c>
      <c r="R1195" s="86" t="s">
        <v>396</v>
      </c>
      <c r="S1195" s="87" t="str">
        <f>IFERROR(INDEX(SchoolList!C:C,MATCH(T1195,SchoolList!A:A,0)),"N/A")</f>
        <v>N/A</v>
      </c>
      <c r="T1195" s="87">
        <v>113</v>
      </c>
      <c r="U1195" s="88"/>
      <c r="V1195" s="87"/>
    </row>
    <row r="1196" spans="1:22" x14ac:dyDescent="0.2">
      <c r="A1196" s="48">
        <v>73</v>
      </c>
      <c r="B1196" s="48" t="s">
        <v>986</v>
      </c>
      <c r="C1196" s="48" t="s">
        <v>987</v>
      </c>
      <c r="D1196" s="49">
        <v>194</v>
      </c>
      <c r="E1196" s="50" t="s">
        <v>501</v>
      </c>
      <c r="F1196" s="48" t="s">
        <v>988</v>
      </c>
      <c r="G1196" s="48" t="s">
        <v>401</v>
      </c>
      <c r="H1196" s="48">
        <v>1252</v>
      </c>
      <c r="I1196" s="48">
        <v>2</v>
      </c>
      <c r="J1196" s="48" t="s">
        <v>421</v>
      </c>
      <c r="K1196" s="48">
        <v>2740</v>
      </c>
      <c r="L1196" s="49">
        <v>213</v>
      </c>
      <c r="M1196" s="48" t="s">
        <v>419</v>
      </c>
      <c r="N1196" s="51" t="s">
        <v>404</v>
      </c>
      <c r="P1196" s="48">
        <v>864</v>
      </c>
      <c r="Q1196" s="131" t="str">
        <f>IFERROR(INDEX(JRoomSCS!C:C,MATCH(JRooms!M1196,JRoomSCS!$B:$B,0)),"N/A")</f>
        <v>N/A</v>
      </c>
      <c r="R1196" s="86" t="s">
        <v>396</v>
      </c>
      <c r="S1196" s="87" t="str">
        <f>IFERROR(INDEX(SchoolList!C:C,MATCH(T1196,SchoolList!A:A,0)),"N/A")</f>
        <v>N/A</v>
      </c>
      <c r="T1196" s="87">
        <v>113</v>
      </c>
      <c r="U1196" s="88"/>
      <c r="V1196" s="87"/>
    </row>
    <row r="1197" spans="1:22" x14ac:dyDescent="0.2">
      <c r="A1197" s="48">
        <v>73</v>
      </c>
      <c r="B1197" s="48" t="s">
        <v>986</v>
      </c>
      <c r="C1197" s="48" t="s">
        <v>987</v>
      </c>
      <c r="D1197" s="49">
        <v>194</v>
      </c>
      <c r="E1197" s="50" t="s">
        <v>501</v>
      </c>
      <c r="F1197" s="48" t="s">
        <v>988</v>
      </c>
      <c r="G1197" s="48" t="s">
        <v>401</v>
      </c>
      <c r="H1197" s="48">
        <v>1252</v>
      </c>
      <c r="I1197" s="48">
        <v>2</v>
      </c>
      <c r="J1197" s="48" t="s">
        <v>421</v>
      </c>
      <c r="K1197" s="48">
        <v>2739</v>
      </c>
      <c r="L1197" s="49">
        <v>214</v>
      </c>
      <c r="M1197" s="48" t="s">
        <v>419</v>
      </c>
      <c r="N1197" s="51" t="s">
        <v>404</v>
      </c>
      <c r="P1197" s="48">
        <v>864</v>
      </c>
      <c r="Q1197" s="131" t="str">
        <f>IFERROR(INDEX(JRoomSCS!C:C,MATCH(JRooms!M1197,JRoomSCS!$B:$B,0)),"N/A")</f>
        <v>N/A</v>
      </c>
      <c r="R1197" s="86" t="s">
        <v>396</v>
      </c>
      <c r="S1197" s="87" t="str">
        <f>IFERROR(INDEX(SchoolList!C:C,MATCH(T1197,SchoolList!A:A,0)),"N/A")</f>
        <v>N/A</v>
      </c>
      <c r="T1197" s="87">
        <v>113</v>
      </c>
      <c r="U1197" s="88"/>
      <c r="V1197" s="87"/>
    </row>
    <row r="1198" spans="1:22" x14ac:dyDescent="0.2">
      <c r="A1198" s="48">
        <v>73</v>
      </c>
      <c r="B1198" s="48" t="s">
        <v>986</v>
      </c>
      <c r="C1198" s="48" t="s">
        <v>987</v>
      </c>
      <c r="D1198" s="49">
        <v>194</v>
      </c>
      <c r="E1198" s="50" t="s">
        <v>501</v>
      </c>
      <c r="F1198" s="48" t="s">
        <v>988</v>
      </c>
      <c r="G1198" s="48" t="s">
        <v>401</v>
      </c>
      <c r="H1198" s="48">
        <v>1252</v>
      </c>
      <c r="I1198" s="48">
        <v>2</v>
      </c>
      <c r="J1198" s="48" t="s">
        <v>421</v>
      </c>
      <c r="K1198" s="48">
        <v>2738</v>
      </c>
      <c r="L1198" s="49">
        <v>215</v>
      </c>
      <c r="M1198" s="48" t="s">
        <v>403</v>
      </c>
      <c r="N1198" s="51" t="s">
        <v>404</v>
      </c>
      <c r="P1198" s="48">
        <v>864</v>
      </c>
      <c r="Q1198" s="131" t="str">
        <f>IFERROR(INDEX(JRoomSCS!C:C,MATCH(JRooms!M1198,JRoomSCS!$B:$B,0)),"N/A")</f>
        <v>N/A</v>
      </c>
      <c r="R1198" s="86" t="s">
        <v>396</v>
      </c>
      <c r="S1198" s="87" t="str">
        <f>IFERROR(INDEX(SchoolList!C:C,MATCH(T1198,SchoolList!A:A,0)),"N/A")</f>
        <v>N/A</v>
      </c>
      <c r="T1198" s="87">
        <v>113</v>
      </c>
      <c r="U1198" s="88"/>
      <c r="V1198" s="87"/>
    </row>
    <row r="1199" spans="1:22" x14ac:dyDescent="0.2">
      <c r="A1199" s="48">
        <v>57</v>
      </c>
      <c r="B1199" s="48" t="s">
        <v>989</v>
      </c>
      <c r="C1199" s="48" t="s">
        <v>990</v>
      </c>
      <c r="D1199" s="49">
        <v>1034</v>
      </c>
      <c r="E1199" s="50" t="s">
        <v>971</v>
      </c>
      <c r="F1199" s="48" t="s">
        <v>972</v>
      </c>
      <c r="G1199" s="48" t="s">
        <v>401</v>
      </c>
      <c r="H1199" s="48">
        <v>1073</v>
      </c>
      <c r="I1199" s="48">
        <v>1</v>
      </c>
      <c r="J1199" s="48" t="s">
        <v>402</v>
      </c>
      <c r="K1199" s="48">
        <v>1230</v>
      </c>
      <c r="L1199" s="49">
        <v>1</v>
      </c>
      <c r="M1199" s="48" t="s">
        <v>406</v>
      </c>
      <c r="N1199" s="51" t="s">
        <v>404</v>
      </c>
      <c r="P1199" s="48">
        <v>1188</v>
      </c>
      <c r="Q1199" s="131" t="str">
        <f>IFERROR(INDEX(JRoomSCS!C:C,MATCH(JRooms!M1199,JRoomSCS!$B:$B,0)),"N/A")</f>
        <v>N/A</v>
      </c>
      <c r="R1199" s="86" t="s">
        <v>405</v>
      </c>
      <c r="S1199" s="87" t="str">
        <f>IFERROR(INDEX(SchoolList!C:C,MATCH(T1199,SchoolList!A:A,0)),"N/A")</f>
        <v>N/A</v>
      </c>
      <c r="T1199" s="87" t="s">
        <v>405</v>
      </c>
      <c r="U1199" s="88"/>
      <c r="V1199" s="87"/>
    </row>
    <row r="1200" spans="1:22" x14ac:dyDescent="0.2">
      <c r="A1200" s="48">
        <v>57</v>
      </c>
      <c r="B1200" s="48" t="s">
        <v>989</v>
      </c>
      <c r="C1200" s="48" t="s">
        <v>990</v>
      </c>
      <c r="D1200" s="49">
        <v>1034</v>
      </c>
      <c r="E1200" s="50" t="s">
        <v>971</v>
      </c>
      <c r="F1200" s="48" t="s">
        <v>972</v>
      </c>
      <c r="G1200" s="48" t="s">
        <v>401</v>
      </c>
      <c r="H1200" s="48">
        <v>1073</v>
      </c>
      <c r="I1200" s="48">
        <v>1</v>
      </c>
      <c r="J1200" s="48" t="s">
        <v>402</v>
      </c>
      <c r="K1200" s="48">
        <v>1327</v>
      </c>
      <c r="L1200" s="49">
        <v>2</v>
      </c>
      <c r="M1200" s="48" t="s">
        <v>419</v>
      </c>
      <c r="N1200" s="51" t="s">
        <v>404</v>
      </c>
      <c r="P1200" s="48">
        <v>837</v>
      </c>
      <c r="Q1200" s="131" t="str">
        <f>IFERROR(INDEX(JRoomSCS!C:C,MATCH(JRooms!M1200,JRoomSCS!$B:$B,0)),"N/A")</f>
        <v>N/A</v>
      </c>
      <c r="R1200" s="86" t="s">
        <v>405</v>
      </c>
      <c r="S1200" s="87" t="str">
        <f>IFERROR(INDEX(SchoolList!C:C,MATCH(T1200,SchoolList!A:A,0)),"N/A")</f>
        <v>N/A</v>
      </c>
      <c r="T1200" s="87" t="s">
        <v>405</v>
      </c>
      <c r="U1200" s="88"/>
      <c r="V1200" s="87"/>
    </row>
    <row r="1201" spans="1:22" x14ac:dyDescent="0.2">
      <c r="A1201" s="48">
        <v>57</v>
      </c>
      <c r="B1201" s="48" t="s">
        <v>989</v>
      </c>
      <c r="C1201" s="48" t="s">
        <v>990</v>
      </c>
      <c r="D1201" s="49">
        <v>1034</v>
      </c>
      <c r="E1201" s="50" t="s">
        <v>971</v>
      </c>
      <c r="F1201" s="48" t="s">
        <v>972</v>
      </c>
      <c r="G1201" s="48" t="s">
        <v>401</v>
      </c>
      <c r="H1201" s="48">
        <v>1073</v>
      </c>
      <c r="I1201" s="48">
        <v>1</v>
      </c>
      <c r="J1201" s="48" t="s">
        <v>402</v>
      </c>
      <c r="K1201" s="48">
        <v>1231</v>
      </c>
      <c r="L1201" s="49">
        <v>3</v>
      </c>
      <c r="M1201" s="48" t="s">
        <v>406</v>
      </c>
      <c r="N1201" s="51" t="s">
        <v>404</v>
      </c>
      <c r="P1201" s="48">
        <v>837</v>
      </c>
      <c r="Q1201" s="131" t="str">
        <f>IFERROR(INDEX(JRoomSCS!C:C,MATCH(JRooms!M1201,JRoomSCS!$B:$B,0)),"N/A")</f>
        <v>N/A</v>
      </c>
      <c r="R1201" s="86" t="s">
        <v>405</v>
      </c>
      <c r="S1201" s="87" t="str">
        <f>IFERROR(INDEX(SchoolList!C:C,MATCH(T1201,SchoolList!A:A,0)),"N/A")</f>
        <v>N/A</v>
      </c>
      <c r="T1201" s="87" t="s">
        <v>405</v>
      </c>
      <c r="U1201" s="88"/>
      <c r="V1201" s="87"/>
    </row>
    <row r="1202" spans="1:22" x14ac:dyDescent="0.2">
      <c r="A1202" s="48">
        <v>57</v>
      </c>
      <c r="B1202" s="48" t="s">
        <v>989</v>
      </c>
      <c r="C1202" s="48" t="s">
        <v>990</v>
      </c>
      <c r="D1202" s="49">
        <v>1034</v>
      </c>
      <c r="E1202" s="50" t="s">
        <v>971</v>
      </c>
      <c r="F1202" s="48" t="s">
        <v>972</v>
      </c>
      <c r="G1202" s="48" t="s">
        <v>401</v>
      </c>
      <c r="H1202" s="48">
        <v>1073</v>
      </c>
      <c r="I1202" s="48">
        <v>1</v>
      </c>
      <c r="J1202" s="48" t="s">
        <v>402</v>
      </c>
      <c r="K1202" s="48">
        <v>1330</v>
      </c>
      <c r="L1202" s="49">
        <v>4</v>
      </c>
      <c r="M1202" s="48" t="s">
        <v>506</v>
      </c>
      <c r="N1202" s="51" t="s">
        <v>404</v>
      </c>
      <c r="P1202" s="48">
        <v>837</v>
      </c>
      <c r="Q1202" s="131" t="str">
        <f>IFERROR(INDEX(JRoomSCS!C:C,MATCH(JRooms!M1202,JRoomSCS!$B:$B,0)),"N/A")</f>
        <v>N/A</v>
      </c>
      <c r="R1202" s="86" t="s">
        <v>405</v>
      </c>
      <c r="S1202" s="87" t="str">
        <f>IFERROR(INDEX(SchoolList!C:C,MATCH(T1202,SchoolList!A:A,0)),"N/A")</f>
        <v>N/A</v>
      </c>
      <c r="T1202" s="87" t="s">
        <v>405</v>
      </c>
      <c r="U1202" s="88"/>
      <c r="V1202" s="87"/>
    </row>
    <row r="1203" spans="1:22" x14ac:dyDescent="0.2">
      <c r="A1203" s="48">
        <v>57</v>
      </c>
      <c r="B1203" s="48" t="s">
        <v>989</v>
      </c>
      <c r="C1203" s="48" t="s">
        <v>990</v>
      </c>
      <c r="D1203" s="49">
        <v>1034</v>
      </c>
      <c r="E1203" s="50" t="s">
        <v>971</v>
      </c>
      <c r="F1203" s="48" t="s">
        <v>972</v>
      </c>
      <c r="G1203" s="48" t="s">
        <v>401</v>
      </c>
      <c r="H1203" s="48">
        <v>1073</v>
      </c>
      <c r="I1203" s="48">
        <v>1</v>
      </c>
      <c r="J1203" s="48" t="s">
        <v>402</v>
      </c>
      <c r="K1203" s="48">
        <v>1233</v>
      </c>
      <c r="L1203" s="49">
        <v>5</v>
      </c>
      <c r="M1203" s="48" t="s">
        <v>403</v>
      </c>
      <c r="N1203" s="51" t="s">
        <v>404</v>
      </c>
      <c r="P1203" s="48">
        <v>837</v>
      </c>
      <c r="Q1203" s="131" t="str">
        <f>IFERROR(INDEX(JRoomSCS!C:C,MATCH(JRooms!M1203,JRoomSCS!$B:$B,0)),"N/A")</f>
        <v>N/A</v>
      </c>
      <c r="R1203" s="86" t="s">
        <v>405</v>
      </c>
      <c r="S1203" s="87" t="str">
        <f>IFERROR(INDEX(SchoolList!C:C,MATCH(T1203,SchoolList!A:A,0)),"N/A")</f>
        <v>N/A</v>
      </c>
      <c r="T1203" s="87" t="s">
        <v>405</v>
      </c>
      <c r="U1203" s="88"/>
      <c r="V1203" s="87"/>
    </row>
    <row r="1204" spans="1:22" x14ac:dyDescent="0.2">
      <c r="A1204" s="48">
        <v>57</v>
      </c>
      <c r="B1204" s="48" t="s">
        <v>989</v>
      </c>
      <c r="C1204" s="48" t="s">
        <v>990</v>
      </c>
      <c r="D1204" s="49">
        <v>1034</v>
      </c>
      <c r="E1204" s="50" t="s">
        <v>971</v>
      </c>
      <c r="F1204" s="48" t="s">
        <v>972</v>
      </c>
      <c r="G1204" s="48" t="s">
        <v>401</v>
      </c>
      <c r="H1204" s="48">
        <v>1073</v>
      </c>
      <c r="I1204" s="48">
        <v>1</v>
      </c>
      <c r="J1204" s="48" t="s">
        <v>402</v>
      </c>
      <c r="K1204" s="48">
        <v>1332</v>
      </c>
      <c r="L1204" s="49">
        <v>6</v>
      </c>
      <c r="M1204" s="48" t="s">
        <v>506</v>
      </c>
      <c r="N1204" s="51" t="s">
        <v>404</v>
      </c>
      <c r="P1204" s="48">
        <v>837</v>
      </c>
      <c r="Q1204" s="131" t="str">
        <f>IFERROR(INDEX(JRoomSCS!C:C,MATCH(JRooms!M1204,JRoomSCS!$B:$B,0)),"N/A")</f>
        <v>N/A</v>
      </c>
      <c r="R1204" s="86" t="s">
        <v>405</v>
      </c>
      <c r="S1204" s="87" t="str">
        <f>IFERROR(INDEX(SchoolList!C:C,MATCH(T1204,SchoolList!A:A,0)),"N/A")</f>
        <v>N/A</v>
      </c>
      <c r="T1204" s="87" t="s">
        <v>405</v>
      </c>
      <c r="U1204" s="88"/>
      <c r="V1204" s="87"/>
    </row>
    <row r="1205" spans="1:22" x14ac:dyDescent="0.2">
      <c r="A1205" s="48">
        <v>57</v>
      </c>
      <c r="B1205" s="48" t="s">
        <v>989</v>
      </c>
      <c r="C1205" s="48" t="s">
        <v>990</v>
      </c>
      <c r="D1205" s="49">
        <v>1034</v>
      </c>
      <c r="E1205" s="50" t="s">
        <v>971</v>
      </c>
      <c r="F1205" s="48" t="s">
        <v>972</v>
      </c>
      <c r="G1205" s="48" t="s">
        <v>401</v>
      </c>
      <c r="H1205" s="48">
        <v>1073</v>
      </c>
      <c r="I1205" s="48">
        <v>1</v>
      </c>
      <c r="J1205" s="48" t="s">
        <v>402</v>
      </c>
      <c r="K1205" s="48">
        <v>1235</v>
      </c>
      <c r="L1205" s="49">
        <v>7</v>
      </c>
      <c r="M1205" s="48" t="s">
        <v>403</v>
      </c>
      <c r="N1205" s="51" t="s">
        <v>404</v>
      </c>
      <c r="P1205" s="48">
        <v>837</v>
      </c>
      <c r="Q1205" s="131" t="str">
        <f>IFERROR(INDEX(JRoomSCS!C:C,MATCH(JRooms!M1205,JRoomSCS!$B:$B,0)),"N/A")</f>
        <v>N/A</v>
      </c>
      <c r="R1205" s="86" t="s">
        <v>405</v>
      </c>
      <c r="S1205" s="87" t="str">
        <f>IFERROR(INDEX(SchoolList!C:C,MATCH(T1205,SchoolList!A:A,0)),"N/A")</f>
        <v>N/A</v>
      </c>
      <c r="T1205" s="87" t="s">
        <v>405</v>
      </c>
      <c r="U1205" s="88"/>
      <c r="V1205" s="87"/>
    </row>
    <row r="1206" spans="1:22" x14ac:dyDescent="0.2">
      <c r="A1206" s="48">
        <v>57</v>
      </c>
      <c r="B1206" s="48" t="s">
        <v>989</v>
      </c>
      <c r="C1206" s="48" t="s">
        <v>990</v>
      </c>
      <c r="D1206" s="49">
        <v>1034</v>
      </c>
      <c r="E1206" s="50" t="s">
        <v>971</v>
      </c>
      <c r="F1206" s="48" t="s">
        <v>972</v>
      </c>
      <c r="G1206" s="48" t="s">
        <v>401</v>
      </c>
      <c r="H1206" s="48">
        <v>1073</v>
      </c>
      <c r="I1206" s="48">
        <v>1</v>
      </c>
      <c r="J1206" s="48" t="s">
        <v>402</v>
      </c>
      <c r="K1206" s="48">
        <v>1334</v>
      </c>
      <c r="L1206" s="49">
        <v>8</v>
      </c>
      <c r="M1206" s="48" t="s">
        <v>403</v>
      </c>
      <c r="N1206" s="51" t="s">
        <v>404</v>
      </c>
      <c r="P1206" s="48">
        <v>837</v>
      </c>
      <c r="Q1206" s="131" t="str">
        <f>IFERROR(INDEX(JRoomSCS!C:C,MATCH(JRooms!M1206,JRoomSCS!$B:$B,0)),"N/A")</f>
        <v>N/A</v>
      </c>
      <c r="R1206" s="86" t="s">
        <v>405</v>
      </c>
      <c r="S1206" s="87" t="str">
        <f>IFERROR(INDEX(SchoolList!C:C,MATCH(T1206,SchoolList!A:A,0)),"N/A")</f>
        <v>N/A</v>
      </c>
      <c r="T1206" s="87" t="s">
        <v>405</v>
      </c>
      <c r="U1206" s="88"/>
      <c r="V1206" s="87"/>
    </row>
    <row r="1207" spans="1:22" x14ac:dyDescent="0.2">
      <c r="A1207" s="48">
        <v>57</v>
      </c>
      <c r="B1207" s="48" t="s">
        <v>989</v>
      </c>
      <c r="C1207" s="48" t="s">
        <v>990</v>
      </c>
      <c r="D1207" s="49">
        <v>1034</v>
      </c>
      <c r="E1207" s="50" t="s">
        <v>971</v>
      </c>
      <c r="F1207" s="48" t="s">
        <v>972</v>
      </c>
      <c r="G1207" s="48" t="s">
        <v>401</v>
      </c>
      <c r="H1207" s="48">
        <v>1073</v>
      </c>
      <c r="I1207" s="48">
        <v>1</v>
      </c>
      <c r="J1207" s="48" t="s">
        <v>402</v>
      </c>
      <c r="K1207" s="48">
        <v>1237</v>
      </c>
      <c r="L1207" s="49">
        <v>9</v>
      </c>
      <c r="M1207" s="48" t="s">
        <v>403</v>
      </c>
      <c r="N1207" s="51" t="s">
        <v>404</v>
      </c>
      <c r="O1207" s="65" t="s">
        <v>546</v>
      </c>
      <c r="P1207" s="48">
        <v>837</v>
      </c>
      <c r="Q1207" s="131" t="str">
        <f>IFERROR(INDEX(JRoomSCS!C:C,MATCH(JRooms!M1207,JRoomSCS!$B:$B,0)),"N/A")</f>
        <v>N/A</v>
      </c>
      <c r="R1207" s="86" t="s">
        <v>405</v>
      </c>
      <c r="S1207" s="87" t="str">
        <f>IFERROR(INDEX(SchoolList!C:C,MATCH(T1207,SchoolList!A:A,0)),"N/A")</f>
        <v>N/A</v>
      </c>
      <c r="T1207" s="87" t="s">
        <v>405</v>
      </c>
      <c r="U1207" s="88"/>
      <c r="V1207" s="87"/>
    </row>
    <row r="1208" spans="1:22" x14ac:dyDescent="0.2">
      <c r="A1208" s="48">
        <v>57</v>
      </c>
      <c r="B1208" s="48" t="s">
        <v>989</v>
      </c>
      <c r="C1208" s="48" t="s">
        <v>990</v>
      </c>
      <c r="D1208" s="49">
        <v>1034</v>
      </c>
      <c r="E1208" s="50" t="s">
        <v>971</v>
      </c>
      <c r="F1208" s="48" t="s">
        <v>972</v>
      </c>
      <c r="G1208" s="48" t="s">
        <v>401</v>
      </c>
      <c r="H1208" s="48">
        <v>1073</v>
      </c>
      <c r="I1208" s="48">
        <v>1</v>
      </c>
      <c r="J1208" s="48" t="s">
        <v>402</v>
      </c>
      <c r="K1208" s="48">
        <v>1326</v>
      </c>
      <c r="L1208" s="49" t="s">
        <v>594</v>
      </c>
      <c r="M1208" s="48" t="s">
        <v>412</v>
      </c>
      <c r="N1208" s="51" t="s">
        <v>413</v>
      </c>
      <c r="P1208" s="48">
        <v>2223</v>
      </c>
      <c r="Q1208" s="131" t="str">
        <f>IFERROR(INDEX(JRoomSCS!C:C,MATCH(JRooms!M1208,JRoomSCS!$B:$B,0)),"N/A")</f>
        <v>N/A</v>
      </c>
      <c r="R1208" s="86" t="s">
        <v>405</v>
      </c>
      <c r="S1208" s="87" t="str">
        <f>IFERROR(INDEX(SchoolList!C:C,MATCH(T1208,SchoolList!A:A,0)),"N/A")</f>
        <v>N/A</v>
      </c>
      <c r="T1208" s="87" t="s">
        <v>405</v>
      </c>
      <c r="U1208" s="88"/>
      <c r="V1208" s="87"/>
    </row>
    <row r="1209" spans="1:22" x14ac:dyDescent="0.2">
      <c r="A1209" s="48">
        <v>57</v>
      </c>
      <c r="B1209" s="48" t="s">
        <v>989</v>
      </c>
      <c r="C1209" s="48" t="s">
        <v>990</v>
      </c>
      <c r="D1209" s="49">
        <v>1034</v>
      </c>
      <c r="E1209" s="50" t="s">
        <v>971</v>
      </c>
      <c r="F1209" s="48" t="s">
        <v>972</v>
      </c>
      <c r="G1209" s="48" t="s">
        <v>401</v>
      </c>
      <c r="H1209" s="48">
        <v>1073</v>
      </c>
      <c r="I1209" s="48">
        <v>1</v>
      </c>
      <c r="J1209" s="48" t="s">
        <v>402</v>
      </c>
      <c r="K1209" s="48">
        <v>1411</v>
      </c>
      <c r="L1209" s="49" t="s">
        <v>575</v>
      </c>
      <c r="M1209" s="48" t="s">
        <v>415</v>
      </c>
      <c r="N1209" s="51" t="s">
        <v>416</v>
      </c>
      <c r="P1209" s="48">
        <v>837</v>
      </c>
      <c r="Q1209" s="131" t="str">
        <f>IFERROR(INDEX(JRoomSCS!C:C,MATCH(JRooms!M1209,JRoomSCS!$B:$B,0)),"N/A")</f>
        <v>N/A</v>
      </c>
      <c r="R1209" s="86" t="s">
        <v>405</v>
      </c>
      <c r="S1209" s="87" t="str">
        <f>IFERROR(INDEX(SchoolList!C:C,MATCH(T1209,SchoolList!A:A,0)),"N/A")</f>
        <v>N/A</v>
      </c>
      <c r="T1209" s="87" t="s">
        <v>405</v>
      </c>
      <c r="U1209" s="88"/>
      <c r="V1209" s="87"/>
    </row>
    <row r="1210" spans="1:22" x14ac:dyDescent="0.2">
      <c r="A1210" s="48">
        <v>57</v>
      </c>
      <c r="B1210" s="48" t="s">
        <v>989</v>
      </c>
      <c r="C1210" s="48" t="s">
        <v>990</v>
      </c>
      <c r="D1210" s="49">
        <v>154</v>
      </c>
      <c r="E1210" s="50" t="s">
        <v>576</v>
      </c>
      <c r="F1210" s="48" t="s">
        <v>577</v>
      </c>
      <c r="G1210" s="48" t="s">
        <v>424</v>
      </c>
      <c r="H1210" s="48">
        <v>154</v>
      </c>
      <c r="I1210" s="48">
        <v>1</v>
      </c>
      <c r="J1210" s="48" t="s">
        <v>402</v>
      </c>
      <c r="K1210" s="48">
        <v>716</v>
      </c>
      <c r="L1210" s="49" t="s">
        <v>578</v>
      </c>
      <c r="M1210" s="48" t="s">
        <v>419</v>
      </c>
      <c r="N1210" s="51" t="s">
        <v>404</v>
      </c>
      <c r="P1210" s="48">
        <v>897</v>
      </c>
      <c r="Q1210" s="131" t="str">
        <f>IFERROR(INDEX(JRoomSCS!C:C,MATCH(JRooms!M1210,JRoomSCS!$B:$B,0)),"N/A")</f>
        <v>N/A</v>
      </c>
      <c r="R1210" s="86" t="s">
        <v>405</v>
      </c>
      <c r="S1210" s="87" t="str">
        <f>IFERROR(INDEX(SchoolList!C:C,MATCH(T1210,SchoolList!A:A,0)),"N/A")</f>
        <v>N/A</v>
      </c>
      <c r="T1210" s="87" t="s">
        <v>405</v>
      </c>
      <c r="U1210" s="88"/>
      <c r="V1210" s="87"/>
    </row>
    <row r="1211" spans="1:22" x14ac:dyDescent="0.2">
      <c r="A1211" s="48">
        <v>57</v>
      </c>
      <c r="B1211" s="48" t="s">
        <v>989</v>
      </c>
      <c r="C1211" s="48" t="s">
        <v>990</v>
      </c>
      <c r="D1211" s="49">
        <v>155</v>
      </c>
      <c r="E1211" s="50" t="s">
        <v>579</v>
      </c>
      <c r="F1211" s="48" t="s">
        <v>580</v>
      </c>
      <c r="G1211" s="48" t="s">
        <v>424</v>
      </c>
      <c r="H1211" s="48">
        <v>155</v>
      </c>
      <c r="I1211" s="48">
        <v>1</v>
      </c>
      <c r="J1211" s="48" t="s">
        <v>402</v>
      </c>
      <c r="K1211" s="48">
        <v>717</v>
      </c>
      <c r="L1211" s="49" t="s">
        <v>581</v>
      </c>
      <c r="M1211" s="48" t="s">
        <v>419</v>
      </c>
      <c r="N1211" s="51" t="s">
        <v>404</v>
      </c>
      <c r="P1211" s="48">
        <v>897</v>
      </c>
      <c r="Q1211" s="131" t="str">
        <f>IFERROR(INDEX(JRoomSCS!C:C,MATCH(JRooms!M1211,JRoomSCS!$B:$B,0)),"N/A")</f>
        <v>N/A</v>
      </c>
      <c r="R1211" s="86" t="s">
        <v>405</v>
      </c>
      <c r="S1211" s="87" t="str">
        <f>IFERROR(INDEX(SchoolList!C:C,MATCH(T1211,SchoolList!A:A,0)),"N/A")</f>
        <v>N/A</v>
      </c>
      <c r="T1211" s="87" t="s">
        <v>405</v>
      </c>
      <c r="U1211" s="88"/>
      <c r="V1211" s="87"/>
    </row>
    <row r="1212" spans="1:22" x14ac:dyDescent="0.2">
      <c r="A1212" s="48">
        <v>57</v>
      </c>
      <c r="B1212" s="48" t="s">
        <v>989</v>
      </c>
      <c r="C1212" s="48" t="s">
        <v>990</v>
      </c>
      <c r="D1212" s="49">
        <v>156</v>
      </c>
      <c r="E1212" s="50" t="s">
        <v>582</v>
      </c>
      <c r="F1212" s="48" t="s">
        <v>583</v>
      </c>
      <c r="G1212" s="48" t="s">
        <v>424</v>
      </c>
      <c r="H1212" s="48">
        <v>156</v>
      </c>
      <c r="I1212" s="48">
        <v>1</v>
      </c>
      <c r="J1212" s="48" t="s">
        <v>402</v>
      </c>
      <c r="K1212" s="48">
        <v>718</v>
      </c>
      <c r="L1212" s="49" t="s">
        <v>584</v>
      </c>
      <c r="M1212" s="48" t="s">
        <v>419</v>
      </c>
      <c r="N1212" s="51" t="s">
        <v>404</v>
      </c>
      <c r="P1212" s="48">
        <v>897</v>
      </c>
      <c r="Q1212" s="131" t="str">
        <f>IFERROR(INDEX(JRoomSCS!C:C,MATCH(JRooms!M1212,JRoomSCS!$B:$B,0)),"N/A")</f>
        <v>N/A</v>
      </c>
      <c r="R1212" s="86" t="s">
        <v>405</v>
      </c>
      <c r="S1212" s="87" t="str">
        <f>IFERROR(INDEX(SchoolList!C:C,MATCH(T1212,SchoolList!A:A,0)),"N/A")</f>
        <v>N/A</v>
      </c>
      <c r="T1212" s="87" t="s">
        <v>405</v>
      </c>
      <c r="U1212" s="88"/>
      <c r="V1212" s="87"/>
    </row>
    <row r="1213" spans="1:22" x14ac:dyDescent="0.2">
      <c r="A1213" s="48">
        <v>57</v>
      </c>
      <c r="B1213" s="48" t="s">
        <v>989</v>
      </c>
      <c r="C1213" s="48" t="s">
        <v>990</v>
      </c>
      <c r="D1213" s="49">
        <v>157</v>
      </c>
      <c r="E1213" s="50" t="s">
        <v>525</v>
      </c>
      <c r="F1213" s="48" t="s">
        <v>503</v>
      </c>
      <c r="G1213" s="48" t="s">
        <v>424</v>
      </c>
      <c r="H1213" s="48">
        <v>157</v>
      </c>
      <c r="I1213" s="48">
        <v>1</v>
      </c>
      <c r="J1213" s="48" t="s">
        <v>402</v>
      </c>
      <c r="K1213" s="48">
        <v>719</v>
      </c>
      <c r="L1213" s="49" t="s">
        <v>585</v>
      </c>
      <c r="M1213" s="48" t="s">
        <v>419</v>
      </c>
      <c r="N1213" s="51" t="s">
        <v>404</v>
      </c>
      <c r="P1213" s="48">
        <v>897</v>
      </c>
      <c r="Q1213" s="131" t="str">
        <f>IFERROR(INDEX(JRoomSCS!C:C,MATCH(JRooms!M1213,JRoomSCS!$B:$B,0)),"N/A")</f>
        <v>N/A</v>
      </c>
      <c r="R1213" s="86" t="s">
        <v>405</v>
      </c>
      <c r="S1213" s="87" t="str">
        <f>IFERROR(INDEX(SchoolList!C:C,MATCH(T1213,SchoolList!A:A,0)),"N/A")</f>
        <v>N/A</v>
      </c>
      <c r="T1213" s="87" t="s">
        <v>405</v>
      </c>
      <c r="U1213" s="88"/>
      <c r="V1213" s="87"/>
    </row>
    <row r="1214" spans="1:22" x14ac:dyDescent="0.2">
      <c r="A1214" s="48">
        <v>57</v>
      </c>
      <c r="B1214" s="48" t="s">
        <v>989</v>
      </c>
      <c r="C1214" s="48" t="s">
        <v>990</v>
      </c>
      <c r="D1214" s="49">
        <v>158</v>
      </c>
      <c r="E1214" s="50" t="s">
        <v>528</v>
      </c>
      <c r="F1214" s="48" t="s">
        <v>529</v>
      </c>
      <c r="G1214" s="48" t="s">
        <v>424</v>
      </c>
      <c r="H1214" s="48">
        <v>158</v>
      </c>
      <c r="I1214" s="48">
        <v>1</v>
      </c>
      <c r="J1214" s="48" t="s">
        <v>402</v>
      </c>
      <c r="K1214" s="48">
        <v>720</v>
      </c>
      <c r="L1214" s="49" t="s">
        <v>569</v>
      </c>
      <c r="M1214" s="48" t="s">
        <v>419</v>
      </c>
      <c r="N1214" s="51" t="s">
        <v>404</v>
      </c>
      <c r="P1214" s="48">
        <v>897</v>
      </c>
      <c r="Q1214" s="131" t="str">
        <f>IFERROR(INDEX(JRoomSCS!C:C,MATCH(JRooms!M1214,JRoomSCS!$B:$B,0)),"N/A")</f>
        <v>N/A</v>
      </c>
      <c r="R1214" s="86" t="s">
        <v>405</v>
      </c>
      <c r="S1214" s="87" t="str">
        <f>IFERROR(INDEX(SchoolList!C:C,MATCH(T1214,SchoolList!A:A,0)),"N/A")</f>
        <v>N/A</v>
      </c>
      <c r="T1214" s="87" t="s">
        <v>405</v>
      </c>
      <c r="U1214" s="88"/>
      <c r="V1214" s="87"/>
    </row>
    <row r="1215" spans="1:22" x14ac:dyDescent="0.2">
      <c r="A1215" s="48">
        <v>57</v>
      </c>
      <c r="B1215" s="48" t="s">
        <v>989</v>
      </c>
      <c r="C1215" s="48" t="s">
        <v>990</v>
      </c>
      <c r="D1215" s="49">
        <v>159</v>
      </c>
      <c r="E1215" s="50" t="s">
        <v>533</v>
      </c>
      <c r="F1215" s="48" t="s">
        <v>534</v>
      </c>
      <c r="G1215" s="48" t="s">
        <v>424</v>
      </c>
      <c r="H1215" s="48">
        <v>159</v>
      </c>
      <c r="I1215" s="48">
        <v>1</v>
      </c>
      <c r="J1215" s="48" t="s">
        <v>402</v>
      </c>
      <c r="K1215" s="48">
        <v>721</v>
      </c>
      <c r="L1215" s="49" t="s">
        <v>586</v>
      </c>
      <c r="M1215" s="48" t="s">
        <v>419</v>
      </c>
      <c r="N1215" s="51" t="s">
        <v>404</v>
      </c>
      <c r="P1215" s="48">
        <v>897</v>
      </c>
      <c r="Q1215" s="131" t="str">
        <f>IFERROR(INDEX(JRoomSCS!C:C,MATCH(JRooms!M1215,JRoomSCS!$B:$B,0)),"N/A")</f>
        <v>N/A</v>
      </c>
      <c r="R1215" s="86" t="s">
        <v>405</v>
      </c>
      <c r="S1215" s="87" t="str">
        <f>IFERROR(INDEX(SchoolList!C:C,MATCH(T1215,SchoolList!A:A,0)),"N/A")</f>
        <v>N/A</v>
      </c>
      <c r="T1215" s="87" t="s">
        <v>405</v>
      </c>
      <c r="U1215" s="88"/>
      <c r="V1215" s="87"/>
    </row>
    <row r="1216" spans="1:22" x14ac:dyDescent="0.2">
      <c r="A1216" s="48">
        <v>57</v>
      </c>
      <c r="B1216" s="48" t="s">
        <v>989</v>
      </c>
      <c r="C1216" s="48" t="s">
        <v>990</v>
      </c>
      <c r="D1216" s="49">
        <v>160</v>
      </c>
      <c r="E1216" s="50" t="s">
        <v>536</v>
      </c>
      <c r="F1216" s="48" t="s">
        <v>537</v>
      </c>
      <c r="G1216" s="48" t="s">
        <v>424</v>
      </c>
      <c r="H1216" s="48">
        <v>160</v>
      </c>
      <c r="I1216" s="48">
        <v>1</v>
      </c>
      <c r="J1216" s="48" t="s">
        <v>402</v>
      </c>
      <c r="K1216" s="48">
        <v>722</v>
      </c>
      <c r="L1216" s="49" t="s">
        <v>587</v>
      </c>
      <c r="M1216" s="48" t="s">
        <v>419</v>
      </c>
      <c r="N1216" s="51" t="s">
        <v>404</v>
      </c>
      <c r="P1216" s="48">
        <v>897</v>
      </c>
      <c r="Q1216" s="131" t="str">
        <f>IFERROR(INDEX(JRoomSCS!C:C,MATCH(JRooms!M1216,JRoomSCS!$B:$B,0)),"N/A")</f>
        <v>N/A</v>
      </c>
      <c r="R1216" s="86" t="s">
        <v>405</v>
      </c>
      <c r="S1216" s="87" t="str">
        <f>IFERROR(INDEX(SchoolList!C:C,MATCH(T1216,SchoolList!A:A,0)),"N/A")</f>
        <v>N/A</v>
      </c>
      <c r="T1216" s="87" t="s">
        <v>405</v>
      </c>
      <c r="U1216" s="88"/>
      <c r="V1216" s="87"/>
    </row>
    <row r="1217" spans="1:22" x14ac:dyDescent="0.2">
      <c r="A1217" s="48">
        <v>57</v>
      </c>
      <c r="B1217" s="48" t="s">
        <v>989</v>
      </c>
      <c r="C1217" s="48" t="s">
        <v>990</v>
      </c>
      <c r="D1217" s="49">
        <v>161</v>
      </c>
      <c r="E1217" s="50" t="s">
        <v>588</v>
      </c>
      <c r="F1217" s="48" t="s">
        <v>589</v>
      </c>
      <c r="G1217" s="48" t="s">
        <v>424</v>
      </c>
      <c r="H1217" s="48">
        <v>161</v>
      </c>
      <c r="I1217" s="48">
        <v>1</v>
      </c>
      <c r="J1217" s="48" t="s">
        <v>402</v>
      </c>
      <c r="K1217" s="48">
        <v>723</v>
      </c>
      <c r="L1217" s="49" t="s">
        <v>590</v>
      </c>
      <c r="M1217" s="48" t="s">
        <v>419</v>
      </c>
      <c r="N1217" s="51" t="s">
        <v>404</v>
      </c>
      <c r="P1217" s="48">
        <v>897</v>
      </c>
      <c r="Q1217" s="131" t="str">
        <f>IFERROR(INDEX(JRoomSCS!C:C,MATCH(JRooms!M1217,JRoomSCS!$B:$B,0)),"N/A")</f>
        <v>N/A</v>
      </c>
      <c r="R1217" s="86" t="s">
        <v>405</v>
      </c>
      <c r="S1217" s="87" t="str">
        <f>IFERROR(INDEX(SchoolList!C:C,MATCH(T1217,SchoolList!A:A,0)),"N/A")</f>
        <v>N/A</v>
      </c>
      <c r="T1217" s="87" t="s">
        <v>405</v>
      </c>
      <c r="U1217" s="88"/>
      <c r="V1217" s="87"/>
    </row>
    <row r="1218" spans="1:22" x14ac:dyDescent="0.2">
      <c r="A1218" s="48">
        <v>57</v>
      </c>
      <c r="B1218" s="48" t="s">
        <v>989</v>
      </c>
      <c r="C1218" s="48" t="s">
        <v>990</v>
      </c>
      <c r="D1218" s="49">
        <v>162</v>
      </c>
      <c r="E1218" s="50" t="s">
        <v>953</v>
      </c>
      <c r="F1218" s="48" t="s">
        <v>954</v>
      </c>
      <c r="G1218" s="48" t="s">
        <v>424</v>
      </c>
      <c r="H1218" s="48">
        <v>162</v>
      </c>
      <c r="I1218" s="48">
        <v>1</v>
      </c>
      <c r="J1218" s="48" t="s">
        <v>402</v>
      </c>
      <c r="K1218" s="68">
        <v>724</v>
      </c>
      <c r="L1218" s="66" t="s">
        <v>991</v>
      </c>
      <c r="M1218" s="48" t="s">
        <v>419</v>
      </c>
      <c r="N1218" s="51" t="s">
        <v>404</v>
      </c>
      <c r="P1218" s="48">
        <v>897</v>
      </c>
      <c r="Q1218" s="131" t="str">
        <f>IFERROR(INDEX(JRoomSCS!C:C,MATCH(JRooms!M1218,JRoomSCS!$B:$B,0)),"N/A")</f>
        <v>N/A</v>
      </c>
      <c r="R1218" s="86" t="s">
        <v>405</v>
      </c>
      <c r="S1218" s="87" t="str">
        <f>IFERROR(INDEX(SchoolList!C:C,MATCH(T1218,SchoolList!A:A,0)),"N/A")</f>
        <v>N/A</v>
      </c>
      <c r="T1218" s="87" t="s">
        <v>405</v>
      </c>
      <c r="U1218" s="88"/>
      <c r="V1218" s="87"/>
    </row>
    <row r="1219" spans="1:22" x14ac:dyDescent="0.2">
      <c r="A1219" s="48">
        <v>57</v>
      </c>
      <c r="B1219" s="48" t="s">
        <v>989</v>
      </c>
      <c r="C1219" s="48" t="s">
        <v>990</v>
      </c>
      <c r="D1219" s="49">
        <v>163</v>
      </c>
      <c r="E1219" s="50" t="s">
        <v>510</v>
      </c>
      <c r="F1219" s="48" t="s">
        <v>511</v>
      </c>
      <c r="G1219" s="48" t="s">
        <v>424</v>
      </c>
      <c r="H1219" s="48">
        <v>163</v>
      </c>
      <c r="I1219" s="48">
        <v>1</v>
      </c>
      <c r="J1219" s="48" t="s">
        <v>402</v>
      </c>
      <c r="K1219" s="48">
        <v>725</v>
      </c>
      <c r="L1219" s="49" t="s">
        <v>992</v>
      </c>
      <c r="M1219" s="48" t="s">
        <v>419</v>
      </c>
      <c r="N1219" s="51" t="s">
        <v>404</v>
      </c>
      <c r="P1219" s="48">
        <v>897</v>
      </c>
      <c r="Q1219" s="131" t="str">
        <f>IFERROR(INDEX(JRoomSCS!C:C,MATCH(JRooms!M1219,JRoomSCS!$B:$B,0)),"N/A")</f>
        <v>N/A</v>
      </c>
      <c r="R1219" s="86" t="s">
        <v>405</v>
      </c>
      <c r="S1219" s="87" t="str">
        <f>IFERROR(INDEX(SchoolList!C:C,MATCH(T1219,SchoolList!A:A,0)),"N/A")</f>
        <v>N/A</v>
      </c>
      <c r="T1219" s="87" t="s">
        <v>405</v>
      </c>
      <c r="U1219" s="88"/>
      <c r="V1219" s="87"/>
    </row>
    <row r="1220" spans="1:22" x14ac:dyDescent="0.2">
      <c r="A1220" s="48">
        <v>57</v>
      </c>
      <c r="B1220" s="48" t="s">
        <v>989</v>
      </c>
      <c r="C1220" s="48" t="s">
        <v>990</v>
      </c>
      <c r="D1220" s="49">
        <v>164</v>
      </c>
      <c r="E1220" s="50" t="s">
        <v>683</v>
      </c>
      <c r="F1220" s="48" t="s">
        <v>684</v>
      </c>
      <c r="G1220" s="48" t="s">
        <v>424</v>
      </c>
      <c r="H1220" s="48">
        <v>164</v>
      </c>
      <c r="I1220" s="48">
        <v>1</v>
      </c>
      <c r="J1220" s="48" t="s">
        <v>402</v>
      </c>
      <c r="K1220" s="48">
        <v>2074</v>
      </c>
      <c r="L1220" s="49" t="s">
        <v>993</v>
      </c>
      <c r="M1220" s="48" t="s">
        <v>441</v>
      </c>
      <c r="N1220" s="51" t="s">
        <v>442</v>
      </c>
      <c r="P1220" s="48">
        <v>507</v>
      </c>
      <c r="Q1220" s="131" t="str">
        <f>IFERROR(INDEX(JRoomSCS!C:C,MATCH(JRooms!M1220,JRoomSCS!$B:$B,0)),"N/A")</f>
        <v>N/A</v>
      </c>
      <c r="R1220" s="86" t="s">
        <v>405</v>
      </c>
      <c r="S1220" s="87" t="str">
        <f>IFERROR(INDEX(SchoolList!C:C,MATCH(T1220,SchoolList!A:A,0)),"N/A")</f>
        <v>N/A</v>
      </c>
      <c r="T1220" s="87" t="s">
        <v>405</v>
      </c>
      <c r="U1220" s="88"/>
      <c r="V1220" s="87"/>
    </row>
    <row r="1221" spans="1:22" x14ac:dyDescent="0.2">
      <c r="A1221" s="48">
        <v>145</v>
      </c>
      <c r="B1221" s="48" t="s">
        <v>994</v>
      </c>
      <c r="C1221" s="48" t="s">
        <v>995</v>
      </c>
      <c r="D1221" s="49">
        <v>473</v>
      </c>
      <c r="E1221" s="50" t="s">
        <v>399</v>
      </c>
      <c r="F1221" s="48" t="s">
        <v>400</v>
      </c>
      <c r="G1221" s="48" t="s">
        <v>401</v>
      </c>
      <c r="H1221" s="48">
        <v>1278</v>
      </c>
      <c r="I1221" s="48">
        <v>1</v>
      </c>
      <c r="J1221" s="48" t="s">
        <v>891</v>
      </c>
      <c r="K1221" s="48">
        <v>3362</v>
      </c>
      <c r="L1221" s="49">
        <v>1</v>
      </c>
      <c r="M1221" s="48" t="s">
        <v>419</v>
      </c>
      <c r="N1221" s="51" t="s">
        <v>404</v>
      </c>
      <c r="P1221" s="48"/>
      <c r="Q1221" s="131" t="str">
        <f>IFERROR(INDEX(JRoomSCS!C:C,MATCH(JRooms!M1221,JRoomSCS!$B:$B,0)),"N/A")</f>
        <v>N/A</v>
      </c>
      <c r="R1221" s="86" t="s">
        <v>405</v>
      </c>
      <c r="S1221" s="87" t="str">
        <f>IFERROR(INDEX(SchoolList!C:C,MATCH(T1221,SchoolList!A:A,0)),"N/A")</f>
        <v>N/A</v>
      </c>
      <c r="T1221" s="87" t="s">
        <v>405</v>
      </c>
      <c r="U1221" s="88"/>
      <c r="V1221" s="87"/>
    </row>
    <row r="1222" spans="1:22" x14ac:dyDescent="0.2">
      <c r="A1222" s="48">
        <v>145</v>
      </c>
      <c r="B1222" s="48" t="s">
        <v>994</v>
      </c>
      <c r="C1222" s="48" t="s">
        <v>995</v>
      </c>
      <c r="D1222" s="49">
        <v>473</v>
      </c>
      <c r="E1222" s="50" t="s">
        <v>399</v>
      </c>
      <c r="F1222" s="48" t="s">
        <v>400</v>
      </c>
      <c r="G1222" s="48" t="s">
        <v>401</v>
      </c>
      <c r="H1222" s="48">
        <v>1278</v>
      </c>
      <c r="I1222" s="48">
        <v>1</v>
      </c>
      <c r="J1222" s="48" t="s">
        <v>891</v>
      </c>
      <c r="K1222" s="48">
        <v>3363</v>
      </c>
      <c r="L1222" s="49">
        <v>2</v>
      </c>
      <c r="M1222" s="48" t="s">
        <v>419</v>
      </c>
      <c r="N1222" s="51" t="s">
        <v>404</v>
      </c>
      <c r="P1222" s="48"/>
      <c r="Q1222" s="131" t="str">
        <f>IFERROR(INDEX(JRoomSCS!C:C,MATCH(JRooms!M1222,JRoomSCS!$B:$B,0)),"N/A")</f>
        <v>N/A</v>
      </c>
      <c r="R1222" s="86" t="s">
        <v>405</v>
      </c>
      <c r="S1222" s="87" t="str">
        <f>IFERROR(INDEX(SchoolList!C:C,MATCH(T1222,SchoolList!A:A,0)),"N/A")</f>
        <v>N/A</v>
      </c>
      <c r="T1222" s="87" t="s">
        <v>405</v>
      </c>
      <c r="U1222" s="88"/>
      <c r="V1222" s="87"/>
    </row>
    <row r="1223" spans="1:22" x14ac:dyDescent="0.2">
      <c r="A1223" s="48">
        <v>145</v>
      </c>
      <c r="B1223" s="48" t="s">
        <v>994</v>
      </c>
      <c r="C1223" s="48" t="s">
        <v>995</v>
      </c>
      <c r="D1223" s="49">
        <v>473</v>
      </c>
      <c r="E1223" s="50" t="s">
        <v>399</v>
      </c>
      <c r="F1223" s="48" t="s">
        <v>400</v>
      </c>
      <c r="G1223" s="48" t="s">
        <v>401</v>
      </c>
      <c r="H1223" s="48">
        <v>1278</v>
      </c>
      <c r="I1223" s="48">
        <v>1</v>
      </c>
      <c r="J1223" s="48" t="s">
        <v>891</v>
      </c>
      <c r="K1223" s="48">
        <v>3364</v>
      </c>
      <c r="L1223" s="49">
        <v>3</v>
      </c>
      <c r="M1223" s="48" t="s">
        <v>419</v>
      </c>
      <c r="N1223" s="51" t="s">
        <v>404</v>
      </c>
      <c r="P1223" s="48"/>
      <c r="Q1223" s="131" t="str">
        <f>IFERROR(INDEX(JRoomSCS!C:C,MATCH(JRooms!M1223,JRoomSCS!$B:$B,0)),"N/A")</f>
        <v>N/A</v>
      </c>
      <c r="R1223" s="86" t="s">
        <v>405</v>
      </c>
      <c r="S1223" s="87" t="str">
        <f>IFERROR(INDEX(SchoolList!C:C,MATCH(T1223,SchoolList!A:A,0)),"N/A")</f>
        <v>N/A</v>
      </c>
      <c r="T1223" s="87" t="s">
        <v>405</v>
      </c>
      <c r="U1223" s="88"/>
      <c r="V1223" s="87"/>
    </row>
    <row r="1224" spans="1:22" x14ac:dyDescent="0.2">
      <c r="A1224" s="48">
        <v>145</v>
      </c>
      <c r="B1224" s="48" t="s">
        <v>994</v>
      </c>
      <c r="C1224" s="48" t="s">
        <v>995</v>
      </c>
      <c r="D1224" s="49">
        <v>473</v>
      </c>
      <c r="E1224" s="50" t="s">
        <v>399</v>
      </c>
      <c r="F1224" s="48" t="s">
        <v>400</v>
      </c>
      <c r="G1224" s="48" t="s">
        <v>401</v>
      </c>
      <c r="H1224" s="48">
        <v>1278</v>
      </c>
      <c r="I1224" s="48">
        <v>1</v>
      </c>
      <c r="J1224" s="48" t="s">
        <v>891</v>
      </c>
      <c r="K1224" s="48">
        <v>3365</v>
      </c>
      <c r="L1224" s="49">
        <v>4</v>
      </c>
      <c r="M1224" s="48" t="s">
        <v>419</v>
      </c>
      <c r="N1224" s="51" t="s">
        <v>404</v>
      </c>
      <c r="P1224" s="48"/>
      <c r="Q1224" s="131" t="str">
        <f>IFERROR(INDEX(JRoomSCS!C:C,MATCH(JRooms!M1224,JRoomSCS!$B:$B,0)),"N/A")</f>
        <v>N/A</v>
      </c>
      <c r="R1224" s="86" t="s">
        <v>405</v>
      </c>
      <c r="S1224" s="87" t="str">
        <f>IFERROR(INDEX(SchoolList!C:C,MATCH(T1224,SchoolList!A:A,0)),"N/A")</f>
        <v>N/A</v>
      </c>
      <c r="T1224" s="87" t="s">
        <v>405</v>
      </c>
      <c r="U1224" s="88"/>
      <c r="V1224" s="87"/>
    </row>
    <row r="1225" spans="1:22" x14ac:dyDescent="0.2">
      <c r="A1225" s="48">
        <v>145</v>
      </c>
      <c r="B1225" s="48" t="s">
        <v>994</v>
      </c>
      <c r="C1225" s="48" t="s">
        <v>995</v>
      </c>
      <c r="D1225" s="49">
        <v>473</v>
      </c>
      <c r="E1225" s="50" t="s">
        <v>399</v>
      </c>
      <c r="F1225" s="48" t="s">
        <v>400</v>
      </c>
      <c r="G1225" s="48" t="s">
        <v>401</v>
      </c>
      <c r="H1225" s="48">
        <v>1278</v>
      </c>
      <c r="I1225" s="48">
        <v>1</v>
      </c>
      <c r="J1225" s="48" t="s">
        <v>891</v>
      </c>
      <c r="K1225" s="48">
        <v>3366</v>
      </c>
      <c r="L1225" s="49">
        <v>5</v>
      </c>
      <c r="M1225" s="48" t="s">
        <v>419</v>
      </c>
      <c r="N1225" s="51" t="s">
        <v>404</v>
      </c>
      <c r="P1225" s="48"/>
      <c r="Q1225" s="131" t="str">
        <f>IFERROR(INDEX(JRoomSCS!C:C,MATCH(JRooms!M1225,JRoomSCS!$B:$B,0)),"N/A")</f>
        <v>N/A</v>
      </c>
      <c r="R1225" s="86" t="s">
        <v>405</v>
      </c>
      <c r="S1225" s="87" t="str">
        <f>IFERROR(INDEX(SchoolList!C:C,MATCH(T1225,SchoolList!A:A,0)),"N/A")</f>
        <v>N/A</v>
      </c>
      <c r="T1225" s="87" t="s">
        <v>405</v>
      </c>
      <c r="U1225" s="88"/>
      <c r="V1225" s="87"/>
    </row>
    <row r="1226" spans="1:22" x14ac:dyDescent="0.2">
      <c r="A1226" s="48">
        <v>145</v>
      </c>
      <c r="B1226" s="48" t="s">
        <v>994</v>
      </c>
      <c r="C1226" s="48" t="s">
        <v>995</v>
      </c>
      <c r="D1226" s="49">
        <v>473</v>
      </c>
      <c r="E1226" s="50" t="s">
        <v>399</v>
      </c>
      <c r="F1226" s="48" t="s">
        <v>400</v>
      </c>
      <c r="G1226" s="48" t="s">
        <v>401</v>
      </c>
      <c r="H1226" s="48">
        <v>1278</v>
      </c>
      <c r="I1226" s="48">
        <v>1</v>
      </c>
      <c r="J1226" s="48" t="s">
        <v>891</v>
      </c>
      <c r="K1226" s="48">
        <v>3367</v>
      </c>
      <c r="L1226" s="49">
        <v>6</v>
      </c>
      <c r="M1226" s="48" t="s">
        <v>419</v>
      </c>
      <c r="N1226" s="51" t="s">
        <v>404</v>
      </c>
      <c r="P1226" s="48"/>
      <c r="Q1226" s="131" t="str">
        <f>IFERROR(INDEX(JRoomSCS!C:C,MATCH(JRooms!M1226,JRoomSCS!$B:$B,0)),"N/A")</f>
        <v>N/A</v>
      </c>
      <c r="R1226" s="86" t="s">
        <v>405</v>
      </c>
      <c r="S1226" s="87" t="str">
        <f>IFERROR(INDEX(SchoolList!C:C,MATCH(T1226,SchoolList!A:A,0)),"N/A")</f>
        <v>N/A</v>
      </c>
      <c r="T1226" s="87" t="s">
        <v>405</v>
      </c>
      <c r="U1226" s="88"/>
      <c r="V1226" s="87"/>
    </row>
    <row r="1227" spans="1:22" x14ac:dyDescent="0.2">
      <c r="A1227" s="48">
        <v>145</v>
      </c>
      <c r="B1227" s="48" t="s">
        <v>994</v>
      </c>
      <c r="C1227" s="48" t="s">
        <v>995</v>
      </c>
      <c r="D1227" s="49">
        <v>473</v>
      </c>
      <c r="E1227" s="50" t="s">
        <v>399</v>
      </c>
      <c r="F1227" s="48" t="s">
        <v>400</v>
      </c>
      <c r="G1227" s="48" t="s">
        <v>401</v>
      </c>
      <c r="H1227" s="48">
        <v>1278</v>
      </c>
      <c r="I1227" s="48">
        <v>1</v>
      </c>
      <c r="J1227" s="48" t="s">
        <v>891</v>
      </c>
      <c r="K1227" s="48">
        <v>3368</v>
      </c>
      <c r="L1227" s="49">
        <v>7</v>
      </c>
      <c r="M1227" s="48" t="s">
        <v>419</v>
      </c>
      <c r="N1227" s="51" t="s">
        <v>404</v>
      </c>
      <c r="P1227" s="48"/>
      <c r="Q1227" s="131" t="str">
        <f>IFERROR(INDEX(JRoomSCS!C:C,MATCH(JRooms!M1227,JRoomSCS!$B:$B,0)),"N/A")</f>
        <v>N/A</v>
      </c>
      <c r="R1227" s="86" t="s">
        <v>405</v>
      </c>
      <c r="S1227" s="87" t="str">
        <f>IFERROR(INDEX(SchoolList!C:C,MATCH(T1227,SchoolList!A:A,0)),"N/A")</f>
        <v>N/A</v>
      </c>
      <c r="T1227" s="87" t="s">
        <v>405</v>
      </c>
      <c r="U1227" s="88"/>
      <c r="V1227" s="87"/>
    </row>
    <row r="1228" spans="1:22" x14ac:dyDescent="0.2">
      <c r="A1228" s="48">
        <v>145</v>
      </c>
      <c r="B1228" s="48" t="s">
        <v>994</v>
      </c>
      <c r="C1228" s="48" t="s">
        <v>995</v>
      </c>
      <c r="D1228" s="49">
        <v>473</v>
      </c>
      <c r="E1228" s="50" t="s">
        <v>399</v>
      </c>
      <c r="F1228" s="48" t="s">
        <v>400</v>
      </c>
      <c r="G1228" s="48" t="s">
        <v>401</v>
      </c>
      <c r="H1228" s="48">
        <v>1278</v>
      </c>
      <c r="I1228" s="48">
        <v>1</v>
      </c>
      <c r="J1228" s="48" t="s">
        <v>891</v>
      </c>
      <c r="K1228" s="48">
        <v>3369</v>
      </c>
      <c r="L1228" s="49">
        <v>8</v>
      </c>
      <c r="M1228" s="48" t="s">
        <v>419</v>
      </c>
      <c r="N1228" s="51" t="s">
        <v>404</v>
      </c>
      <c r="P1228" s="48"/>
      <c r="Q1228" s="131" t="str">
        <f>IFERROR(INDEX(JRoomSCS!C:C,MATCH(JRooms!M1228,JRoomSCS!$B:$B,0)),"N/A")</f>
        <v>N/A</v>
      </c>
      <c r="R1228" s="86" t="s">
        <v>405</v>
      </c>
      <c r="S1228" s="87" t="str">
        <f>IFERROR(INDEX(SchoolList!C:C,MATCH(T1228,SchoolList!A:A,0)),"N/A")</f>
        <v>N/A</v>
      </c>
      <c r="T1228" s="87" t="s">
        <v>405</v>
      </c>
      <c r="U1228" s="88"/>
      <c r="V1228" s="87"/>
    </row>
    <row r="1229" spans="1:22" x14ac:dyDescent="0.2">
      <c r="A1229" s="48">
        <v>145</v>
      </c>
      <c r="B1229" s="48" t="s">
        <v>994</v>
      </c>
      <c r="C1229" s="48" t="s">
        <v>995</v>
      </c>
      <c r="D1229" s="49">
        <v>473</v>
      </c>
      <c r="E1229" s="50" t="s">
        <v>399</v>
      </c>
      <c r="F1229" s="48" t="s">
        <v>400</v>
      </c>
      <c r="G1229" s="48" t="s">
        <v>401</v>
      </c>
      <c r="H1229" s="48">
        <v>1278</v>
      </c>
      <c r="I1229" s="48">
        <v>1</v>
      </c>
      <c r="J1229" s="48" t="s">
        <v>891</v>
      </c>
      <c r="K1229" s="48">
        <v>3370</v>
      </c>
      <c r="L1229" s="49">
        <v>9</v>
      </c>
      <c r="M1229" s="48" t="s">
        <v>419</v>
      </c>
      <c r="N1229" s="51" t="s">
        <v>404</v>
      </c>
      <c r="P1229" s="48"/>
      <c r="Q1229" s="131" t="str">
        <f>IFERROR(INDEX(JRoomSCS!C:C,MATCH(JRooms!M1229,JRoomSCS!$B:$B,0)),"N/A")</f>
        <v>N/A</v>
      </c>
      <c r="R1229" s="86" t="s">
        <v>405</v>
      </c>
      <c r="S1229" s="87" t="str">
        <f>IFERROR(INDEX(SchoolList!C:C,MATCH(T1229,SchoolList!A:A,0)),"N/A")</f>
        <v>N/A</v>
      </c>
      <c r="T1229" s="87" t="s">
        <v>405</v>
      </c>
      <c r="U1229" s="88"/>
      <c r="V1229" s="87"/>
    </row>
    <row r="1230" spans="1:22" x14ac:dyDescent="0.2">
      <c r="A1230" s="48">
        <v>145</v>
      </c>
      <c r="B1230" s="48" t="s">
        <v>994</v>
      </c>
      <c r="C1230" s="48" t="s">
        <v>995</v>
      </c>
      <c r="D1230" s="49">
        <v>473</v>
      </c>
      <c r="E1230" s="50" t="s">
        <v>399</v>
      </c>
      <c r="F1230" s="48" t="s">
        <v>400</v>
      </c>
      <c r="G1230" s="48" t="s">
        <v>401</v>
      </c>
      <c r="H1230" s="48">
        <v>1279</v>
      </c>
      <c r="I1230" s="48">
        <v>2</v>
      </c>
      <c r="J1230" s="48" t="s">
        <v>421</v>
      </c>
      <c r="K1230" s="48">
        <v>3371</v>
      </c>
      <c r="L1230" s="49">
        <v>10</v>
      </c>
      <c r="M1230" s="48" t="s">
        <v>403</v>
      </c>
      <c r="N1230" s="51" t="s">
        <v>404</v>
      </c>
      <c r="P1230" s="48"/>
      <c r="Q1230" s="131" t="str">
        <f>IFERROR(INDEX(JRoomSCS!C:C,MATCH(JRooms!M1230,JRoomSCS!$B:$B,0)),"N/A")</f>
        <v>N/A</v>
      </c>
      <c r="R1230" s="86" t="s">
        <v>405</v>
      </c>
      <c r="S1230" s="87" t="str">
        <f>IFERROR(INDEX(SchoolList!C:C,MATCH(T1230,SchoolList!A:A,0)),"N/A")</f>
        <v>N/A</v>
      </c>
      <c r="T1230" s="87" t="s">
        <v>405</v>
      </c>
      <c r="U1230" s="88"/>
      <c r="V1230" s="87"/>
    </row>
    <row r="1231" spans="1:22" x14ac:dyDescent="0.2">
      <c r="A1231" s="48">
        <v>145</v>
      </c>
      <c r="B1231" s="48" t="s">
        <v>994</v>
      </c>
      <c r="C1231" s="48" t="s">
        <v>995</v>
      </c>
      <c r="D1231" s="49">
        <v>473</v>
      </c>
      <c r="E1231" s="50" t="s">
        <v>399</v>
      </c>
      <c r="F1231" s="48" t="s">
        <v>400</v>
      </c>
      <c r="G1231" s="48" t="s">
        <v>401</v>
      </c>
      <c r="H1231" s="48">
        <v>1279</v>
      </c>
      <c r="I1231" s="48">
        <v>2</v>
      </c>
      <c r="J1231" s="48" t="s">
        <v>421</v>
      </c>
      <c r="K1231" s="48">
        <v>3372</v>
      </c>
      <c r="L1231" s="49">
        <v>11</v>
      </c>
      <c r="M1231" s="48" t="s">
        <v>403</v>
      </c>
      <c r="N1231" s="51" t="s">
        <v>404</v>
      </c>
      <c r="P1231" s="48"/>
      <c r="Q1231" s="131" t="str">
        <f>IFERROR(INDEX(JRoomSCS!C:C,MATCH(JRooms!M1231,JRoomSCS!$B:$B,0)),"N/A")</f>
        <v>N/A</v>
      </c>
      <c r="R1231" s="86" t="s">
        <v>405</v>
      </c>
      <c r="S1231" s="87" t="str">
        <f>IFERROR(INDEX(SchoolList!C:C,MATCH(T1231,SchoolList!A:A,0)),"N/A")</f>
        <v>N/A</v>
      </c>
      <c r="T1231" s="87" t="s">
        <v>405</v>
      </c>
      <c r="U1231" s="88"/>
      <c r="V1231" s="87"/>
    </row>
    <row r="1232" spans="1:22" x14ac:dyDescent="0.2">
      <c r="A1232" s="48">
        <v>145</v>
      </c>
      <c r="B1232" s="48" t="s">
        <v>994</v>
      </c>
      <c r="C1232" s="48" t="s">
        <v>995</v>
      </c>
      <c r="D1232" s="49">
        <v>473</v>
      </c>
      <c r="E1232" s="50" t="s">
        <v>399</v>
      </c>
      <c r="F1232" s="48" t="s">
        <v>400</v>
      </c>
      <c r="G1232" s="48" t="s">
        <v>401</v>
      </c>
      <c r="H1232" s="48">
        <v>1279</v>
      </c>
      <c r="I1232" s="48">
        <v>2</v>
      </c>
      <c r="J1232" s="48" t="s">
        <v>421</v>
      </c>
      <c r="K1232" s="48">
        <v>3373</v>
      </c>
      <c r="L1232" s="49">
        <v>12</v>
      </c>
      <c r="M1232" s="48" t="s">
        <v>403</v>
      </c>
      <c r="N1232" s="51" t="s">
        <v>404</v>
      </c>
      <c r="P1232" s="48"/>
      <c r="Q1232" s="131" t="str">
        <f>IFERROR(INDEX(JRoomSCS!C:C,MATCH(JRooms!M1232,JRoomSCS!$B:$B,0)),"N/A")</f>
        <v>N/A</v>
      </c>
      <c r="R1232" s="86" t="s">
        <v>405</v>
      </c>
      <c r="S1232" s="87" t="str">
        <f>IFERROR(INDEX(SchoolList!C:C,MATCH(T1232,SchoolList!A:A,0)),"N/A")</f>
        <v>N/A</v>
      </c>
      <c r="T1232" s="87" t="s">
        <v>405</v>
      </c>
      <c r="U1232" s="88"/>
      <c r="V1232" s="87"/>
    </row>
    <row r="1233" spans="1:22" x14ac:dyDescent="0.2">
      <c r="A1233" s="48">
        <v>145</v>
      </c>
      <c r="B1233" s="48" t="s">
        <v>994</v>
      </c>
      <c r="C1233" s="48" t="s">
        <v>995</v>
      </c>
      <c r="D1233" s="49">
        <v>473</v>
      </c>
      <c r="E1233" s="50" t="s">
        <v>399</v>
      </c>
      <c r="F1233" s="48" t="s">
        <v>400</v>
      </c>
      <c r="G1233" s="48" t="s">
        <v>401</v>
      </c>
      <c r="H1233" s="48">
        <v>1279</v>
      </c>
      <c r="I1233" s="48">
        <v>2</v>
      </c>
      <c r="J1233" s="48" t="s">
        <v>421</v>
      </c>
      <c r="K1233" s="48">
        <v>3374</v>
      </c>
      <c r="L1233" s="49">
        <v>14</v>
      </c>
      <c r="M1233" s="48" t="s">
        <v>403</v>
      </c>
      <c r="N1233" s="51" t="s">
        <v>404</v>
      </c>
      <c r="P1233" s="48"/>
      <c r="Q1233" s="131" t="str">
        <f>IFERROR(INDEX(JRoomSCS!C:C,MATCH(JRooms!M1233,JRoomSCS!$B:$B,0)),"N/A")</f>
        <v>N/A</v>
      </c>
      <c r="R1233" s="86" t="s">
        <v>405</v>
      </c>
      <c r="S1233" s="87" t="str">
        <f>IFERROR(INDEX(SchoolList!C:C,MATCH(T1233,SchoolList!A:A,0)),"N/A")</f>
        <v>N/A</v>
      </c>
      <c r="T1233" s="87" t="s">
        <v>405</v>
      </c>
      <c r="U1233" s="88"/>
      <c r="V1233" s="87"/>
    </row>
    <row r="1234" spans="1:22" x14ac:dyDescent="0.2">
      <c r="A1234" s="48">
        <v>145</v>
      </c>
      <c r="B1234" s="48" t="s">
        <v>994</v>
      </c>
      <c r="C1234" s="48" t="s">
        <v>995</v>
      </c>
      <c r="D1234" s="49">
        <v>473</v>
      </c>
      <c r="E1234" s="50" t="s">
        <v>399</v>
      </c>
      <c r="F1234" s="48" t="s">
        <v>400</v>
      </c>
      <c r="G1234" s="48" t="s">
        <v>401</v>
      </c>
      <c r="H1234" s="48">
        <v>1279</v>
      </c>
      <c r="I1234" s="48">
        <v>2</v>
      </c>
      <c r="J1234" s="48" t="s">
        <v>421</v>
      </c>
      <c r="K1234" s="48">
        <v>3375</v>
      </c>
      <c r="L1234" s="49">
        <v>15</v>
      </c>
      <c r="M1234" s="48" t="s">
        <v>403</v>
      </c>
      <c r="N1234" s="51" t="s">
        <v>404</v>
      </c>
      <c r="P1234" s="48"/>
      <c r="Q1234" s="131" t="str">
        <f>IFERROR(INDEX(JRoomSCS!C:C,MATCH(JRooms!M1234,JRoomSCS!$B:$B,0)),"N/A")</f>
        <v>N/A</v>
      </c>
      <c r="R1234" s="86" t="s">
        <v>405</v>
      </c>
      <c r="S1234" s="87" t="str">
        <f>IFERROR(INDEX(SchoolList!C:C,MATCH(T1234,SchoolList!A:A,0)),"N/A")</f>
        <v>N/A</v>
      </c>
      <c r="T1234" s="87" t="s">
        <v>405</v>
      </c>
      <c r="U1234" s="88"/>
      <c r="V1234" s="87"/>
    </row>
    <row r="1235" spans="1:22" x14ac:dyDescent="0.2">
      <c r="A1235" s="48">
        <v>145</v>
      </c>
      <c r="B1235" s="48" t="s">
        <v>994</v>
      </c>
      <c r="C1235" s="48" t="s">
        <v>995</v>
      </c>
      <c r="D1235" s="49">
        <v>473</v>
      </c>
      <c r="E1235" s="50" t="s">
        <v>399</v>
      </c>
      <c r="F1235" s="48" t="s">
        <v>400</v>
      </c>
      <c r="G1235" s="48" t="s">
        <v>401</v>
      </c>
      <c r="H1235" s="48">
        <v>1279</v>
      </c>
      <c r="I1235" s="48">
        <v>2</v>
      </c>
      <c r="J1235" s="48" t="s">
        <v>421</v>
      </c>
      <c r="K1235" s="48">
        <v>3376</v>
      </c>
      <c r="L1235" s="49">
        <v>16</v>
      </c>
      <c r="M1235" s="48" t="s">
        <v>403</v>
      </c>
      <c r="N1235" s="51" t="s">
        <v>404</v>
      </c>
      <c r="P1235" s="48"/>
      <c r="Q1235" s="131" t="str">
        <f>IFERROR(INDEX(JRoomSCS!C:C,MATCH(JRooms!M1235,JRoomSCS!$B:$B,0)),"N/A")</f>
        <v>N/A</v>
      </c>
      <c r="R1235" s="86" t="s">
        <v>405</v>
      </c>
      <c r="S1235" s="87" t="str">
        <f>IFERROR(INDEX(SchoolList!C:C,MATCH(T1235,SchoolList!A:A,0)),"N/A")</f>
        <v>N/A</v>
      </c>
      <c r="T1235" s="87" t="s">
        <v>405</v>
      </c>
      <c r="U1235" s="88"/>
      <c r="V1235" s="87"/>
    </row>
    <row r="1236" spans="1:22" x14ac:dyDescent="0.2">
      <c r="A1236" s="48">
        <v>145</v>
      </c>
      <c r="B1236" s="48" t="s">
        <v>994</v>
      </c>
      <c r="C1236" s="48" t="s">
        <v>995</v>
      </c>
      <c r="D1236" s="49">
        <v>473</v>
      </c>
      <c r="E1236" s="50" t="s">
        <v>399</v>
      </c>
      <c r="F1236" s="48" t="s">
        <v>400</v>
      </c>
      <c r="G1236" s="48" t="s">
        <v>401</v>
      </c>
      <c r="H1236" s="48">
        <v>1279</v>
      </c>
      <c r="I1236" s="48">
        <v>2</v>
      </c>
      <c r="J1236" s="48" t="s">
        <v>421</v>
      </c>
      <c r="K1236" s="48">
        <v>3377</v>
      </c>
      <c r="L1236" s="49">
        <v>17</v>
      </c>
      <c r="M1236" s="48" t="s">
        <v>406</v>
      </c>
      <c r="N1236" s="51" t="s">
        <v>404</v>
      </c>
      <c r="P1236" s="48"/>
      <c r="Q1236" s="131" t="str">
        <f>IFERROR(INDEX(JRoomSCS!C:C,MATCH(JRooms!M1236,JRoomSCS!$B:$B,0)),"N/A")</f>
        <v>N/A</v>
      </c>
      <c r="R1236" s="86" t="s">
        <v>405</v>
      </c>
      <c r="S1236" s="87" t="str">
        <f>IFERROR(INDEX(SchoolList!C:C,MATCH(T1236,SchoolList!A:A,0)),"N/A")</f>
        <v>N/A</v>
      </c>
      <c r="T1236" s="87" t="s">
        <v>405</v>
      </c>
      <c r="U1236" s="88"/>
      <c r="V1236" s="87"/>
    </row>
    <row r="1237" spans="1:22" x14ac:dyDescent="0.2">
      <c r="A1237" s="48">
        <v>145</v>
      </c>
      <c r="B1237" s="48" t="s">
        <v>994</v>
      </c>
      <c r="C1237" s="48" t="s">
        <v>995</v>
      </c>
      <c r="D1237" s="49">
        <v>473</v>
      </c>
      <c r="E1237" s="50" t="s">
        <v>399</v>
      </c>
      <c r="F1237" s="48" t="s">
        <v>400</v>
      </c>
      <c r="G1237" s="48" t="s">
        <v>401</v>
      </c>
      <c r="H1237" s="48">
        <v>1279</v>
      </c>
      <c r="I1237" s="48">
        <v>2</v>
      </c>
      <c r="J1237" s="48" t="s">
        <v>421</v>
      </c>
      <c r="K1237" s="48">
        <v>3378</v>
      </c>
      <c r="L1237" s="49" t="s">
        <v>414</v>
      </c>
      <c r="M1237" s="48" t="s">
        <v>415</v>
      </c>
      <c r="N1237" s="51" t="s">
        <v>416</v>
      </c>
      <c r="P1237" s="48"/>
      <c r="Q1237" s="131" t="str">
        <f>IFERROR(INDEX(JRoomSCS!C:C,MATCH(JRooms!M1237,JRoomSCS!$B:$B,0)),"N/A")</f>
        <v>N/A</v>
      </c>
      <c r="R1237" s="86" t="s">
        <v>405</v>
      </c>
      <c r="S1237" s="87" t="str">
        <f>IFERROR(INDEX(SchoolList!C:C,MATCH(T1237,SchoolList!A:A,0)),"N/A")</f>
        <v>N/A</v>
      </c>
      <c r="T1237" s="87" t="s">
        <v>405</v>
      </c>
      <c r="U1237" s="88"/>
      <c r="V1237" s="87"/>
    </row>
    <row r="1238" spans="1:22" x14ac:dyDescent="0.2">
      <c r="A1238" s="48">
        <v>145</v>
      </c>
      <c r="B1238" s="48" t="s">
        <v>994</v>
      </c>
      <c r="C1238" s="48" t="s">
        <v>995</v>
      </c>
      <c r="D1238" s="49">
        <v>474</v>
      </c>
      <c r="E1238" s="50" t="s">
        <v>454</v>
      </c>
      <c r="F1238" s="48" t="s">
        <v>455</v>
      </c>
      <c r="G1238" s="48" t="s">
        <v>401</v>
      </c>
      <c r="H1238" s="48">
        <v>1277</v>
      </c>
      <c r="I1238" s="48">
        <v>1</v>
      </c>
      <c r="J1238" s="48" t="s">
        <v>891</v>
      </c>
      <c r="K1238" s="48">
        <v>3361</v>
      </c>
      <c r="L1238" s="49" t="s">
        <v>928</v>
      </c>
      <c r="M1238" s="48" t="s">
        <v>412</v>
      </c>
      <c r="N1238" s="51" t="s">
        <v>413</v>
      </c>
      <c r="P1238" s="48"/>
      <c r="Q1238" s="131" t="str">
        <f>IFERROR(INDEX(JRoomSCS!C:C,MATCH(JRooms!M1238,JRoomSCS!$B:$B,0)),"N/A")</f>
        <v>N/A</v>
      </c>
      <c r="R1238" s="86" t="s">
        <v>405</v>
      </c>
      <c r="S1238" s="87" t="str">
        <f>IFERROR(INDEX(SchoolList!C:C,MATCH(T1238,SchoolList!A:A,0)),"N/A")</f>
        <v>N/A</v>
      </c>
      <c r="T1238" s="87" t="s">
        <v>405</v>
      </c>
      <c r="U1238" s="88"/>
      <c r="V1238" s="87"/>
    </row>
    <row r="1239" spans="1:22" x14ac:dyDescent="0.2">
      <c r="A1239" s="48">
        <v>14</v>
      </c>
      <c r="B1239" s="48" t="s">
        <v>996</v>
      </c>
      <c r="C1239" s="48" t="s">
        <v>997</v>
      </c>
      <c r="D1239" s="49">
        <v>610</v>
      </c>
      <c r="E1239" s="50" t="s">
        <v>399</v>
      </c>
      <c r="F1239" s="48" t="s">
        <v>400</v>
      </c>
      <c r="G1239" s="48" t="s">
        <v>401</v>
      </c>
      <c r="H1239" s="48">
        <v>610</v>
      </c>
      <c r="I1239" s="48">
        <v>1</v>
      </c>
      <c r="J1239" s="48" t="s">
        <v>402</v>
      </c>
      <c r="K1239" s="48">
        <v>2153</v>
      </c>
      <c r="L1239" s="49">
        <v>110</v>
      </c>
      <c r="M1239" s="48" t="s">
        <v>515</v>
      </c>
      <c r="N1239" s="51" t="s">
        <v>404</v>
      </c>
      <c r="P1239" s="48">
        <v>816</v>
      </c>
      <c r="Q1239" s="131" t="str">
        <f>IFERROR(INDEX(JRoomSCS!C:C,MATCH(JRooms!M1239,JRoomSCS!$B:$B,0)),"N/A")</f>
        <v>N/A</v>
      </c>
      <c r="R1239" s="86" t="s">
        <v>405</v>
      </c>
      <c r="S1239" s="87" t="str">
        <f>IFERROR(INDEX(SchoolList!C:C,MATCH(T1239,SchoolList!A:A,0)),"N/A")</f>
        <v>N/A</v>
      </c>
      <c r="T1239" s="87" t="s">
        <v>405</v>
      </c>
      <c r="U1239" s="88"/>
      <c r="V1239" s="87"/>
    </row>
    <row r="1240" spans="1:22" x14ac:dyDescent="0.2">
      <c r="A1240" s="48">
        <v>14</v>
      </c>
      <c r="B1240" s="48" t="s">
        <v>996</v>
      </c>
      <c r="C1240" s="48" t="s">
        <v>997</v>
      </c>
      <c r="D1240" s="49">
        <v>610</v>
      </c>
      <c r="E1240" s="50" t="s">
        <v>399</v>
      </c>
      <c r="F1240" s="48" t="s">
        <v>400</v>
      </c>
      <c r="G1240" s="48" t="s">
        <v>401</v>
      </c>
      <c r="H1240" s="48">
        <v>610</v>
      </c>
      <c r="I1240" s="48">
        <v>1</v>
      </c>
      <c r="J1240" s="48" t="s">
        <v>402</v>
      </c>
      <c r="K1240" s="48">
        <v>2524</v>
      </c>
      <c r="L1240" s="49">
        <v>111</v>
      </c>
      <c r="M1240" s="48" t="s">
        <v>562</v>
      </c>
      <c r="N1240" s="51" t="s">
        <v>409</v>
      </c>
      <c r="O1240" s="65" t="s">
        <v>546</v>
      </c>
      <c r="P1240" s="48">
        <v>464</v>
      </c>
      <c r="Q1240" s="131" t="str">
        <f>IFERROR(INDEX(JRoomSCS!C:C,MATCH(JRooms!M1240,JRoomSCS!$B:$B,0)),"N/A")</f>
        <v>N/A</v>
      </c>
      <c r="R1240" s="86" t="s">
        <v>405</v>
      </c>
      <c r="S1240" s="87" t="str">
        <f>IFERROR(INDEX(SchoolList!C:C,MATCH(T1240,SchoolList!A:A,0)),"N/A")</f>
        <v>N/A</v>
      </c>
      <c r="T1240" s="87" t="s">
        <v>405</v>
      </c>
      <c r="U1240" s="88"/>
      <c r="V1240" s="87"/>
    </row>
    <row r="1241" spans="1:22" x14ac:dyDescent="0.2">
      <c r="A1241" s="48">
        <v>14</v>
      </c>
      <c r="B1241" s="48" t="s">
        <v>996</v>
      </c>
      <c r="C1241" s="48" t="s">
        <v>997</v>
      </c>
      <c r="D1241" s="49">
        <v>610</v>
      </c>
      <c r="E1241" s="50" t="s">
        <v>399</v>
      </c>
      <c r="F1241" s="48" t="s">
        <v>400</v>
      </c>
      <c r="G1241" s="48" t="s">
        <v>401</v>
      </c>
      <c r="H1241" s="48">
        <v>610</v>
      </c>
      <c r="I1241" s="48">
        <v>1</v>
      </c>
      <c r="J1241" s="48" t="s">
        <v>402</v>
      </c>
      <c r="K1241" s="48">
        <v>2155</v>
      </c>
      <c r="L1241" s="49">
        <v>113</v>
      </c>
      <c r="M1241" s="48" t="s">
        <v>365</v>
      </c>
      <c r="N1241" s="51" t="s">
        <v>404</v>
      </c>
      <c r="O1241" s="63" t="s">
        <v>490</v>
      </c>
      <c r="P1241" s="48">
        <v>945</v>
      </c>
      <c r="Q1241" s="131" t="str">
        <f>IFERROR(INDEX(JRoomSCS!C:C,MATCH(JRooms!M1241,JRoomSCS!$B:$B,0)),"N/A")</f>
        <v>Science</v>
      </c>
      <c r="R1241" s="86" t="s">
        <v>396</v>
      </c>
      <c r="S1241" s="87" t="str">
        <f>IFERROR(INDEX(SchoolList!C:C,MATCH(T1241,SchoolList!A:A,0)),"N/A")</f>
        <v>N/A</v>
      </c>
      <c r="T1241" s="87">
        <v>562</v>
      </c>
      <c r="U1241" s="88"/>
      <c r="V1241" s="87"/>
    </row>
    <row r="1242" spans="1:22" x14ac:dyDescent="0.2">
      <c r="A1242" s="48">
        <v>14</v>
      </c>
      <c r="B1242" s="48" t="s">
        <v>996</v>
      </c>
      <c r="C1242" s="48" t="s">
        <v>997</v>
      </c>
      <c r="D1242" s="49">
        <v>610</v>
      </c>
      <c r="E1242" s="50" t="s">
        <v>399</v>
      </c>
      <c r="F1242" s="48" t="s">
        <v>400</v>
      </c>
      <c r="G1242" s="48" t="s">
        <v>401</v>
      </c>
      <c r="H1242" s="48">
        <v>610</v>
      </c>
      <c r="I1242" s="48">
        <v>1</v>
      </c>
      <c r="J1242" s="48" t="s">
        <v>402</v>
      </c>
      <c r="K1242" s="48">
        <v>2157</v>
      </c>
      <c r="L1242" s="49">
        <v>114</v>
      </c>
      <c r="M1242" s="48" t="s">
        <v>415</v>
      </c>
      <c r="N1242" s="51" t="s">
        <v>416</v>
      </c>
      <c r="P1242" s="48">
        <v>2405</v>
      </c>
      <c r="Q1242" s="131" t="str">
        <f>IFERROR(INDEX(JRoomSCS!C:C,MATCH(JRooms!M1242,JRoomSCS!$B:$B,0)),"N/A")</f>
        <v>N/A</v>
      </c>
      <c r="R1242" s="86" t="s">
        <v>405</v>
      </c>
      <c r="S1242" s="87" t="str">
        <f>IFERROR(INDEX(SchoolList!C:C,MATCH(T1242,SchoolList!A:A,0)),"N/A")</f>
        <v>N/A</v>
      </c>
      <c r="T1242" s="87" t="s">
        <v>405</v>
      </c>
      <c r="U1242" s="88"/>
      <c r="V1242" s="87"/>
    </row>
    <row r="1243" spans="1:22" x14ac:dyDescent="0.2">
      <c r="A1243" s="48">
        <v>14</v>
      </c>
      <c r="B1243" s="48" t="s">
        <v>996</v>
      </c>
      <c r="C1243" s="48" t="s">
        <v>997</v>
      </c>
      <c r="D1243" s="49">
        <v>610</v>
      </c>
      <c r="E1243" s="50" t="s">
        <v>399</v>
      </c>
      <c r="F1243" s="48" t="s">
        <v>400</v>
      </c>
      <c r="G1243" s="48" t="s">
        <v>401</v>
      </c>
      <c r="H1243" s="48">
        <v>610</v>
      </c>
      <c r="I1243" s="48">
        <v>1</v>
      </c>
      <c r="J1243" s="48" t="s">
        <v>402</v>
      </c>
      <c r="K1243" s="48">
        <v>2156</v>
      </c>
      <c r="L1243" s="49">
        <v>115</v>
      </c>
      <c r="M1243" s="48" t="s">
        <v>365</v>
      </c>
      <c r="N1243" s="51" t="s">
        <v>404</v>
      </c>
      <c r="P1243" s="48">
        <v>945</v>
      </c>
      <c r="Q1243" s="131" t="str">
        <f>IFERROR(INDEX(JRoomSCS!C:C,MATCH(JRooms!M1243,JRoomSCS!$B:$B,0)),"N/A")</f>
        <v>Science</v>
      </c>
      <c r="R1243" s="86" t="s">
        <v>405</v>
      </c>
      <c r="S1243" s="87" t="str">
        <f>IFERROR(INDEX(SchoolList!C:C,MATCH(T1243,SchoolList!A:A,0)),"N/A")</f>
        <v>N/A</v>
      </c>
      <c r="T1243" s="87" t="s">
        <v>405</v>
      </c>
      <c r="U1243" s="88"/>
      <c r="V1243" s="87"/>
    </row>
    <row r="1244" spans="1:22" x14ac:dyDescent="0.2">
      <c r="A1244" s="48">
        <v>14</v>
      </c>
      <c r="B1244" s="48" t="s">
        <v>996</v>
      </c>
      <c r="C1244" s="48" t="s">
        <v>997</v>
      </c>
      <c r="D1244" s="49">
        <v>610</v>
      </c>
      <c r="E1244" s="50" t="s">
        <v>399</v>
      </c>
      <c r="F1244" s="48" t="s">
        <v>400</v>
      </c>
      <c r="G1244" s="48" t="s">
        <v>401</v>
      </c>
      <c r="H1244" s="48">
        <v>1236</v>
      </c>
      <c r="I1244" s="48">
        <v>2</v>
      </c>
      <c r="J1244" s="48" t="s">
        <v>509</v>
      </c>
      <c r="K1244" s="48">
        <v>2514</v>
      </c>
      <c r="L1244" s="49">
        <v>215</v>
      </c>
      <c r="M1244" s="48" t="s">
        <v>365</v>
      </c>
      <c r="N1244" s="51" t="s">
        <v>404</v>
      </c>
      <c r="P1244" s="48">
        <v>1288</v>
      </c>
      <c r="Q1244" s="131" t="str">
        <f>IFERROR(INDEX(JRoomSCS!C:C,MATCH(JRooms!M1244,JRoomSCS!$B:$B,0)),"N/A")</f>
        <v>Science</v>
      </c>
      <c r="R1244" s="86" t="s">
        <v>405</v>
      </c>
      <c r="S1244" s="87" t="str">
        <f>IFERROR(INDEX(SchoolList!C:C,MATCH(T1244,SchoolList!A:A,0)),"N/A")</f>
        <v>N/A</v>
      </c>
      <c r="T1244" s="87" t="s">
        <v>405</v>
      </c>
      <c r="U1244" s="88"/>
      <c r="V1244" s="87"/>
    </row>
    <row r="1245" spans="1:22" x14ac:dyDescent="0.2">
      <c r="A1245" s="48">
        <v>14</v>
      </c>
      <c r="B1245" s="48" t="s">
        <v>996</v>
      </c>
      <c r="C1245" s="48" t="s">
        <v>997</v>
      </c>
      <c r="D1245" s="49">
        <v>610</v>
      </c>
      <c r="E1245" s="50" t="s">
        <v>399</v>
      </c>
      <c r="F1245" s="48" t="s">
        <v>400</v>
      </c>
      <c r="G1245" s="48" t="s">
        <v>401</v>
      </c>
      <c r="H1245" s="48">
        <v>1236</v>
      </c>
      <c r="I1245" s="48">
        <v>2</v>
      </c>
      <c r="J1245" s="48" t="s">
        <v>509</v>
      </c>
      <c r="K1245" s="48">
        <v>2515</v>
      </c>
      <c r="L1245" s="49">
        <v>217</v>
      </c>
      <c r="M1245" s="48" t="s">
        <v>365</v>
      </c>
      <c r="N1245" s="51" t="s">
        <v>404</v>
      </c>
      <c r="P1245" s="48">
        <v>1288</v>
      </c>
      <c r="Q1245" s="131" t="str">
        <f>IFERROR(INDEX(JRoomSCS!C:C,MATCH(JRooms!M1245,JRoomSCS!$B:$B,0)),"N/A")</f>
        <v>Science</v>
      </c>
      <c r="R1245" s="86" t="s">
        <v>405</v>
      </c>
      <c r="S1245" s="87" t="str">
        <f>IFERROR(INDEX(SchoolList!C:C,MATCH(T1245,SchoolList!A:A,0)),"N/A")</f>
        <v>N/A</v>
      </c>
      <c r="T1245" s="87" t="s">
        <v>405</v>
      </c>
      <c r="U1245" s="88"/>
      <c r="V1245" s="87"/>
    </row>
    <row r="1246" spans="1:22" x14ac:dyDescent="0.2">
      <c r="A1246" s="48">
        <v>14</v>
      </c>
      <c r="B1246" s="48" t="s">
        <v>996</v>
      </c>
      <c r="C1246" s="48" t="s">
        <v>997</v>
      </c>
      <c r="D1246" s="49">
        <v>610</v>
      </c>
      <c r="E1246" s="50" t="s">
        <v>399</v>
      </c>
      <c r="F1246" s="48" t="s">
        <v>400</v>
      </c>
      <c r="G1246" s="48" t="s">
        <v>401</v>
      </c>
      <c r="H1246" s="48">
        <v>1236</v>
      </c>
      <c r="I1246" s="48">
        <v>2</v>
      </c>
      <c r="J1246" s="48" t="s">
        <v>509</v>
      </c>
      <c r="K1246" s="48">
        <v>2516</v>
      </c>
      <c r="L1246" s="49">
        <v>221</v>
      </c>
      <c r="M1246" s="48" t="s">
        <v>365</v>
      </c>
      <c r="N1246" s="51" t="s">
        <v>404</v>
      </c>
      <c r="P1246" s="48">
        <v>1152</v>
      </c>
      <c r="Q1246" s="131" t="str">
        <f>IFERROR(INDEX(JRoomSCS!C:C,MATCH(JRooms!M1246,JRoomSCS!$B:$B,0)),"N/A")</f>
        <v>Science</v>
      </c>
      <c r="R1246" s="86" t="s">
        <v>405</v>
      </c>
      <c r="S1246" s="87" t="str">
        <f>IFERROR(INDEX(SchoolList!C:C,MATCH(T1246,SchoolList!A:A,0)),"N/A")</f>
        <v>N/A</v>
      </c>
      <c r="T1246" s="87" t="s">
        <v>405</v>
      </c>
      <c r="U1246" s="88"/>
      <c r="V1246" s="87"/>
    </row>
    <row r="1247" spans="1:22" x14ac:dyDescent="0.2">
      <c r="A1247" s="48">
        <v>14</v>
      </c>
      <c r="B1247" s="48" t="s">
        <v>996</v>
      </c>
      <c r="C1247" s="48" t="s">
        <v>997</v>
      </c>
      <c r="D1247" s="49">
        <v>610</v>
      </c>
      <c r="E1247" s="50" t="s">
        <v>399</v>
      </c>
      <c r="F1247" s="48" t="s">
        <v>400</v>
      </c>
      <c r="G1247" s="48" t="s">
        <v>401</v>
      </c>
      <c r="H1247" s="48">
        <v>1236</v>
      </c>
      <c r="I1247" s="48">
        <v>2</v>
      </c>
      <c r="J1247" s="48" t="s">
        <v>509</v>
      </c>
      <c r="K1247" s="48">
        <v>2522</v>
      </c>
      <c r="L1247" s="49">
        <v>222</v>
      </c>
      <c r="M1247" s="48" t="s">
        <v>376</v>
      </c>
      <c r="N1247" s="51" t="s">
        <v>500</v>
      </c>
      <c r="P1247" s="48">
        <v>816</v>
      </c>
      <c r="Q1247" s="131" t="str">
        <f>IFERROR(INDEX(JRoomSCS!C:C,MATCH(JRooms!M1247,JRoomSCS!$B:$B,0)),"N/A")</f>
        <v>Tech</v>
      </c>
      <c r="R1247" s="86" t="s">
        <v>405</v>
      </c>
      <c r="S1247" s="87" t="str">
        <f>IFERROR(INDEX(SchoolList!C:C,MATCH(T1247,SchoolList!A:A,0)),"N/A")</f>
        <v>N/A</v>
      </c>
      <c r="T1247" s="87" t="s">
        <v>405</v>
      </c>
      <c r="U1247" s="88"/>
      <c r="V1247" s="87"/>
    </row>
    <row r="1248" spans="1:22" x14ac:dyDescent="0.2">
      <c r="A1248" s="48">
        <v>14</v>
      </c>
      <c r="B1248" s="48" t="s">
        <v>996</v>
      </c>
      <c r="C1248" s="48" t="s">
        <v>997</v>
      </c>
      <c r="D1248" s="49">
        <v>610</v>
      </c>
      <c r="E1248" s="50" t="s">
        <v>399</v>
      </c>
      <c r="F1248" s="48" t="s">
        <v>400</v>
      </c>
      <c r="G1248" s="48" t="s">
        <v>401</v>
      </c>
      <c r="H1248" s="48">
        <v>1236</v>
      </c>
      <c r="I1248" s="48">
        <v>2</v>
      </c>
      <c r="J1248" s="48" t="s">
        <v>509</v>
      </c>
      <c r="K1248" s="48">
        <v>2517</v>
      </c>
      <c r="L1248" s="49">
        <v>223</v>
      </c>
      <c r="M1248" s="48" t="s">
        <v>515</v>
      </c>
      <c r="N1248" s="51" t="s">
        <v>404</v>
      </c>
      <c r="P1248" s="48">
        <v>744</v>
      </c>
      <c r="Q1248" s="131" t="str">
        <f>IFERROR(INDEX(JRoomSCS!C:C,MATCH(JRooms!M1248,JRoomSCS!$B:$B,0)),"N/A")</f>
        <v>N/A</v>
      </c>
      <c r="R1248" s="86" t="s">
        <v>405</v>
      </c>
      <c r="S1248" s="87" t="str">
        <f>IFERROR(INDEX(SchoolList!C:C,MATCH(T1248,SchoolList!A:A,0)),"N/A")</f>
        <v>N/A</v>
      </c>
      <c r="T1248" s="87" t="s">
        <v>405</v>
      </c>
      <c r="U1248" s="88"/>
      <c r="V1248" s="87"/>
    </row>
    <row r="1249" spans="1:22" x14ac:dyDescent="0.2">
      <c r="A1249" s="48">
        <v>14</v>
      </c>
      <c r="B1249" s="48" t="s">
        <v>996</v>
      </c>
      <c r="C1249" s="48" t="s">
        <v>997</v>
      </c>
      <c r="D1249" s="49">
        <v>610</v>
      </c>
      <c r="E1249" s="50" t="s">
        <v>399</v>
      </c>
      <c r="F1249" s="48" t="s">
        <v>400</v>
      </c>
      <c r="G1249" s="48" t="s">
        <v>401</v>
      </c>
      <c r="H1249" s="48">
        <v>1236</v>
      </c>
      <c r="I1249" s="48">
        <v>2</v>
      </c>
      <c r="J1249" s="48" t="s">
        <v>509</v>
      </c>
      <c r="K1249" s="48">
        <v>2149</v>
      </c>
      <c r="L1249" s="49">
        <v>225</v>
      </c>
      <c r="M1249" s="48" t="s">
        <v>515</v>
      </c>
      <c r="N1249" s="51" t="s">
        <v>404</v>
      </c>
      <c r="O1249" s="63" t="s">
        <v>490</v>
      </c>
      <c r="P1249" s="48">
        <v>720</v>
      </c>
      <c r="Q1249" s="131" t="str">
        <f>IFERROR(INDEX(JRoomSCS!C:C,MATCH(JRooms!M1249,JRoomSCS!$B:$B,0)),"N/A")</f>
        <v>N/A</v>
      </c>
      <c r="R1249" s="86" t="s">
        <v>396</v>
      </c>
      <c r="S1249" s="87" t="str">
        <f>IFERROR(INDEX(SchoolList!C:C,MATCH(T1249,SchoolList!A:A,0)),"N/A")</f>
        <v>N/A</v>
      </c>
      <c r="T1249" s="87">
        <v>562</v>
      </c>
      <c r="U1249" s="88"/>
      <c r="V1249" s="87"/>
    </row>
    <row r="1250" spans="1:22" x14ac:dyDescent="0.2">
      <c r="A1250" s="48">
        <v>14</v>
      </c>
      <c r="B1250" s="48" t="s">
        <v>996</v>
      </c>
      <c r="C1250" s="48" t="s">
        <v>997</v>
      </c>
      <c r="D1250" s="49">
        <v>610</v>
      </c>
      <c r="E1250" s="50" t="s">
        <v>399</v>
      </c>
      <c r="F1250" s="48" t="s">
        <v>400</v>
      </c>
      <c r="G1250" s="48" t="s">
        <v>401</v>
      </c>
      <c r="H1250" s="48">
        <v>1236</v>
      </c>
      <c r="I1250" s="48">
        <v>2</v>
      </c>
      <c r="J1250" s="48" t="s">
        <v>509</v>
      </c>
      <c r="K1250" s="48">
        <v>2150</v>
      </c>
      <c r="L1250" s="49">
        <v>227</v>
      </c>
      <c r="M1250" s="48" t="s">
        <v>362</v>
      </c>
      <c r="N1250" s="51" t="s">
        <v>404</v>
      </c>
      <c r="O1250" s="63" t="s">
        <v>490</v>
      </c>
      <c r="P1250" s="48">
        <v>1040</v>
      </c>
      <c r="Q1250" s="131" t="str">
        <f>IFERROR(INDEX(JRoomSCS!C:C,MATCH(JRooms!M1250,JRoomSCS!$B:$B,0)),"N/A")</f>
        <v>Arts</v>
      </c>
      <c r="R1250" s="86" t="s">
        <v>396</v>
      </c>
      <c r="S1250" s="87" t="str">
        <f>IFERROR(INDEX(SchoolList!C:C,MATCH(T1250,SchoolList!A:A,0)),"N/A")</f>
        <v>N/A</v>
      </c>
      <c r="T1250" s="87">
        <v>562</v>
      </c>
      <c r="U1250" s="88"/>
      <c r="V1250" s="87"/>
    </row>
    <row r="1251" spans="1:22" x14ac:dyDescent="0.2">
      <c r="A1251" s="48">
        <v>14</v>
      </c>
      <c r="B1251" s="48" t="s">
        <v>996</v>
      </c>
      <c r="C1251" s="48" t="s">
        <v>997</v>
      </c>
      <c r="D1251" s="49">
        <v>610</v>
      </c>
      <c r="E1251" s="50" t="s">
        <v>399</v>
      </c>
      <c r="F1251" s="48" t="s">
        <v>400</v>
      </c>
      <c r="G1251" s="48" t="s">
        <v>401</v>
      </c>
      <c r="H1251" s="48">
        <v>1236</v>
      </c>
      <c r="I1251" s="48">
        <v>2</v>
      </c>
      <c r="J1251" s="48" t="s">
        <v>509</v>
      </c>
      <c r="K1251" s="48">
        <v>2521</v>
      </c>
      <c r="L1251" s="49">
        <v>229</v>
      </c>
      <c r="M1251" s="48" t="s">
        <v>360</v>
      </c>
      <c r="N1251" s="51" t="s">
        <v>404</v>
      </c>
      <c r="P1251" s="48">
        <v>1015</v>
      </c>
      <c r="Q1251" s="131" t="str">
        <f>IFERROR(INDEX(JRoomSCS!C:C,MATCH(JRooms!M1251,JRoomSCS!$B:$B,0)),"N/A")</f>
        <v>Arts</v>
      </c>
      <c r="R1251" s="86" t="s">
        <v>405</v>
      </c>
      <c r="S1251" s="87" t="str">
        <f>IFERROR(INDEX(SchoolList!C:C,MATCH(T1251,SchoolList!A:A,0)),"N/A")</f>
        <v>N/A</v>
      </c>
      <c r="T1251" s="87" t="s">
        <v>405</v>
      </c>
      <c r="U1251" s="88"/>
      <c r="V1251" s="87"/>
    </row>
    <row r="1252" spans="1:22" x14ac:dyDescent="0.2">
      <c r="A1252" s="48">
        <v>14</v>
      </c>
      <c r="B1252" s="48" t="s">
        <v>996</v>
      </c>
      <c r="C1252" s="48" t="s">
        <v>997</v>
      </c>
      <c r="D1252" s="49">
        <v>610</v>
      </c>
      <c r="E1252" s="50" t="s">
        <v>399</v>
      </c>
      <c r="F1252" s="48" t="s">
        <v>400</v>
      </c>
      <c r="G1252" s="48" t="s">
        <v>401</v>
      </c>
      <c r="H1252" s="48">
        <v>1236</v>
      </c>
      <c r="I1252" s="48">
        <v>2</v>
      </c>
      <c r="J1252" s="48" t="s">
        <v>509</v>
      </c>
      <c r="K1252" s="48">
        <v>2518</v>
      </c>
      <c r="L1252" s="49" t="s">
        <v>507</v>
      </c>
      <c r="M1252" s="48" t="s">
        <v>412</v>
      </c>
      <c r="N1252" s="51" t="s">
        <v>413</v>
      </c>
      <c r="P1252" s="48">
        <v>4225</v>
      </c>
      <c r="Q1252" s="131" t="str">
        <f>IFERROR(INDEX(JRoomSCS!C:C,MATCH(JRooms!M1252,JRoomSCS!$B:$B,0)),"N/A")</f>
        <v>N/A</v>
      </c>
      <c r="R1252" s="86" t="s">
        <v>405</v>
      </c>
      <c r="S1252" s="87" t="str">
        <f>IFERROR(INDEX(SchoolList!C:C,MATCH(T1252,SchoolList!A:A,0)),"N/A")</f>
        <v>N/A</v>
      </c>
      <c r="T1252" s="87" t="s">
        <v>405</v>
      </c>
      <c r="U1252" s="88"/>
      <c r="V1252" s="87"/>
    </row>
    <row r="1253" spans="1:22" x14ac:dyDescent="0.2">
      <c r="A1253" s="48">
        <v>14</v>
      </c>
      <c r="B1253" s="48" t="s">
        <v>996</v>
      </c>
      <c r="C1253" s="48" t="s">
        <v>997</v>
      </c>
      <c r="D1253" s="49">
        <v>611</v>
      </c>
      <c r="E1253" s="50" t="s">
        <v>454</v>
      </c>
      <c r="F1253" s="48" t="s">
        <v>455</v>
      </c>
      <c r="G1253" s="48" t="s">
        <v>401</v>
      </c>
      <c r="H1253" s="48">
        <v>611</v>
      </c>
      <c r="I1253" s="48">
        <v>1</v>
      </c>
      <c r="J1253" s="48" t="s">
        <v>402</v>
      </c>
      <c r="K1253" s="48">
        <v>2122</v>
      </c>
      <c r="L1253" s="49">
        <v>101</v>
      </c>
      <c r="M1253" s="48" t="s">
        <v>515</v>
      </c>
      <c r="N1253" s="51" t="s">
        <v>404</v>
      </c>
      <c r="O1253" s="63" t="s">
        <v>490</v>
      </c>
      <c r="P1253" s="48">
        <v>992</v>
      </c>
      <c r="Q1253" s="131" t="str">
        <f>IFERROR(INDEX(JRoomSCS!C:C,MATCH(JRooms!M1253,JRoomSCS!$B:$B,0)),"N/A")</f>
        <v>N/A</v>
      </c>
      <c r="R1253" s="86" t="s">
        <v>396</v>
      </c>
      <c r="S1253" s="87" t="str">
        <f>IFERROR(INDEX(SchoolList!C:C,MATCH(T1253,SchoolList!A:A,0)),"N/A")</f>
        <v>N/A</v>
      </c>
      <c r="T1253" s="87">
        <v>562</v>
      </c>
      <c r="U1253" s="88"/>
      <c r="V1253" s="87"/>
    </row>
    <row r="1254" spans="1:22" x14ac:dyDescent="0.2">
      <c r="A1254" s="48">
        <v>14</v>
      </c>
      <c r="B1254" s="48" t="s">
        <v>996</v>
      </c>
      <c r="C1254" s="48" t="s">
        <v>997</v>
      </c>
      <c r="D1254" s="49">
        <v>611</v>
      </c>
      <c r="E1254" s="50" t="s">
        <v>454</v>
      </c>
      <c r="F1254" s="48" t="s">
        <v>455</v>
      </c>
      <c r="G1254" s="48" t="s">
        <v>401</v>
      </c>
      <c r="H1254" s="48">
        <v>611</v>
      </c>
      <c r="I1254" s="48">
        <v>1</v>
      </c>
      <c r="J1254" s="48" t="s">
        <v>402</v>
      </c>
      <c r="K1254" s="48">
        <v>2493</v>
      </c>
      <c r="L1254" s="49">
        <v>102</v>
      </c>
      <c r="M1254" s="48" t="s">
        <v>562</v>
      </c>
      <c r="N1254" s="51" t="s">
        <v>409</v>
      </c>
      <c r="O1254" s="52" t="s">
        <v>491</v>
      </c>
      <c r="P1254" s="48">
        <v>630</v>
      </c>
      <c r="Q1254" s="131" t="str">
        <f>IFERROR(INDEX(JRoomSCS!C:C,MATCH(JRooms!M1254,JRoomSCS!$B:$B,0)),"N/A")</f>
        <v>N/A</v>
      </c>
      <c r="R1254" s="86" t="s">
        <v>405</v>
      </c>
      <c r="S1254" s="87" t="str">
        <f>IFERROR(INDEX(SchoolList!C:C,MATCH(T1254,SchoolList!A:A,0)),"N/A")</f>
        <v>N/A</v>
      </c>
      <c r="T1254" s="87" t="s">
        <v>405</v>
      </c>
      <c r="U1254" s="88"/>
      <c r="V1254" s="87"/>
    </row>
    <row r="1255" spans="1:22" x14ac:dyDescent="0.2">
      <c r="A1255" s="48">
        <v>14</v>
      </c>
      <c r="B1255" s="48" t="s">
        <v>996</v>
      </c>
      <c r="C1255" s="48" t="s">
        <v>997</v>
      </c>
      <c r="D1255" s="49">
        <v>611</v>
      </c>
      <c r="E1255" s="50" t="s">
        <v>454</v>
      </c>
      <c r="F1255" s="48" t="s">
        <v>455</v>
      </c>
      <c r="G1255" s="48" t="s">
        <v>401</v>
      </c>
      <c r="H1255" s="48">
        <v>611</v>
      </c>
      <c r="I1255" s="48">
        <v>1</v>
      </c>
      <c r="J1255" s="48" t="s">
        <v>402</v>
      </c>
      <c r="K1255" s="48">
        <v>2494</v>
      </c>
      <c r="L1255" s="49">
        <v>103</v>
      </c>
      <c r="M1255" s="48" t="s">
        <v>562</v>
      </c>
      <c r="N1255" s="51" t="s">
        <v>409</v>
      </c>
      <c r="O1255" s="52" t="s">
        <v>491</v>
      </c>
      <c r="P1255" s="48">
        <v>630</v>
      </c>
      <c r="Q1255" s="131" t="str">
        <f>IFERROR(INDEX(JRoomSCS!C:C,MATCH(JRooms!M1255,JRoomSCS!$B:$B,0)),"N/A")</f>
        <v>N/A</v>
      </c>
      <c r="R1255" s="86" t="s">
        <v>405</v>
      </c>
      <c r="S1255" s="87" t="str">
        <f>IFERROR(INDEX(SchoolList!C:C,MATCH(T1255,SchoolList!A:A,0)),"N/A")</f>
        <v>N/A</v>
      </c>
      <c r="T1255" s="87" t="s">
        <v>405</v>
      </c>
      <c r="U1255" s="88"/>
      <c r="V1255" s="87"/>
    </row>
    <row r="1256" spans="1:22" x14ac:dyDescent="0.2">
      <c r="A1256" s="48">
        <v>14</v>
      </c>
      <c r="B1256" s="48" t="s">
        <v>996</v>
      </c>
      <c r="C1256" s="48" t="s">
        <v>997</v>
      </c>
      <c r="D1256" s="49">
        <v>611</v>
      </c>
      <c r="E1256" s="50" t="s">
        <v>454</v>
      </c>
      <c r="F1256" s="48" t="s">
        <v>455</v>
      </c>
      <c r="G1256" s="48" t="s">
        <v>401</v>
      </c>
      <c r="H1256" s="48">
        <v>611</v>
      </c>
      <c r="I1256" s="48">
        <v>1</v>
      </c>
      <c r="J1256" s="48" t="s">
        <v>402</v>
      </c>
      <c r="K1256" s="48">
        <v>2125</v>
      </c>
      <c r="L1256" s="49">
        <v>107</v>
      </c>
      <c r="M1256" s="48" t="s">
        <v>724</v>
      </c>
      <c r="N1256" s="51" t="s">
        <v>404</v>
      </c>
      <c r="P1256" s="48">
        <v>1440</v>
      </c>
      <c r="Q1256" s="131" t="str">
        <f>IFERROR(INDEX(JRoomSCS!C:C,MATCH(JRooms!M1256,JRoomSCS!$B:$B,0)),"N/A")</f>
        <v>N/A</v>
      </c>
      <c r="R1256" s="86" t="s">
        <v>405</v>
      </c>
      <c r="S1256" s="87" t="str">
        <f>IFERROR(INDEX(SchoolList!C:C,MATCH(T1256,SchoolList!A:A,0)),"N/A")</f>
        <v>N/A</v>
      </c>
      <c r="T1256" s="87" t="s">
        <v>405</v>
      </c>
      <c r="U1256" s="88"/>
      <c r="V1256" s="87"/>
    </row>
    <row r="1257" spans="1:22" x14ac:dyDescent="0.2">
      <c r="A1257" s="48">
        <v>14</v>
      </c>
      <c r="B1257" s="48" t="s">
        <v>996</v>
      </c>
      <c r="C1257" s="48" t="s">
        <v>997</v>
      </c>
      <c r="D1257" s="49">
        <v>611</v>
      </c>
      <c r="E1257" s="50" t="s">
        <v>454</v>
      </c>
      <c r="F1257" s="48" t="s">
        <v>455</v>
      </c>
      <c r="G1257" s="48" t="s">
        <v>401</v>
      </c>
      <c r="H1257" s="48">
        <v>611</v>
      </c>
      <c r="I1257" s="48">
        <v>1</v>
      </c>
      <c r="J1257" s="48" t="s">
        <v>402</v>
      </c>
      <c r="K1257" s="48">
        <v>2496</v>
      </c>
      <c r="L1257" s="49">
        <v>108</v>
      </c>
      <c r="M1257" s="48" t="s">
        <v>506</v>
      </c>
      <c r="N1257" s="51" t="s">
        <v>404</v>
      </c>
      <c r="P1257" s="48">
        <v>930</v>
      </c>
      <c r="Q1257" s="131" t="str">
        <f>IFERROR(INDEX(JRoomSCS!C:C,MATCH(JRooms!M1257,JRoomSCS!$B:$B,0)),"N/A")</f>
        <v>N/A</v>
      </c>
      <c r="R1257" s="86" t="s">
        <v>405</v>
      </c>
      <c r="S1257" s="87" t="str">
        <f>IFERROR(INDEX(SchoolList!C:C,MATCH(T1257,SchoolList!A:A,0)),"N/A")</f>
        <v>N/A</v>
      </c>
      <c r="T1257" s="87" t="s">
        <v>405</v>
      </c>
      <c r="U1257" s="88"/>
      <c r="V1257" s="87"/>
    </row>
    <row r="1258" spans="1:22" x14ac:dyDescent="0.2">
      <c r="A1258" s="48">
        <v>14</v>
      </c>
      <c r="B1258" s="48" t="s">
        <v>996</v>
      </c>
      <c r="C1258" s="48" t="s">
        <v>997</v>
      </c>
      <c r="D1258" s="49">
        <v>611</v>
      </c>
      <c r="E1258" s="50" t="s">
        <v>454</v>
      </c>
      <c r="F1258" s="48" t="s">
        <v>455</v>
      </c>
      <c r="G1258" s="48" t="s">
        <v>401</v>
      </c>
      <c r="H1258" s="48">
        <v>1235</v>
      </c>
      <c r="I1258" s="48">
        <v>2</v>
      </c>
      <c r="J1258" s="48" t="s">
        <v>509</v>
      </c>
      <c r="K1258" s="48">
        <v>2511</v>
      </c>
      <c r="L1258" s="49">
        <v>200</v>
      </c>
      <c r="M1258" s="48" t="s">
        <v>506</v>
      </c>
      <c r="N1258" s="51" t="s">
        <v>404</v>
      </c>
      <c r="P1258" s="48">
        <v>729</v>
      </c>
      <c r="Q1258" s="131" t="str">
        <f>IFERROR(INDEX(JRoomSCS!C:C,MATCH(JRooms!M1258,JRoomSCS!$B:$B,0)),"N/A")</f>
        <v>N/A</v>
      </c>
      <c r="R1258" s="86" t="s">
        <v>405</v>
      </c>
      <c r="S1258" s="87" t="str">
        <f>IFERROR(INDEX(SchoolList!C:C,MATCH(T1258,SchoolList!A:A,0)),"N/A")</f>
        <v>N/A</v>
      </c>
      <c r="T1258" s="87" t="s">
        <v>405</v>
      </c>
      <c r="U1258" s="88"/>
      <c r="V1258" s="87"/>
    </row>
    <row r="1259" spans="1:22" x14ac:dyDescent="0.2">
      <c r="A1259" s="48">
        <v>14</v>
      </c>
      <c r="B1259" s="48" t="s">
        <v>996</v>
      </c>
      <c r="C1259" s="48" t="s">
        <v>997</v>
      </c>
      <c r="D1259" s="49">
        <v>611</v>
      </c>
      <c r="E1259" s="50" t="s">
        <v>454</v>
      </c>
      <c r="F1259" s="48" t="s">
        <v>455</v>
      </c>
      <c r="G1259" s="48" t="s">
        <v>401</v>
      </c>
      <c r="H1259" s="48">
        <v>1235</v>
      </c>
      <c r="I1259" s="48">
        <v>2</v>
      </c>
      <c r="J1259" s="48" t="s">
        <v>509</v>
      </c>
      <c r="K1259" s="48">
        <v>2513</v>
      </c>
      <c r="L1259" s="49">
        <v>201</v>
      </c>
      <c r="M1259" s="48" t="s">
        <v>515</v>
      </c>
      <c r="N1259" s="51" t="s">
        <v>404</v>
      </c>
      <c r="P1259" s="48">
        <v>930</v>
      </c>
      <c r="Q1259" s="131" t="str">
        <f>IFERROR(INDEX(JRoomSCS!C:C,MATCH(JRooms!M1259,JRoomSCS!$B:$B,0)),"N/A")</f>
        <v>N/A</v>
      </c>
      <c r="R1259" s="86" t="s">
        <v>405</v>
      </c>
      <c r="S1259" s="87" t="str">
        <f>IFERROR(INDEX(SchoolList!C:C,MATCH(T1259,SchoolList!A:A,0)),"N/A")</f>
        <v>N/A</v>
      </c>
      <c r="T1259" s="87" t="s">
        <v>405</v>
      </c>
      <c r="U1259" s="88"/>
      <c r="V1259" s="87"/>
    </row>
    <row r="1260" spans="1:22" x14ac:dyDescent="0.2">
      <c r="A1260" s="48">
        <v>14</v>
      </c>
      <c r="B1260" s="48" t="s">
        <v>996</v>
      </c>
      <c r="C1260" s="48" t="s">
        <v>997</v>
      </c>
      <c r="D1260" s="49">
        <v>611</v>
      </c>
      <c r="E1260" s="50" t="s">
        <v>454</v>
      </c>
      <c r="F1260" s="48" t="s">
        <v>455</v>
      </c>
      <c r="G1260" s="48" t="s">
        <v>401</v>
      </c>
      <c r="H1260" s="48">
        <v>1235</v>
      </c>
      <c r="I1260" s="48">
        <v>2</v>
      </c>
      <c r="J1260" s="48" t="s">
        <v>509</v>
      </c>
      <c r="K1260" s="48">
        <v>2509</v>
      </c>
      <c r="L1260" s="49">
        <v>202</v>
      </c>
      <c r="M1260" s="48" t="s">
        <v>515</v>
      </c>
      <c r="N1260" s="51" t="s">
        <v>404</v>
      </c>
      <c r="P1260" s="48">
        <v>930</v>
      </c>
      <c r="Q1260" s="131" t="str">
        <f>IFERROR(INDEX(JRoomSCS!C:C,MATCH(JRooms!M1260,JRoomSCS!$B:$B,0)),"N/A")</f>
        <v>N/A</v>
      </c>
      <c r="R1260" s="86"/>
      <c r="S1260" s="87" t="str">
        <f>IFERROR(INDEX(SchoolList!C:C,MATCH(T1260,SchoolList!A:A,0)),"N/A")</f>
        <v>N/A</v>
      </c>
      <c r="T1260" s="87"/>
      <c r="U1260" s="88"/>
      <c r="V1260" s="87"/>
    </row>
    <row r="1261" spans="1:22" x14ac:dyDescent="0.2">
      <c r="A1261" s="48">
        <v>14</v>
      </c>
      <c r="B1261" s="48" t="s">
        <v>996</v>
      </c>
      <c r="C1261" s="48" t="s">
        <v>997</v>
      </c>
      <c r="D1261" s="49">
        <v>611</v>
      </c>
      <c r="E1261" s="50" t="s">
        <v>454</v>
      </c>
      <c r="F1261" s="48" t="s">
        <v>455</v>
      </c>
      <c r="G1261" s="48" t="s">
        <v>401</v>
      </c>
      <c r="H1261" s="48">
        <v>1235</v>
      </c>
      <c r="I1261" s="48">
        <v>2</v>
      </c>
      <c r="J1261" s="48" t="s">
        <v>509</v>
      </c>
      <c r="K1261" s="48">
        <v>2512</v>
      </c>
      <c r="L1261" s="49">
        <v>203</v>
      </c>
      <c r="M1261" s="48" t="s">
        <v>515</v>
      </c>
      <c r="N1261" s="51" t="s">
        <v>404</v>
      </c>
      <c r="P1261" s="48">
        <v>888</v>
      </c>
      <c r="Q1261" s="131" t="str">
        <f>IFERROR(INDEX(JRoomSCS!C:C,MATCH(JRooms!M1261,JRoomSCS!$B:$B,0)),"N/A")</f>
        <v>N/A</v>
      </c>
      <c r="R1261" s="86" t="s">
        <v>405</v>
      </c>
      <c r="S1261" s="87" t="str">
        <f>IFERROR(INDEX(SchoolList!C:C,MATCH(T1261,SchoolList!A:A,0)),"N/A")</f>
        <v>N/A</v>
      </c>
      <c r="T1261" s="87" t="s">
        <v>405</v>
      </c>
      <c r="U1261" s="88"/>
      <c r="V1261" s="87"/>
    </row>
    <row r="1262" spans="1:22" x14ac:dyDescent="0.2">
      <c r="A1262" s="48">
        <v>14</v>
      </c>
      <c r="B1262" s="48" t="s">
        <v>996</v>
      </c>
      <c r="C1262" s="48" t="s">
        <v>997</v>
      </c>
      <c r="D1262" s="49">
        <v>611</v>
      </c>
      <c r="E1262" s="50" t="s">
        <v>454</v>
      </c>
      <c r="F1262" s="48" t="s">
        <v>455</v>
      </c>
      <c r="G1262" s="48" t="s">
        <v>401</v>
      </c>
      <c r="H1262" s="48">
        <v>1235</v>
      </c>
      <c r="I1262" s="48">
        <v>2</v>
      </c>
      <c r="J1262" s="48" t="s">
        <v>509</v>
      </c>
      <c r="K1262" s="48">
        <v>2510</v>
      </c>
      <c r="L1262" s="49">
        <v>204</v>
      </c>
      <c r="M1262" s="48" t="s">
        <v>506</v>
      </c>
      <c r="N1262" s="51" t="s">
        <v>500</v>
      </c>
      <c r="P1262" s="48">
        <v>888</v>
      </c>
      <c r="Q1262" s="131" t="str">
        <f>IFERROR(INDEX(JRoomSCS!C:C,MATCH(JRooms!M1262,JRoomSCS!$B:$B,0)),"N/A")</f>
        <v>N/A</v>
      </c>
      <c r="R1262" s="86" t="s">
        <v>405</v>
      </c>
      <c r="S1262" s="87" t="str">
        <f>IFERROR(INDEX(SchoolList!C:C,MATCH(T1262,SchoolList!A:A,0)),"N/A")</f>
        <v>N/A</v>
      </c>
      <c r="T1262" s="87" t="s">
        <v>405</v>
      </c>
      <c r="U1262" s="88"/>
      <c r="V1262" s="87"/>
    </row>
    <row r="1263" spans="1:22" x14ac:dyDescent="0.2">
      <c r="A1263" s="48">
        <v>14</v>
      </c>
      <c r="B1263" s="48" t="s">
        <v>996</v>
      </c>
      <c r="C1263" s="48" t="s">
        <v>997</v>
      </c>
      <c r="D1263" s="49">
        <v>611</v>
      </c>
      <c r="E1263" s="50" t="s">
        <v>454</v>
      </c>
      <c r="F1263" s="48" t="s">
        <v>455</v>
      </c>
      <c r="G1263" s="48" t="s">
        <v>401</v>
      </c>
      <c r="H1263" s="48">
        <v>1235</v>
      </c>
      <c r="I1263" s="48">
        <v>2</v>
      </c>
      <c r="J1263" s="48" t="s">
        <v>509</v>
      </c>
      <c r="K1263" s="48">
        <v>2508</v>
      </c>
      <c r="L1263" s="49">
        <v>205</v>
      </c>
      <c r="M1263" s="48" t="s">
        <v>506</v>
      </c>
      <c r="N1263" s="51" t="s">
        <v>404</v>
      </c>
      <c r="P1263" s="48">
        <v>888</v>
      </c>
      <c r="Q1263" s="131" t="str">
        <f>IFERROR(INDEX(JRoomSCS!C:C,MATCH(JRooms!M1263,JRoomSCS!$B:$B,0)),"N/A")</f>
        <v>N/A</v>
      </c>
      <c r="R1263" s="86" t="s">
        <v>396</v>
      </c>
      <c r="S1263" s="87" t="str">
        <f>IFERROR(INDEX(SchoolList!C:C,MATCH(T1263,SchoolList!A:A,0)),"N/A")</f>
        <v>N/A</v>
      </c>
      <c r="T1263" s="87">
        <v>562</v>
      </c>
      <c r="U1263" s="88"/>
      <c r="V1263" s="87"/>
    </row>
    <row r="1264" spans="1:22" x14ac:dyDescent="0.2">
      <c r="A1264" s="48">
        <v>14</v>
      </c>
      <c r="B1264" s="48" t="s">
        <v>996</v>
      </c>
      <c r="C1264" s="48" t="s">
        <v>997</v>
      </c>
      <c r="D1264" s="49">
        <v>611</v>
      </c>
      <c r="E1264" s="50" t="s">
        <v>454</v>
      </c>
      <c r="F1264" s="48" t="s">
        <v>455</v>
      </c>
      <c r="G1264" s="48" t="s">
        <v>401</v>
      </c>
      <c r="H1264" s="48">
        <v>1235</v>
      </c>
      <c r="I1264" s="48">
        <v>2</v>
      </c>
      <c r="J1264" s="48" t="s">
        <v>509</v>
      </c>
      <c r="K1264" s="48">
        <v>2505</v>
      </c>
      <c r="L1264" s="49">
        <v>206</v>
      </c>
      <c r="M1264" s="48" t="s">
        <v>506</v>
      </c>
      <c r="N1264" s="51" t="s">
        <v>404</v>
      </c>
      <c r="P1264" s="48">
        <v>888</v>
      </c>
      <c r="Q1264" s="131" t="str">
        <f>IFERROR(INDEX(JRoomSCS!C:C,MATCH(JRooms!M1264,JRoomSCS!$B:$B,0)),"N/A")</f>
        <v>N/A</v>
      </c>
      <c r="R1264" s="86" t="s">
        <v>405</v>
      </c>
      <c r="S1264" s="87" t="str">
        <f>IFERROR(INDEX(SchoolList!C:C,MATCH(T1264,SchoolList!A:A,0)),"N/A")</f>
        <v>N/A</v>
      </c>
      <c r="T1264" s="87" t="s">
        <v>405</v>
      </c>
      <c r="U1264" s="88"/>
      <c r="V1264" s="87"/>
    </row>
    <row r="1265" spans="1:22" x14ac:dyDescent="0.2">
      <c r="A1265" s="48">
        <v>14</v>
      </c>
      <c r="B1265" s="48" t="s">
        <v>996</v>
      </c>
      <c r="C1265" s="48" t="s">
        <v>997</v>
      </c>
      <c r="D1265" s="49">
        <v>611</v>
      </c>
      <c r="E1265" s="50" t="s">
        <v>454</v>
      </c>
      <c r="F1265" s="48" t="s">
        <v>455</v>
      </c>
      <c r="G1265" s="48" t="s">
        <v>401</v>
      </c>
      <c r="H1265" s="48">
        <v>1235</v>
      </c>
      <c r="I1265" s="48">
        <v>2</v>
      </c>
      <c r="J1265" s="48" t="s">
        <v>509</v>
      </c>
      <c r="K1265" s="48">
        <v>2507</v>
      </c>
      <c r="L1265" s="49">
        <v>207</v>
      </c>
      <c r="M1265" s="48" t="s">
        <v>515</v>
      </c>
      <c r="N1265" s="51" t="s">
        <v>404</v>
      </c>
      <c r="P1265" s="48">
        <v>888</v>
      </c>
      <c r="Q1265" s="131" t="str">
        <f>IFERROR(INDEX(JRoomSCS!C:C,MATCH(JRooms!M1265,JRoomSCS!$B:$B,0)),"N/A")</f>
        <v>N/A</v>
      </c>
      <c r="R1265" s="86" t="s">
        <v>405</v>
      </c>
      <c r="S1265" s="87" t="str">
        <f>IFERROR(INDEX(SchoolList!C:C,MATCH(T1265,SchoolList!A:A,0)),"N/A")</f>
        <v>N/A</v>
      </c>
      <c r="T1265" s="87" t="s">
        <v>405</v>
      </c>
      <c r="U1265" s="88"/>
      <c r="V1265" s="87"/>
    </row>
    <row r="1266" spans="1:22" x14ac:dyDescent="0.2">
      <c r="A1266" s="48">
        <v>14</v>
      </c>
      <c r="B1266" s="48" t="s">
        <v>996</v>
      </c>
      <c r="C1266" s="48" t="s">
        <v>997</v>
      </c>
      <c r="D1266" s="49">
        <v>611</v>
      </c>
      <c r="E1266" s="50" t="s">
        <v>454</v>
      </c>
      <c r="F1266" s="48" t="s">
        <v>455</v>
      </c>
      <c r="G1266" s="48" t="s">
        <v>401</v>
      </c>
      <c r="H1266" s="48">
        <v>1235</v>
      </c>
      <c r="I1266" s="48">
        <v>2</v>
      </c>
      <c r="J1266" s="48" t="s">
        <v>509</v>
      </c>
      <c r="K1266" s="48">
        <v>2504</v>
      </c>
      <c r="L1266" s="49">
        <v>208</v>
      </c>
      <c r="M1266" s="48" t="s">
        <v>515</v>
      </c>
      <c r="N1266" s="51" t="s">
        <v>404</v>
      </c>
      <c r="P1266" s="48">
        <v>888</v>
      </c>
      <c r="Q1266" s="131" t="str">
        <f>IFERROR(INDEX(JRoomSCS!C:C,MATCH(JRooms!M1266,JRoomSCS!$B:$B,0)),"N/A")</f>
        <v>N/A</v>
      </c>
      <c r="R1266" s="86" t="s">
        <v>405</v>
      </c>
      <c r="S1266" s="87" t="str">
        <f>IFERROR(INDEX(SchoolList!C:C,MATCH(T1266,SchoolList!A:A,0)),"N/A")</f>
        <v>N/A</v>
      </c>
      <c r="T1266" s="87" t="s">
        <v>405</v>
      </c>
      <c r="U1266" s="88"/>
      <c r="V1266" s="87"/>
    </row>
    <row r="1267" spans="1:22" x14ac:dyDescent="0.2">
      <c r="A1267" s="48">
        <v>14</v>
      </c>
      <c r="B1267" s="48" t="s">
        <v>996</v>
      </c>
      <c r="C1267" s="48" t="s">
        <v>997</v>
      </c>
      <c r="D1267" s="49">
        <v>611</v>
      </c>
      <c r="E1267" s="50" t="s">
        <v>454</v>
      </c>
      <c r="F1267" s="48" t="s">
        <v>455</v>
      </c>
      <c r="G1267" s="48" t="s">
        <v>401</v>
      </c>
      <c r="H1267" s="48">
        <v>1235</v>
      </c>
      <c r="I1267" s="48">
        <v>2</v>
      </c>
      <c r="J1267" s="48" t="s">
        <v>509</v>
      </c>
      <c r="K1267" s="48">
        <v>2506</v>
      </c>
      <c r="L1267" s="49">
        <v>209</v>
      </c>
      <c r="M1267" s="48" t="s">
        <v>506</v>
      </c>
      <c r="N1267" s="51" t="s">
        <v>404</v>
      </c>
      <c r="P1267" s="48">
        <v>870</v>
      </c>
      <c r="Q1267" s="131" t="str">
        <f>IFERROR(INDEX(JRoomSCS!C:C,MATCH(JRooms!M1267,JRoomSCS!$B:$B,0)),"N/A")</f>
        <v>N/A</v>
      </c>
      <c r="R1267" s="86" t="s">
        <v>396</v>
      </c>
      <c r="S1267" s="87" t="str">
        <f>IFERROR(INDEX(SchoolList!C:C,MATCH(T1267,SchoolList!A:A,0)),"N/A")</f>
        <v>N/A</v>
      </c>
      <c r="T1267" s="87">
        <v>562</v>
      </c>
      <c r="U1267" s="88"/>
      <c r="V1267" s="87"/>
    </row>
    <row r="1268" spans="1:22" x14ac:dyDescent="0.2">
      <c r="A1268" s="48">
        <v>14</v>
      </c>
      <c r="B1268" s="48" t="s">
        <v>996</v>
      </c>
      <c r="C1268" s="48" t="s">
        <v>997</v>
      </c>
      <c r="D1268" s="49">
        <v>611</v>
      </c>
      <c r="E1268" s="50" t="s">
        <v>454</v>
      </c>
      <c r="F1268" s="48" t="s">
        <v>455</v>
      </c>
      <c r="G1268" s="48" t="s">
        <v>401</v>
      </c>
      <c r="H1268" s="48">
        <v>1235</v>
      </c>
      <c r="I1268" s="48">
        <v>2</v>
      </c>
      <c r="J1268" s="48" t="s">
        <v>509</v>
      </c>
      <c r="K1268" s="48">
        <v>2503</v>
      </c>
      <c r="L1268" s="49">
        <v>210</v>
      </c>
      <c r="M1268" s="48" t="s">
        <v>515</v>
      </c>
      <c r="N1268" s="51" t="s">
        <v>404</v>
      </c>
      <c r="P1268" s="48">
        <v>832</v>
      </c>
      <c r="Q1268" s="131" t="str">
        <f>IFERROR(INDEX(JRoomSCS!C:C,MATCH(JRooms!M1268,JRoomSCS!$B:$B,0)),"N/A")</f>
        <v>N/A</v>
      </c>
      <c r="R1268" s="86" t="s">
        <v>405</v>
      </c>
      <c r="S1268" s="87" t="str">
        <f>IFERROR(INDEX(SchoolList!C:C,MATCH(T1268,SchoolList!A:A,0)),"N/A")</f>
        <v>N/A</v>
      </c>
      <c r="T1268" s="87" t="s">
        <v>405</v>
      </c>
      <c r="U1268" s="88"/>
      <c r="V1268" s="87"/>
    </row>
    <row r="1269" spans="1:22" x14ac:dyDescent="0.2">
      <c r="A1269" s="48">
        <v>14</v>
      </c>
      <c r="B1269" s="48" t="s">
        <v>996</v>
      </c>
      <c r="C1269" s="48" t="s">
        <v>997</v>
      </c>
      <c r="D1269" s="49">
        <v>611</v>
      </c>
      <c r="E1269" s="50" t="s">
        <v>454</v>
      </c>
      <c r="F1269" s="48" t="s">
        <v>455</v>
      </c>
      <c r="G1269" s="48" t="s">
        <v>401</v>
      </c>
      <c r="H1269" s="48">
        <v>1235</v>
      </c>
      <c r="I1269" s="48">
        <v>2</v>
      </c>
      <c r="J1269" s="48" t="s">
        <v>509</v>
      </c>
      <c r="K1269" s="48">
        <v>2502</v>
      </c>
      <c r="L1269" s="49">
        <v>212</v>
      </c>
      <c r="M1269" s="48" t="s">
        <v>515</v>
      </c>
      <c r="N1269" s="51" t="s">
        <v>404</v>
      </c>
      <c r="O1269" s="65" t="s">
        <v>546</v>
      </c>
      <c r="P1269" s="48">
        <v>644</v>
      </c>
      <c r="Q1269" s="131" t="str">
        <f>IFERROR(INDEX(JRoomSCS!C:C,MATCH(JRooms!M1269,JRoomSCS!$B:$B,0)),"N/A")</f>
        <v>N/A</v>
      </c>
      <c r="R1269" s="86" t="s">
        <v>396</v>
      </c>
      <c r="S1269" s="87" t="str">
        <f>IFERROR(INDEX(SchoolList!C:C,MATCH(T1269,SchoolList!A:A,0)),"N/A")</f>
        <v>N/A</v>
      </c>
      <c r="T1269" s="87">
        <v>562</v>
      </c>
      <c r="U1269" s="88"/>
      <c r="V1269" s="87"/>
    </row>
    <row r="1270" spans="1:22" x14ac:dyDescent="0.2">
      <c r="A1270" s="48">
        <v>14</v>
      </c>
      <c r="B1270" s="48" t="s">
        <v>996</v>
      </c>
      <c r="C1270" s="48" t="s">
        <v>997</v>
      </c>
      <c r="D1270" s="49">
        <v>611</v>
      </c>
      <c r="E1270" s="50" t="s">
        <v>454</v>
      </c>
      <c r="F1270" s="48" t="s">
        <v>455</v>
      </c>
      <c r="G1270" s="48" t="s">
        <v>401</v>
      </c>
      <c r="H1270" s="48">
        <v>1235</v>
      </c>
      <c r="I1270" s="48">
        <v>2</v>
      </c>
      <c r="J1270" s="48" t="s">
        <v>509</v>
      </c>
      <c r="K1270" s="48">
        <v>2501</v>
      </c>
      <c r="L1270" s="49">
        <v>213</v>
      </c>
      <c r="M1270" s="48" t="s">
        <v>515</v>
      </c>
      <c r="N1270" s="51" t="s">
        <v>404</v>
      </c>
      <c r="P1270" s="48">
        <v>644</v>
      </c>
      <c r="Q1270" s="131" t="str">
        <f>IFERROR(INDEX(JRoomSCS!C:C,MATCH(JRooms!M1270,JRoomSCS!$B:$B,0)),"N/A")</f>
        <v>N/A</v>
      </c>
      <c r="R1270" s="86" t="s">
        <v>405</v>
      </c>
      <c r="S1270" s="87" t="str">
        <f>IFERROR(INDEX(SchoolList!C:C,MATCH(T1270,SchoolList!A:A,0)),"N/A")</f>
        <v>N/A</v>
      </c>
      <c r="T1270" s="87" t="s">
        <v>405</v>
      </c>
      <c r="U1270" s="88"/>
      <c r="V1270" s="87"/>
    </row>
    <row r="1271" spans="1:22" x14ac:dyDescent="0.2">
      <c r="A1271" s="48">
        <v>14</v>
      </c>
      <c r="B1271" s="48" t="s">
        <v>996</v>
      </c>
      <c r="C1271" s="48" t="s">
        <v>997</v>
      </c>
      <c r="D1271" s="49">
        <v>611</v>
      </c>
      <c r="E1271" s="50" t="s">
        <v>454</v>
      </c>
      <c r="F1271" s="48" t="s">
        <v>455</v>
      </c>
      <c r="G1271" s="48" t="s">
        <v>401</v>
      </c>
      <c r="H1271" s="48">
        <v>1235</v>
      </c>
      <c r="I1271" s="48">
        <v>2</v>
      </c>
      <c r="J1271" s="48" t="s">
        <v>509</v>
      </c>
      <c r="K1271" s="48">
        <v>2500</v>
      </c>
      <c r="L1271" s="49">
        <v>214</v>
      </c>
      <c r="M1271" s="48" t="s">
        <v>506</v>
      </c>
      <c r="N1271" s="51" t="s">
        <v>404</v>
      </c>
      <c r="P1271" s="48">
        <v>832</v>
      </c>
      <c r="Q1271" s="131" t="str">
        <f>IFERROR(INDEX(JRoomSCS!C:C,MATCH(JRooms!M1271,JRoomSCS!$B:$B,0)),"N/A")</f>
        <v>N/A</v>
      </c>
      <c r="R1271" s="86"/>
      <c r="S1271" s="87" t="str">
        <f>IFERROR(INDEX(SchoolList!C:C,MATCH(T1271,SchoolList!A:A,0)),"N/A")</f>
        <v>N/A</v>
      </c>
      <c r="T1271" s="87"/>
      <c r="U1271" s="88"/>
      <c r="V1271" s="87"/>
    </row>
    <row r="1272" spans="1:22" x14ac:dyDescent="0.2">
      <c r="A1272" s="48">
        <v>14</v>
      </c>
      <c r="B1272" s="48" t="s">
        <v>996</v>
      </c>
      <c r="C1272" s="48" t="s">
        <v>997</v>
      </c>
      <c r="D1272" s="49">
        <v>611</v>
      </c>
      <c r="E1272" s="50" t="s">
        <v>454</v>
      </c>
      <c r="F1272" s="48" t="s">
        <v>455</v>
      </c>
      <c r="G1272" s="48" t="s">
        <v>401</v>
      </c>
      <c r="H1272" s="48">
        <v>1235</v>
      </c>
      <c r="I1272" s="48">
        <v>2</v>
      </c>
      <c r="J1272" s="48" t="s">
        <v>509</v>
      </c>
      <c r="K1272" s="48">
        <v>2499</v>
      </c>
      <c r="L1272" s="49">
        <v>216</v>
      </c>
      <c r="M1272" s="48" t="s">
        <v>515</v>
      </c>
      <c r="N1272" s="51" t="s">
        <v>404</v>
      </c>
      <c r="P1272" s="48">
        <v>832</v>
      </c>
      <c r="Q1272" s="131" t="str">
        <f>IFERROR(INDEX(JRoomSCS!C:C,MATCH(JRooms!M1272,JRoomSCS!$B:$B,0)),"N/A")</f>
        <v>N/A</v>
      </c>
      <c r="R1272" s="86" t="s">
        <v>405</v>
      </c>
      <c r="S1272" s="87" t="str">
        <f>IFERROR(INDEX(SchoolList!C:C,MATCH(T1272,SchoolList!A:A,0)),"N/A")</f>
        <v>N/A</v>
      </c>
      <c r="T1272" s="87" t="s">
        <v>405</v>
      </c>
      <c r="U1272" s="88"/>
      <c r="V1272" s="87"/>
    </row>
    <row r="1273" spans="1:22" x14ac:dyDescent="0.2">
      <c r="A1273" s="48">
        <v>14</v>
      </c>
      <c r="B1273" s="48" t="s">
        <v>996</v>
      </c>
      <c r="C1273" s="48" t="s">
        <v>997</v>
      </c>
      <c r="D1273" s="49">
        <v>611</v>
      </c>
      <c r="E1273" s="50" t="s">
        <v>454</v>
      </c>
      <c r="F1273" s="48" t="s">
        <v>455</v>
      </c>
      <c r="G1273" s="48" t="s">
        <v>401</v>
      </c>
      <c r="H1273" s="48">
        <v>1235</v>
      </c>
      <c r="I1273" s="48">
        <v>2</v>
      </c>
      <c r="J1273" s="48" t="s">
        <v>509</v>
      </c>
      <c r="K1273" s="48">
        <v>2498</v>
      </c>
      <c r="L1273" s="49">
        <v>218</v>
      </c>
      <c r="M1273" s="48" t="s">
        <v>515</v>
      </c>
      <c r="N1273" s="51" t="s">
        <v>404</v>
      </c>
      <c r="P1273" s="48">
        <v>832</v>
      </c>
      <c r="Q1273" s="131" t="str">
        <f>IFERROR(INDEX(JRoomSCS!C:C,MATCH(JRooms!M1273,JRoomSCS!$B:$B,0)),"N/A")</f>
        <v>N/A</v>
      </c>
      <c r="R1273" s="86"/>
      <c r="S1273" s="87" t="str">
        <f>IFERROR(INDEX(SchoolList!C:C,MATCH(T1273,SchoolList!A:A,0)),"N/A")</f>
        <v>N/A</v>
      </c>
      <c r="T1273" s="87"/>
      <c r="U1273" s="88"/>
      <c r="V1273" s="87"/>
    </row>
    <row r="1274" spans="1:22" x14ac:dyDescent="0.2">
      <c r="A1274" s="48">
        <v>14</v>
      </c>
      <c r="B1274" s="48" t="s">
        <v>996</v>
      </c>
      <c r="C1274" s="48" t="s">
        <v>997</v>
      </c>
      <c r="D1274" s="49">
        <v>611</v>
      </c>
      <c r="E1274" s="50" t="s">
        <v>454</v>
      </c>
      <c r="F1274" s="48" t="s">
        <v>455</v>
      </c>
      <c r="G1274" s="48" t="s">
        <v>401</v>
      </c>
      <c r="H1274" s="48">
        <v>1235</v>
      </c>
      <c r="I1274" s="48">
        <v>2</v>
      </c>
      <c r="J1274" s="48" t="s">
        <v>509</v>
      </c>
      <c r="K1274" s="48">
        <v>2497</v>
      </c>
      <c r="L1274" s="49">
        <v>220</v>
      </c>
      <c r="M1274" s="48" t="s">
        <v>506</v>
      </c>
      <c r="N1274" s="51" t="s">
        <v>404</v>
      </c>
      <c r="P1274" s="48">
        <v>832</v>
      </c>
      <c r="Q1274" s="131" t="str">
        <f>IFERROR(INDEX(JRoomSCS!C:C,MATCH(JRooms!M1274,JRoomSCS!$B:$B,0)),"N/A")</f>
        <v>N/A</v>
      </c>
      <c r="R1274" s="86" t="s">
        <v>405</v>
      </c>
      <c r="S1274" s="87" t="str">
        <f>IFERROR(INDEX(SchoolList!C:C,MATCH(T1274,SchoolList!A:A,0)),"N/A")</f>
        <v>N/A</v>
      </c>
      <c r="T1274" s="87" t="s">
        <v>405</v>
      </c>
      <c r="U1274" s="88"/>
      <c r="V1274" s="87"/>
    </row>
    <row r="1275" spans="1:22" x14ac:dyDescent="0.2">
      <c r="A1275" s="48">
        <v>14</v>
      </c>
      <c r="B1275" s="48" t="s">
        <v>996</v>
      </c>
      <c r="C1275" s="48" t="s">
        <v>997</v>
      </c>
      <c r="D1275" s="49">
        <v>612</v>
      </c>
      <c r="E1275" s="50" t="s">
        <v>471</v>
      </c>
      <c r="F1275" s="48" t="s">
        <v>472</v>
      </c>
      <c r="G1275" s="48" t="s">
        <v>401</v>
      </c>
      <c r="H1275" s="48">
        <v>612</v>
      </c>
      <c r="I1275" s="48">
        <v>1</v>
      </c>
      <c r="J1275" s="48" t="s">
        <v>402</v>
      </c>
      <c r="K1275" s="48">
        <v>2159</v>
      </c>
      <c r="L1275" s="49" t="s">
        <v>998</v>
      </c>
      <c r="M1275" s="48" t="s">
        <v>570</v>
      </c>
      <c r="N1275" s="51" t="s">
        <v>568</v>
      </c>
      <c r="P1275" s="48">
        <v>1375</v>
      </c>
      <c r="Q1275" s="131" t="str">
        <f>IFERROR(INDEX(JRoomSCS!C:C,MATCH(JRooms!M1275,JRoomSCS!$B:$B,0)),"N/A")</f>
        <v>N/A</v>
      </c>
      <c r="R1275" s="86" t="s">
        <v>405</v>
      </c>
      <c r="S1275" s="87" t="str">
        <f>IFERROR(INDEX(SchoolList!C:C,MATCH(T1275,SchoolList!A:A,0)),"N/A")</f>
        <v>N/A</v>
      </c>
      <c r="T1275" s="87" t="s">
        <v>405</v>
      </c>
      <c r="U1275" s="88"/>
      <c r="V1275" s="87"/>
    </row>
    <row r="1276" spans="1:22" x14ac:dyDescent="0.2">
      <c r="A1276" s="48">
        <v>14</v>
      </c>
      <c r="B1276" s="48" t="s">
        <v>996</v>
      </c>
      <c r="C1276" s="48" t="s">
        <v>997</v>
      </c>
      <c r="D1276" s="49">
        <v>612</v>
      </c>
      <c r="E1276" s="50" t="s">
        <v>471</v>
      </c>
      <c r="F1276" s="48" t="s">
        <v>472</v>
      </c>
      <c r="G1276" s="48" t="s">
        <v>401</v>
      </c>
      <c r="H1276" s="48">
        <v>1273</v>
      </c>
      <c r="I1276" s="48">
        <v>2</v>
      </c>
      <c r="J1276" s="48" t="s">
        <v>463</v>
      </c>
      <c r="K1276" s="48">
        <v>2158</v>
      </c>
      <c r="L1276" s="49" t="s">
        <v>566</v>
      </c>
      <c r="M1276" s="48" t="s">
        <v>567</v>
      </c>
      <c r="N1276" s="51" t="s">
        <v>568</v>
      </c>
      <c r="P1276" s="48">
        <v>6097</v>
      </c>
      <c r="Q1276" s="131" t="str">
        <f>IFERROR(INDEX(JRoomSCS!C:C,MATCH(JRooms!M1276,JRoomSCS!$B:$B,0)),"N/A")</f>
        <v>N/A</v>
      </c>
      <c r="R1276" s="86" t="s">
        <v>405</v>
      </c>
      <c r="S1276" s="87" t="str">
        <f>IFERROR(INDEX(SchoolList!C:C,MATCH(T1276,SchoolList!A:A,0)),"N/A")</f>
        <v>N/A</v>
      </c>
      <c r="T1276" s="87" t="s">
        <v>405</v>
      </c>
      <c r="U1276" s="88"/>
      <c r="V1276" s="87"/>
    </row>
    <row r="1277" spans="1:22" x14ac:dyDescent="0.2">
      <c r="A1277" s="48">
        <v>14</v>
      </c>
      <c r="B1277" s="48" t="s">
        <v>996</v>
      </c>
      <c r="C1277" s="48" t="s">
        <v>997</v>
      </c>
      <c r="D1277" s="49">
        <v>613</v>
      </c>
      <c r="E1277" s="50" t="s">
        <v>502</v>
      </c>
      <c r="F1277" s="48" t="s">
        <v>565</v>
      </c>
      <c r="G1277" s="48" t="s">
        <v>401</v>
      </c>
      <c r="H1277" s="48">
        <v>613</v>
      </c>
      <c r="I1277" s="48">
        <v>1</v>
      </c>
      <c r="J1277" s="48" t="s">
        <v>402</v>
      </c>
      <c r="K1277" s="48">
        <v>2160</v>
      </c>
      <c r="L1277" s="49">
        <v>300</v>
      </c>
      <c r="M1277" s="48" t="s">
        <v>515</v>
      </c>
      <c r="N1277" s="51" t="s">
        <v>404</v>
      </c>
      <c r="P1277" s="48">
        <v>840</v>
      </c>
      <c r="Q1277" s="131" t="str">
        <f>IFERROR(INDEX(JRoomSCS!C:C,MATCH(JRooms!M1277,JRoomSCS!$B:$B,0)),"N/A")</f>
        <v>N/A</v>
      </c>
      <c r="R1277" s="86" t="s">
        <v>405</v>
      </c>
      <c r="S1277" s="87" t="str">
        <f>IFERROR(INDEX(SchoolList!C:C,MATCH(T1277,SchoolList!A:A,0)),"N/A")</f>
        <v>N/A</v>
      </c>
      <c r="T1277" s="87" t="s">
        <v>405</v>
      </c>
      <c r="U1277" s="88"/>
      <c r="V1277" s="87"/>
    </row>
    <row r="1278" spans="1:22" x14ac:dyDescent="0.2">
      <c r="A1278" s="48">
        <v>14</v>
      </c>
      <c r="B1278" s="48" t="s">
        <v>996</v>
      </c>
      <c r="C1278" s="48" t="s">
        <v>997</v>
      </c>
      <c r="D1278" s="49">
        <v>613</v>
      </c>
      <c r="E1278" s="50" t="s">
        <v>502</v>
      </c>
      <c r="F1278" s="48" t="s">
        <v>565</v>
      </c>
      <c r="G1278" s="48" t="s">
        <v>401</v>
      </c>
      <c r="H1278" s="48">
        <v>613</v>
      </c>
      <c r="I1278" s="48">
        <v>1</v>
      </c>
      <c r="J1278" s="48" t="s">
        <v>402</v>
      </c>
      <c r="K1278" s="48">
        <v>2161</v>
      </c>
      <c r="L1278" s="49">
        <v>301</v>
      </c>
      <c r="M1278" s="48" t="s">
        <v>515</v>
      </c>
      <c r="N1278" s="51" t="s">
        <v>404</v>
      </c>
      <c r="P1278" s="48">
        <v>840</v>
      </c>
      <c r="Q1278" s="131" t="str">
        <f>IFERROR(INDEX(JRoomSCS!C:C,MATCH(JRooms!M1278,JRoomSCS!$B:$B,0)),"N/A")</f>
        <v>N/A</v>
      </c>
      <c r="R1278" s="86" t="s">
        <v>405</v>
      </c>
      <c r="S1278" s="87" t="str">
        <f>IFERROR(INDEX(SchoolList!C:C,MATCH(T1278,SchoolList!A:A,0)),"N/A")</f>
        <v>N/A</v>
      </c>
      <c r="T1278" s="87" t="s">
        <v>405</v>
      </c>
      <c r="U1278" s="88"/>
      <c r="V1278" s="87"/>
    </row>
    <row r="1279" spans="1:22" x14ac:dyDescent="0.2">
      <c r="A1279" s="48">
        <v>14</v>
      </c>
      <c r="B1279" s="48" t="s">
        <v>996</v>
      </c>
      <c r="C1279" s="48" t="s">
        <v>997</v>
      </c>
      <c r="D1279" s="49">
        <v>613</v>
      </c>
      <c r="E1279" s="50" t="s">
        <v>502</v>
      </c>
      <c r="F1279" s="48" t="s">
        <v>565</v>
      </c>
      <c r="G1279" s="48" t="s">
        <v>401</v>
      </c>
      <c r="H1279" s="48">
        <v>613</v>
      </c>
      <c r="I1279" s="48">
        <v>1</v>
      </c>
      <c r="J1279" s="48" t="s">
        <v>402</v>
      </c>
      <c r="K1279" s="48">
        <v>2559</v>
      </c>
      <c r="L1279" s="49">
        <v>302</v>
      </c>
      <c r="M1279" s="48" t="s">
        <v>515</v>
      </c>
      <c r="N1279" s="51" t="s">
        <v>404</v>
      </c>
      <c r="P1279" s="48">
        <v>1248</v>
      </c>
      <c r="Q1279" s="131" t="str">
        <f>IFERROR(INDEX(JRoomSCS!C:C,MATCH(JRooms!M1279,JRoomSCS!$B:$B,0)),"N/A")</f>
        <v>N/A</v>
      </c>
      <c r="R1279" s="86" t="s">
        <v>405</v>
      </c>
      <c r="S1279" s="87" t="str">
        <f>IFERROR(INDEX(SchoolList!C:C,MATCH(T1279,SchoolList!A:A,0)),"N/A")</f>
        <v>N/A</v>
      </c>
      <c r="T1279" s="87" t="s">
        <v>405</v>
      </c>
      <c r="U1279" s="88"/>
      <c r="V1279" s="87"/>
    </row>
    <row r="1280" spans="1:22" x14ac:dyDescent="0.2">
      <c r="A1280" s="48">
        <v>14</v>
      </c>
      <c r="B1280" s="48" t="s">
        <v>996</v>
      </c>
      <c r="C1280" s="48" t="s">
        <v>997</v>
      </c>
      <c r="D1280" s="49">
        <v>613</v>
      </c>
      <c r="E1280" s="50" t="s">
        <v>502</v>
      </c>
      <c r="F1280" s="48" t="s">
        <v>565</v>
      </c>
      <c r="G1280" s="48" t="s">
        <v>401</v>
      </c>
      <c r="H1280" s="48">
        <v>613</v>
      </c>
      <c r="I1280" s="48">
        <v>1</v>
      </c>
      <c r="J1280" s="48" t="s">
        <v>402</v>
      </c>
      <c r="K1280" s="48">
        <v>2532</v>
      </c>
      <c r="L1280" s="49">
        <v>303</v>
      </c>
      <c r="M1280" s="48" t="s">
        <v>365</v>
      </c>
      <c r="N1280" s="51" t="s">
        <v>404</v>
      </c>
      <c r="P1280" s="48">
        <v>1295</v>
      </c>
      <c r="Q1280" s="131" t="str">
        <f>IFERROR(INDEX(JRoomSCS!C:C,MATCH(JRooms!M1280,JRoomSCS!$B:$B,0)),"N/A")</f>
        <v>Science</v>
      </c>
      <c r="R1280" s="86" t="s">
        <v>405</v>
      </c>
      <c r="S1280" s="87" t="str">
        <f>IFERROR(INDEX(SchoolList!C:C,MATCH(T1280,SchoolList!A:A,0)),"N/A")</f>
        <v>N/A</v>
      </c>
      <c r="T1280" s="87" t="s">
        <v>405</v>
      </c>
      <c r="U1280" s="88"/>
      <c r="V1280" s="87"/>
    </row>
    <row r="1281" spans="1:22" x14ac:dyDescent="0.2">
      <c r="A1281" s="48">
        <v>14</v>
      </c>
      <c r="B1281" s="48" t="s">
        <v>996</v>
      </c>
      <c r="C1281" s="48" t="s">
        <v>997</v>
      </c>
      <c r="D1281" s="49">
        <v>616</v>
      </c>
      <c r="E1281" s="50" t="s">
        <v>999</v>
      </c>
      <c r="F1281" s="48" t="s">
        <v>1000</v>
      </c>
      <c r="G1281" s="48" t="s">
        <v>424</v>
      </c>
      <c r="H1281" s="48">
        <v>616</v>
      </c>
      <c r="I1281" s="48">
        <v>1</v>
      </c>
      <c r="J1281" s="48" t="s">
        <v>402</v>
      </c>
      <c r="K1281" s="48">
        <v>604</v>
      </c>
      <c r="L1281" s="49" t="s">
        <v>999</v>
      </c>
      <c r="M1281" s="48" t="s">
        <v>515</v>
      </c>
      <c r="N1281" s="51" t="s">
        <v>404</v>
      </c>
      <c r="P1281" s="48">
        <v>897</v>
      </c>
      <c r="Q1281" s="131" t="str">
        <f>IFERROR(INDEX(JRoomSCS!C:C,MATCH(JRooms!M1281,JRoomSCS!$B:$B,0)),"N/A")</f>
        <v>N/A</v>
      </c>
      <c r="R1281" s="86" t="s">
        <v>405</v>
      </c>
      <c r="S1281" s="87" t="str">
        <f>IFERROR(INDEX(SchoolList!C:C,MATCH(T1281,SchoolList!A:A,0)),"N/A")</f>
        <v>N/A</v>
      </c>
      <c r="T1281" s="87" t="s">
        <v>405</v>
      </c>
      <c r="U1281" s="88"/>
      <c r="V1281" s="87"/>
    </row>
    <row r="1282" spans="1:22" x14ac:dyDescent="0.2">
      <c r="A1282" s="48">
        <v>14</v>
      </c>
      <c r="B1282" s="48" t="s">
        <v>996</v>
      </c>
      <c r="C1282" s="48" t="s">
        <v>997</v>
      </c>
      <c r="D1282" s="49">
        <v>615</v>
      </c>
      <c r="E1282" s="50" t="s">
        <v>1001</v>
      </c>
      <c r="F1282" s="48" t="s">
        <v>1002</v>
      </c>
      <c r="G1282" s="48" t="s">
        <v>424</v>
      </c>
      <c r="H1282" s="48">
        <v>615</v>
      </c>
      <c r="I1282" s="48">
        <v>1</v>
      </c>
      <c r="J1282" s="48" t="s">
        <v>402</v>
      </c>
      <c r="K1282" s="48">
        <v>603</v>
      </c>
      <c r="L1282" s="49" t="s">
        <v>1001</v>
      </c>
      <c r="M1282" s="48" t="s">
        <v>515</v>
      </c>
      <c r="N1282" s="51" t="s">
        <v>404</v>
      </c>
      <c r="P1282" s="48">
        <v>897</v>
      </c>
      <c r="Q1282" s="131" t="str">
        <f>IFERROR(INDEX(JRoomSCS!C:C,MATCH(JRooms!M1282,JRoomSCS!$B:$B,0)),"N/A")</f>
        <v>N/A</v>
      </c>
      <c r="R1282" s="86" t="s">
        <v>405</v>
      </c>
      <c r="S1282" s="87" t="str">
        <f>IFERROR(INDEX(SchoolList!C:C,MATCH(T1282,SchoolList!A:A,0)),"N/A")</f>
        <v>N/A</v>
      </c>
      <c r="T1282" s="87" t="s">
        <v>405</v>
      </c>
      <c r="U1282" s="88"/>
      <c r="V1282" s="87"/>
    </row>
    <row r="1283" spans="1:22" x14ac:dyDescent="0.2">
      <c r="A1283" s="48">
        <v>14</v>
      </c>
      <c r="B1283" s="48" t="s">
        <v>996</v>
      </c>
      <c r="C1283" s="48" t="s">
        <v>997</v>
      </c>
      <c r="D1283" s="49">
        <v>614</v>
      </c>
      <c r="E1283" s="50" t="s">
        <v>1003</v>
      </c>
      <c r="F1283" s="48" t="s">
        <v>1004</v>
      </c>
      <c r="G1283" s="48" t="s">
        <v>424</v>
      </c>
      <c r="H1283" s="48">
        <v>614</v>
      </c>
      <c r="I1283" s="48">
        <v>1</v>
      </c>
      <c r="J1283" s="48" t="s">
        <v>402</v>
      </c>
      <c r="K1283" s="48">
        <v>602</v>
      </c>
      <c r="L1283" s="49" t="s">
        <v>1003</v>
      </c>
      <c r="M1283" s="48" t="s">
        <v>515</v>
      </c>
      <c r="N1283" s="51" t="s">
        <v>404</v>
      </c>
      <c r="P1283" s="48">
        <v>897</v>
      </c>
      <c r="Q1283" s="131" t="str">
        <f>IFERROR(INDEX(JRoomSCS!C:C,MATCH(JRooms!M1283,JRoomSCS!$B:$B,0)),"N/A")</f>
        <v>N/A</v>
      </c>
      <c r="R1283" s="86" t="s">
        <v>405</v>
      </c>
      <c r="S1283" s="87" t="str">
        <f>IFERROR(INDEX(SchoolList!C:C,MATCH(T1283,SchoolList!A:A,0)),"N/A")</f>
        <v>N/A</v>
      </c>
      <c r="T1283" s="87" t="s">
        <v>405</v>
      </c>
      <c r="U1283" s="88"/>
      <c r="V1283" s="87"/>
    </row>
    <row r="1284" spans="1:22" x14ac:dyDescent="0.2">
      <c r="A1284" s="48">
        <v>14</v>
      </c>
      <c r="B1284" s="48" t="s">
        <v>996</v>
      </c>
      <c r="C1284" s="48" t="s">
        <v>997</v>
      </c>
      <c r="D1284" s="49">
        <v>619</v>
      </c>
      <c r="E1284" s="50" t="s">
        <v>1005</v>
      </c>
      <c r="F1284" s="48" t="s">
        <v>1006</v>
      </c>
      <c r="G1284" s="48" t="s">
        <v>424</v>
      </c>
      <c r="H1284" s="48">
        <v>619</v>
      </c>
      <c r="I1284" s="48">
        <v>1</v>
      </c>
      <c r="J1284" s="48" t="s">
        <v>402</v>
      </c>
      <c r="K1284" s="48">
        <v>607</v>
      </c>
      <c r="L1284" s="49" t="s">
        <v>1005</v>
      </c>
      <c r="M1284" s="48" t="s">
        <v>515</v>
      </c>
      <c r="N1284" s="51" t="s">
        <v>404</v>
      </c>
      <c r="P1284" s="48">
        <v>897</v>
      </c>
      <c r="Q1284" s="131" t="str">
        <f>IFERROR(INDEX(JRoomSCS!C:C,MATCH(JRooms!M1284,JRoomSCS!$B:$B,0)),"N/A")</f>
        <v>N/A</v>
      </c>
      <c r="R1284" s="86" t="s">
        <v>405</v>
      </c>
      <c r="S1284" s="87" t="str">
        <f>IFERROR(INDEX(SchoolList!C:C,MATCH(T1284,SchoolList!A:A,0)),"N/A")</f>
        <v>N/A</v>
      </c>
      <c r="T1284" s="87" t="s">
        <v>405</v>
      </c>
      <c r="U1284" s="88"/>
      <c r="V1284" s="87"/>
    </row>
    <row r="1285" spans="1:22" x14ac:dyDescent="0.2">
      <c r="A1285" s="48">
        <v>14</v>
      </c>
      <c r="B1285" s="48" t="s">
        <v>996</v>
      </c>
      <c r="C1285" s="48" t="s">
        <v>997</v>
      </c>
      <c r="D1285" s="49">
        <v>618</v>
      </c>
      <c r="E1285" s="50" t="s">
        <v>1007</v>
      </c>
      <c r="F1285" s="48" t="s">
        <v>1008</v>
      </c>
      <c r="G1285" s="48" t="s">
        <v>424</v>
      </c>
      <c r="H1285" s="48">
        <v>618</v>
      </c>
      <c r="I1285" s="48">
        <v>1</v>
      </c>
      <c r="J1285" s="48" t="s">
        <v>402</v>
      </c>
      <c r="K1285" s="48">
        <v>606</v>
      </c>
      <c r="L1285" s="49" t="s">
        <v>1007</v>
      </c>
      <c r="M1285" s="48" t="s">
        <v>515</v>
      </c>
      <c r="N1285" s="51" t="s">
        <v>404</v>
      </c>
      <c r="P1285" s="48">
        <v>897</v>
      </c>
      <c r="Q1285" s="131" t="str">
        <f>IFERROR(INDEX(JRoomSCS!C:C,MATCH(JRooms!M1285,JRoomSCS!$B:$B,0)),"N/A")</f>
        <v>N/A</v>
      </c>
      <c r="R1285" s="86" t="s">
        <v>405</v>
      </c>
      <c r="S1285" s="87" t="str">
        <f>IFERROR(INDEX(SchoolList!C:C,MATCH(T1285,SchoolList!A:A,0)),"N/A")</f>
        <v>N/A</v>
      </c>
      <c r="T1285" s="87" t="s">
        <v>405</v>
      </c>
      <c r="U1285" s="88"/>
      <c r="V1285" s="87"/>
    </row>
    <row r="1286" spans="1:22" x14ac:dyDescent="0.2">
      <c r="A1286" s="48">
        <v>14</v>
      </c>
      <c r="B1286" s="48" t="s">
        <v>996</v>
      </c>
      <c r="C1286" s="48" t="s">
        <v>997</v>
      </c>
      <c r="D1286" s="49">
        <v>617</v>
      </c>
      <c r="E1286" s="50" t="s">
        <v>1009</v>
      </c>
      <c r="F1286" s="48" t="s">
        <v>1010</v>
      </c>
      <c r="G1286" s="48" t="s">
        <v>424</v>
      </c>
      <c r="H1286" s="48">
        <v>617</v>
      </c>
      <c r="I1286" s="48">
        <v>1</v>
      </c>
      <c r="J1286" s="48" t="s">
        <v>402</v>
      </c>
      <c r="K1286" s="48">
        <v>605</v>
      </c>
      <c r="L1286" s="49" t="s">
        <v>1009</v>
      </c>
      <c r="M1286" s="48" t="s">
        <v>515</v>
      </c>
      <c r="N1286" s="51" t="s">
        <v>404</v>
      </c>
      <c r="P1286" s="48">
        <v>897</v>
      </c>
      <c r="Q1286" s="131" t="str">
        <f>IFERROR(INDEX(JRoomSCS!C:C,MATCH(JRooms!M1286,JRoomSCS!$B:$B,0)),"N/A")</f>
        <v>N/A</v>
      </c>
      <c r="R1286" s="86" t="s">
        <v>405</v>
      </c>
      <c r="S1286" s="87" t="str">
        <f>IFERROR(INDEX(SchoolList!C:C,MATCH(T1286,SchoolList!A:A,0)),"N/A")</f>
        <v>N/A</v>
      </c>
      <c r="T1286" s="87" t="s">
        <v>405</v>
      </c>
      <c r="U1286" s="88"/>
      <c r="V1286" s="87"/>
    </row>
    <row r="1287" spans="1:22" x14ac:dyDescent="0.2">
      <c r="A1287" s="48">
        <v>67</v>
      </c>
      <c r="B1287" s="48" t="s">
        <v>1011</v>
      </c>
      <c r="C1287" s="48" t="s">
        <v>1012</v>
      </c>
      <c r="D1287" s="49">
        <v>185</v>
      </c>
      <c r="E1287" s="50" t="s">
        <v>399</v>
      </c>
      <c r="F1287" s="48" t="s">
        <v>400</v>
      </c>
      <c r="G1287" s="48" t="s">
        <v>401</v>
      </c>
      <c r="H1287" s="48">
        <v>185</v>
      </c>
      <c r="I1287" s="48">
        <v>1</v>
      </c>
      <c r="J1287" s="48" t="s">
        <v>402</v>
      </c>
      <c r="K1287" s="48">
        <v>1413</v>
      </c>
      <c r="L1287" s="49">
        <v>1</v>
      </c>
      <c r="M1287" s="48" t="s">
        <v>403</v>
      </c>
      <c r="N1287" s="51" t="s">
        <v>404</v>
      </c>
      <c r="P1287" s="48">
        <v>814</v>
      </c>
      <c r="Q1287" s="131" t="str">
        <f>IFERROR(INDEX(JRoomSCS!C:C,MATCH(JRooms!M1287,JRoomSCS!$B:$B,0)),"N/A")</f>
        <v>N/A</v>
      </c>
      <c r="R1287" s="86" t="s">
        <v>405</v>
      </c>
      <c r="S1287" s="87" t="str">
        <f>IFERROR(INDEX(SchoolList!C:C,MATCH(T1287,SchoolList!A:A,0)),"N/A")</f>
        <v>N/A</v>
      </c>
      <c r="T1287" s="87" t="s">
        <v>405</v>
      </c>
      <c r="U1287" s="88"/>
      <c r="V1287" s="87"/>
    </row>
    <row r="1288" spans="1:22" x14ac:dyDescent="0.2">
      <c r="A1288" s="48">
        <v>67</v>
      </c>
      <c r="B1288" s="48" t="s">
        <v>1011</v>
      </c>
      <c r="C1288" s="48" t="s">
        <v>1012</v>
      </c>
      <c r="D1288" s="49">
        <v>185</v>
      </c>
      <c r="E1288" s="50" t="s">
        <v>399</v>
      </c>
      <c r="F1288" s="48" t="s">
        <v>400</v>
      </c>
      <c r="G1288" s="48" t="s">
        <v>401</v>
      </c>
      <c r="H1288" s="48">
        <v>185</v>
      </c>
      <c r="I1288" s="48">
        <v>1</v>
      </c>
      <c r="J1288" s="48" t="s">
        <v>402</v>
      </c>
      <c r="K1288" s="48">
        <v>1414</v>
      </c>
      <c r="L1288" s="49">
        <v>2</v>
      </c>
      <c r="M1288" s="48" t="s">
        <v>403</v>
      </c>
      <c r="N1288" s="51" t="s">
        <v>404</v>
      </c>
      <c r="P1288" s="48">
        <v>814</v>
      </c>
      <c r="Q1288" s="131" t="str">
        <f>IFERROR(INDEX(JRoomSCS!C:C,MATCH(JRooms!M1288,JRoomSCS!$B:$B,0)),"N/A")</f>
        <v>N/A</v>
      </c>
      <c r="R1288" s="86" t="s">
        <v>405</v>
      </c>
      <c r="S1288" s="87" t="str">
        <f>IFERROR(INDEX(SchoolList!C:C,MATCH(T1288,SchoolList!A:A,0)),"N/A")</f>
        <v>N/A</v>
      </c>
      <c r="T1288" s="87" t="s">
        <v>405</v>
      </c>
      <c r="U1288" s="88"/>
      <c r="V1288" s="87"/>
    </row>
    <row r="1289" spans="1:22" x14ac:dyDescent="0.2">
      <c r="A1289" s="48">
        <v>67</v>
      </c>
      <c r="B1289" s="48" t="s">
        <v>1011</v>
      </c>
      <c r="C1289" s="48" t="s">
        <v>1012</v>
      </c>
      <c r="D1289" s="49">
        <v>185</v>
      </c>
      <c r="E1289" s="50" t="s">
        <v>399</v>
      </c>
      <c r="F1289" s="48" t="s">
        <v>400</v>
      </c>
      <c r="G1289" s="48" t="s">
        <v>401</v>
      </c>
      <c r="H1289" s="48">
        <v>185</v>
      </c>
      <c r="I1289" s="48">
        <v>1</v>
      </c>
      <c r="J1289" s="48" t="s">
        <v>402</v>
      </c>
      <c r="K1289" s="48">
        <v>1415</v>
      </c>
      <c r="L1289" s="49">
        <v>3</v>
      </c>
      <c r="M1289" s="48" t="s">
        <v>403</v>
      </c>
      <c r="N1289" s="51" t="s">
        <v>404</v>
      </c>
      <c r="P1289" s="48">
        <v>851</v>
      </c>
      <c r="Q1289" s="131" t="str">
        <f>IFERROR(INDEX(JRoomSCS!C:C,MATCH(JRooms!M1289,JRoomSCS!$B:$B,0)),"N/A")</f>
        <v>N/A</v>
      </c>
      <c r="R1289" s="86" t="s">
        <v>405</v>
      </c>
      <c r="S1289" s="87" t="str">
        <f>IFERROR(INDEX(SchoolList!C:C,MATCH(T1289,SchoolList!A:A,0)),"N/A")</f>
        <v>N/A</v>
      </c>
      <c r="T1289" s="87" t="s">
        <v>405</v>
      </c>
      <c r="U1289" s="88"/>
      <c r="V1289" s="87"/>
    </row>
    <row r="1290" spans="1:22" x14ac:dyDescent="0.2">
      <c r="A1290" s="48">
        <v>67</v>
      </c>
      <c r="B1290" s="48" t="s">
        <v>1011</v>
      </c>
      <c r="C1290" s="48" t="s">
        <v>1012</v>
      </c>
      <c r="D1290" s="49">
        <v>185</v>
      </c>
      <c r="E1290" s="50" t="s">
        <v>399</v>
      </c>
      <c r="F1290" s="48" t="s">
        <v>400</v>
      </c>
      <c r="G1290" s="48" t="s">
        <v>401</v>
      </c>
      <c r="H1290" s="48">
        <v>185</v>
      </c>
      <c r="I1290" s="48">
        <v>1</v>
      </c>
      <c r="J1290" s="48" t="s">
        <v>402</v>
      </c>
      <c r="K1290" s="48">
        <v>1416</v>
      </c>
      <c r="L1290" s="49">
        <v>4</v>
      </c>
      <c r="M1290" s="48" t="s">
        <v>406</v>
      </c>
      <c r="N1290" s="51" t="s">
        <v>404</v>
      </c>
      <c r="P1290" s="48">
        <v>1161</v>
      </c>
      <c r="Q1290" s="131" t="str">
        <f>IFERROR(INDEX(JRoomSCS!C:C,MATCH(JRooms!M1290,JRoomSCS!$B:$B,0)),"N/A")</f>
        <v>N/A</v>
      </c>
      <c r="R1290" s="86" t="s">
        <v>405</v>
      </c>
      <c r="S1290" s="87" t="str">
        <f>IFERROR(INDEX(SchoolList!C:C,MATCH(T1290,SchoolList!A:A,0)),"N/A")</f>
        <v>N/A</v>
      </c>
      <c r="T1290" s="87" t="s">
        <v>405</v>
      </c>
      <c r="U1290" s="88"/>
      <c r="V1290" s="87"/>
    </row>
    <row r="1291" spans="1:22" x14ac:dyDescent="0.2">
      <c r="A1291" s="48">
        <v>67</v>
      </c>
      <c r="B1291" s="48" t="s">
        <v>1011</v>
      </c>
      <c r="C1291" s="48" t="s">
        <v>1012</v>
      </c>
      <c r="D1291" s="49">
        <v>185</v>
      </c>
      <c r="E1291" s="50" t="s">
        <v>399</v>
      </c>
      <c r="F1291" s="48" t="s">
        <v>400</v>
      </c>
      <c r="G1291" s="48" t="s">
        <v>401</v>
      </c>
      <c r="H1291" s="48">
        <v>185</v>
      </c>
      <c r="I1291" s="48">
        <v>1</v>
      </c>
      <c r="J1291" s="48" t="s">
        <v>402</v>
      </c>
      <c r="K1291" s="48">
        <v>1419</v>
      </c>
      <c r="L1291" s="49">
        <v>5</v>
      </c>
      <c r="M1291" s="48" t="s">
        <v>419</v>
      </c>
      <c r="N1291" s="51" t="s">
        <v>404</v>
      </c>
      <c r="P1291" s="48">
        <v>851</v>
      </c>
      <c r="Q1291" s="131" t="str">
        <f>IFERROR(INDEX(JRoomSCS!C:C,MATCH(JRooms!M1291,JRoomSCS!$B:$B,0)),"N/A")</f>
        <v>N/A</v>
      </c>
      <c r="R1291" s="86" t="s">
        <v>405</v>
      </c>
      <c r="S1291" s="87" t="str">
        <f>IFERROR(INDEX(SchoolList!C:C,MATCH(T1291,SchoolList!A:A,0)),"N/A")</f>
        <v>N/A</v>
      </c>
      <c r="T1291" s="87" t="s">
        <v>405</v>
      </c>
      <c r="U1291" s="88"/>
      <c r="V1291" s="87"/>
    </row>
    <row r="1292" spans="1:22" x14ac:dyDescent="0.2">
      <c r="A1292" s="48">
        <v>67</v>
      </c>
      <c r="B1292" s="48" t="s">
        <v>1011</v>
      </c>
      <c r="C1292" s="48" t="s">
        <v>1012</v>
      </c>
      <c r="D1292" s="49">
        <v>185</v>
      </c>
      <c r="E1292" s="50" t="s">
        <v>399</v>
      </c>
      <c r="F1292" s="48" t="s">
        <v>400</v>
      </c>
      <c r="G1292" s="48" t="s">
        <v>401</v>
      </c>
      <c r="H1292" s="48">
        <v>185</v>
      </c>
      <c r="I1292" s="48">
        <v>1</v>
      </c>
      <c r="J1292" s="48" t="s">
        <v>402</v>
      </c>
      <c r="K1292" s="48">
        <v>1418</v>
      </c>
      <c r="L1292" s="49">
        <v>6</v>
      </c>
      <c r="M1292" s="48" t="s">
        <v>403</v>
      </c>
      <c r="N1292" s="51" t="s">
        <v>404</v>
      </c>
      <c r="P1292" s="48">
        <v>851</v>
      </c>
      <c r="Q1292" s="131" t="str">
        <f>IFERROR(INDEX(JRoomSCS!C:C,MATCH(JRooms!M1292,JRoomSCS!$B:$B,0)),"N/A")</f>
        <v>N/A</v>
      </c>
      <c r="R1292" s="86" t="s">
        <v>405</v>
      </c>
      <c r="S1292" s="87" t="str">
        <f>IFERROR(INDEX(SchoolList!C:C,MATCH(T1292,SchoolList!A:A,0)),"N/A")</f>
        <v>N/A</v>
      </c>
      <c r="T1292" s="87" t="s">
        <v>405</v>
      </c>
      <c r="U1292" s="88"/>
      <c r="V1292" s="87"/>
    </row>
    <row r="1293" spans="1:22" x14ac:dyDescent="0.2">
      <c r="A1293" s="48">
        <v>67</v>
      </c>
      <c r="B1293" s="48" t="s">
        <v>1011</v>
      </c>
      <c r="C1293" s="48" t="s">
        <v>1012</v>
      </c>
      <c r="D1293" s="49">
        <v>185</v>
      </c>
      <c r="E1293" s="50" t="s">
        <v>399</v>
      </c>
      <c r="F1293" s="48" t="s">
        <v>400</v>
      </c>
      <c r="G1293" s="48" t="s">
        <v>401</v>
      </c>
      <c r="H1293" s="48">
        <v>185</v>
      </c>
      <c r="I1293" s="48">
        <v>1</v>
      </c>
      <c r="J1293" s="48" t="s">
        <v>402</v>
      </c>
      <c r="K1293" s="48">
        <v>1417</v>
      </c>
      <c r="L1293" s="49">
        <v>7</v>
      </c>
      <c r="M1293" s="48" t="s">
        <v>415</v>
      </c>
      <c r="N1293" s="51" t="s">
        <v>416</v>
      </c>
      <c r="P1293" s="48">
        <v>828</v>
      </c>
      <c r="Q1293" s="131" t="str">
        <f>IFERROR(INDEX(JRoomSCS!C:C,MATCH(JRooms!M1293,JRoomSCS!$B:$B,0)),"N/A")</f>
        <v>N/A</v>
      </c>
      <c r="R1293" s="86" t="s">
        <v>405</v>
      </c>
      <c r="S1293" s="87" t="str">
        <f>IFERROR(INDEX(SchoolList!C:C,MATCH(T1293,SchoolList!A:A,0)),"N/A")</f>
        <v>N/A</v>
      </c>
      <c r="T1293" s="87" t="s">
        <v>405</v>
      </c>
      <c r="U1293" s="88"/>
      <c r="V1293" s="87"/>
    </row>
    <row r="1294" spans="1:22" x14ac:dyDescent="0.2">
      <c r="A1294" s="48">
        <v>67</v>
      </c>
      <c r="B1294" s="48" t="s">
        <v>1011</v>
      </c>
      <c r="C1294" s="48" t="s">
        <v>1012</v>
      </c>
      <c r="D1294" s="49">
        <v>185</v>
      </c>
      <c r="E1294" s="50" t="s">
        <v>399</v>
      </c>
      <c r="F1294" s="48" t="s">
        <v>400</v>
      </c>
      <c r="G1294" s="48" t="s">
        <v>401</v>
      </c>
      <c r="H1294" s="48">
        <v>185</v>
      </c>
      <c r="I1294" s="48">
        <v>1</v>
      </c>
      <c r="J1294" s="48" t="s">
        <v>402</v>
      </c>
      <c r="K1294" s="48">
        <v>1430</v>
      </c>
      <c r="L1294" s="49" t="s">
        <v>542</v>
      </c>
      <c r="M1294" s="48" t="s">
        <v>412</v>
      </c>
      <c r="N1294" s="51" t="s">
        <v>413</v>
      </c>
      <c r="P1294" s="48">
        <v>1530</v>
      </c>
      <c r="Q1294" s="131" t="str">
        <f>IFERROR(INDEX(JRoomSCS!C:C,MATCH(JRooms!M1294,JRoomSCS!$B:$B,0)),"N/A")</f>
        <v>N/A</v>
      </c>
      <c r="R1294" s="86" t="s">
        <v>405</v>
      </c>
      <c r="S1294" s="87" t="str">
        <f>IFERROR(INDEX(SchoolList!C:C,MATCH(T1294,SchoolList!A:A,0)),"N/A")</f>
        <v>N/A</v>
      </c>
      <c r="T1294" s="87" t="s">
        <v>405</v>
      </c>
      <c r="U1294" s="88"/>
      <c r="V1294" s="87"/>
    </row>
    <row r="1295" spans="1:22" x14ac:dyDescent="0.2">
      <c r="A1295" s="48">
        <v>67</v>
      </c>
      <c r="B1295" s="48" t="s">
        <v>1011</v>
      </c>
      <c r="C1295" s="48" t="s">
        <v>1012</v>
      </c>
      <c r="D1295" s="49">
        <v>185</v>
      </c>
      <c r="E1295" s="50" t="s">
        <v>399</v>
      </c>
      <c r="F1295" s="48" t="s">
        <v>400</v>
      </c>
      <c r="G1295" s="48" t="s">
        <v>401</v>
      </c>
      <c r="H1295" s="48">
        <v>185</v>
      </c>
      <c r="I1295" s="48">
        <v>1</v>
      </c>
      <c r="J1295" s="48" t="s">
        <v>402</v>
      </c>
      <c r="K1295" s="48">
        <v>1420</v>
      </c>
      <c r="L1295" s="49" t="s">
        <v>546</v>
      </c>
      <c r="M1295" s="48" t="s">
        <v>408</v>
      </c>
      <c r="N1295" s="51" t="s">
        <v>409</v>
      </c>
      <c r="P1295" s="48">
        <v>100</v>
      </c>
      <c r="Q1295" s="131" t="str">
        <f>IFERROR(INDEX(JRoomSCS!C:C,MATCH(JRooms!M1295,JRoomSCS!$B:$B,0)),"N/A")</f>
        <v>N/A</v>
      </c>
      <c r="R1295" s="86" t="s">
        <v>405</v>
      </c>
      <c r="S1295" s="87" t="str">
        <f>IFERROR(INDEX(SchoolList!C:C,MATCH(T1295,SchoolList!A:A,0)),"N/A")</f>
        <v>N/A</v>
      </c>
      <c r="T1295" s="87" t="s">
        <v>405</v>
      </c>
      <c r="U1295" s="88"/>
      <c r="V1295" s="87"/>
    </row>
    <row r="1296" spans="1:22" x14ac:dyDescent="0.2">
      <c r="A1296" s="48">
        <v>67</v>
      </c>
      <c r="B1296" s="48" t="s">
        <v>1011</v>
      </c>
      <c r="C1296" s="48" t="s">
        <v>1012</v>
      </c>
      <c r="D1296" s="49">
        <v>187</v>
      </c>
      <c r="E1296" s="50" t="s">
        <v>471</v>
      </c>
      <c r="F1296" s="48" t="s">
        <v>472</v>
      </c>
      <c r="G1296" s="48" t="s">
        <v>401</v>
      </c>
      <c r="H1296" s="48">
        <v>187</v>
      </c>
      <c r="I1296" s="48">
        <v>1</v>
      </c>
      <c r="J1296" s="48" t="s">
        <v>402</v>
      </c>
      <c r="K1296" s="48">
        <v>1421</v>
      </c>
      <c r="L1296" s="49">
        <v>8</v>
      </c>
      <c r="M1296" s="48" t="s">
        <v>419</v>
      </c>
      <c r="N1296" s="51" t="s">
        <v>404</v>
      </c>
      <c r="P1296" s="48">
        <v>897</v>
      </c>
      <c r="Q1296" s="131" t="str">
        <f>IFERROR(INDEX(JRoomSCS!C:C,MATCH(JRooms!M1296,JRoomSCS!$B:$B,0)),"N/A")</f>
        <v>N/A</v>
      </c>
      <c r="R1296" s="86" t="s">
        <v>405</v>
      </c>
      <c r="S1296" s="87" t="str">
        <f>IFERROR(INDEX(SchoolList!C:C,MATCH(T1296,SchoolList!A:A,0)),"N/A")</f>
        <v>N/A</v>
      </c>
      <c r="T1296" s="87" t="s">
        <v>405</v>
      </c>
      <c r="U1296" s="88"/>
      <c r="V1296" s="87"/>
    </row>
    <row r="1297" spans="1:22" x14ac:dyDescent="0.2">
      <c r="A1297" s="48">
        <v>67</v>
      </c>
      <c r="B1297" s="48" t="s">
        <v>1011</v>
      </c>
      <c r="C1297" s="48" t="s">
        <v>1012</v>
      </c>
      <c r="D1297" s="49">
        <v>187</v>
      </c>
      <c r="E1297" s="50" t="s">
        <v>471</v>
      </c>
      <c r="F1297" s="48" t="s">
        <v>472</v>
      </c>
      <c r="G1297" s="48" t="s">
        <v>401</v>
      </c>
      <c r="H1297" s="48">
        <v>187</v>
      </c>
      <c r="I1297" s="48">
        <v>1</v>
      </c>
      <c r="J1297" s="48" t="s">
        <v>402</v>
      </c>
      <c r="K1297" s="48">
        <v>1422</v>
      </c>
      <c r="L1297" s="49">
        <v>9</v>
      </c>
      <c r="M1297" s="48" t="s">
        <v>515</v>
      </c>
      <c r="N1297" s="51" t="s">
        <v>404</v>
      </c>
      <c r="P1297" s="48">
        <v>897</v>
      </c>
      <c r="Q1297" s="131" t="str">
        <f>IFERROR(INDEX(JRoomSCS!C:C,MATCH(JRooms!M1297,JRoomSCS!$B:$B,0)),"N/A")</f>
        <v>N/A</v>
      </c>
      <c r="R1297" s="86" t="s">
        <v>405</v>
      </c>
      <c r="S1297" s="87" t="str">
        <f>IFERROR(INDEX(SchoolList!C:C,MATCH(T1297,SchoolList!A:A,0)),"N/A")</f>
        <v>N/A</v>
      </c>
      <c r="T1297" s="87" t="s">
        <v>405</v>
      </c>
      <c r="U1297" s="88"/>
      <c r="V1297" s="87"/>
    </row>
    <row r="1298" spans="1:22" x14ac:dyDescent="0.2">
      <c r="A1298" s="48">
        <v>67</v>
      </c>
      <c r="B1298" s="48" t="s">
        <v>1011</v>
      </c>
      <c r="C1298" s="48" t="s">
        <v>1012</v>
      </c>
      <c r="D1298" s="49">
        <v>187</v>
      </c>
      <c r="E1298" s="50" t="s">
        <v>471</v>
      </c>
      <c r="F1298" s="48" t="s">
        <v>472</v>
      </c>
      <c r="G1298" s="48" t="s">
        <v>401</v>
      </c>
      <c r="H1298" s="48">
        <v>187</v>
      </c>
      <c r="I1298" s="48">
        <v>1</v>
      </c>
      <c r="J1298" s="48" t="s">
        <v>402</v>
      </c>
      <c r="K1298" s="48">
        <v>1428</v>
      </c>
      <c r="L1298" s="49">
        <v>12</v>
      </c>
      <c r="M1298" s="48" t="s">
        <v>419</v>
      </c>
      <c r="N1298" s="51" t="s">
        <v>404</v>
      </c>
      <c r="P1298" s="48">
        <v>897</v>
      </c>
      <c r="Q1298" s="131" t="str">
        <f>IFERROR(INDEX(JRoomSCS!C:C,MATCH(JRooms!M1298,JRoomSCS!$B:$B,0)),"N/A")</f>
        <v>N/A</v>
      </c>
      <c r="R1298" s="86" t="s">
        <v>405</v>
      </c>
      <c r="S1298" s="87" t="str">
        <f>IFERROR(INDEX(SchoolList!C:C,MATCH(T1298,SchoolList!A:A,0)),"N/A")</f>
        <v>N/A</v>
      </c>
      <c r="T1298" s="87" t="s">
        <v>405</v>
      </c>
      <c r="U1298" s="88"/>
      <c r="V1298" s="87"/>
    </row>
    <row r="1299" spans="1:22" x14ac:dyDescent="0.2">
      <c r="A1299" s="48">
        <v>67</v>
      </c>
      <c r="B1299" s="48" t="s">
        <v>1011</v>
      </c>
      <c r="C1299" s="48" t="s">
        <v>1012</v>
      </c>
      <c r="D1299" s="49">
        <v>187</v>
      </c>
      <c r="E1299" s="50" t="s">
        <v>471</v>
      </c>
      <c r="F1299" s="48" t="s">
        <v>472</v>
      </c>
      <c r="G1299" s="48" t="s">
        <v>401</v>
      </c>
      <c r="H1299" s="48">
        <v>187</v>
      </c>
      <c r="I1299" s="48">
        <v>1</v>
      </c>
      <c r="J1299" s="48" t="s">
        <v>402</v>
      </c>
      <c r="K1299" s="48">
        <v>1429</v>
      </c>
      <c r="L1299" s="49">
        <v>13</v>
      </c>
      <c r="M1299" s="48" t="s">
        <v>419</v>
      </c>
      <c r="N1299" s="51" t="s">
        <v>404</v>
      </c>
      <c r="P1299" s="48">
        <v>897</v>
      </c>
      <c r="Q1299" s="131" t="str">
        <f>IFERROR(INDEX(JRoomSCS!C:C,MATCH(JRooms!M1299,JRoomSCS!$B:$B,0)),"N/A")</f>
        <v>N/A</v>
      </c>
      <c r="R1299" s="86" t="s">
        <v>405</v>
      </c>
      <c r="S1299" s="87" t="str">
        <f>IFERROR(INDEX(SchoolList!C:C,MATCH(T1299,SchoolList!A:A,0)),"N/A")</f>
        <v>N/A</v>
      </c>
      <c r="T1299" s="87" t="s">
        <v>405</v>
      </c>
      <c r="U1299" s="88"/>
      <c r="V1299" s="87"/>
    </row>
    <row r="1300" spans="1:22" x14ac:dyDescent="0.2">
      <c r="A1300" s="48">
        <v>67</v>
      </c>
      <c r="B1300" s="48" t="s">
        <v>1011</v>
      </c>
      <c r="C1300" s="48" t="s">
        <v>1012</v>
      </c>
      <c r="D1300" s="49">
        <v>187</v>
      </c>
      <c r="E1300" s="50" t="s">
        <v>471</v>
      </c>
      <c r="F1300" s="48" t="s">
        <v>472</v>
      </c>
      <c r="G1300" s="48" t="s">
        <v>401</v>
      </c>
      <c r="H1300" s="48">
        <v>187</v>
      </c>
      <c r="I1300" s="48">
        <v>1</v>
      </c>
      <c r="J1300" s="48" t="s">
        <v>402</v>
      </c>
      <c r="K1300" s="48">
        <v>1427</v>
      </c>
      <c r="L1300" s="49" t="s">
        <v>338</v>
      </c>
      <c r="M1300" s="48" t="s">
        <v>354</v>
      </c>
      <c r="N1300" s="51" t="s">
        <v>500</v>
      </c>
      <c r="P1300" s="48">
        <v>322</v>
      </c>
      <c r="Q1300" s="131" t="str">
        <f>IFERROR(INDEX(JRoomSCS!C:C,MATCH(JRooms!M1300,JRoomSCS!$B:$B,0)),"N/A")</f>
        <v>Arts</v>
      </c>
      <c r="R1300" s="86" t="s">
        <v>405</v>
      </c>
      <c r="S1300" s="87" t="str">
        <f>IFERROR(INDEX(SchoolList!C:C,MATCH(T1300,SchoolList!A:A,0)),"N/A")</f>
        <v>N/A</v>
      </c>
      <c r="T1300" s="87" t="s">
        <v>405</v>
      </c>
      <c r="U1300" s="88"/>
      <c r="V1300" s="87"/>
    </row>
    <row r="1301" spans="1:22" x14ac:dyDescent="0.2">
      <c r="A1301" s="48">
        <v>67</v>
      </c>
      <c r="B1301" s="48" t="s">
        <v>1011</v>
      </c>
      <c r="C1301" s="48" t="s">
        <v>1012</v>
      </c>
      <c r="D1301" s="49">
        <v>187</v>
      </c>
      <c r="E1301" s="50" t="s">
        <v>471</v>
      </c>
      <c r="F1301" s="48" t="s">
        <v>472</v>
      </c>
      <c r="G1301" s="48" t="s">
        <v>401</v>
      </c>
      <c r="H1301" s="48">
        <v>187</v>
      </c>
      <c r="I1301" s="48">
        <v>1</v>
      </c>
      <c r="J1301" s="48" t="s">
        <v>402</v>
      </c>
      <c r="K1301" s="48">
        <v>1425</v>
      </c>
      <c r="L1301" s="49" t="s">
        <v>414</v>
      </c>
      <c r="M1301" s="48" t="s">
        <v>415</v>
      </c>
      <c r="N1301" s="51" t="s">
        <v>416</v>
      </c>
      <c r="P1301" s="48">
        <v>897</v>
      </c>
      <c r="Q1301" s="131" t="str">
        <f>IFERROR(INDEX(JRoomSCS!C:C,MATCH(JRooms!M1301,JRoomSCS!$B:$B,0)),"N/A")</f>
        <v>N/A</v>
      </c>
      <c r="R1301" s="86" t="s">
        <v>405</v>
      </c>
      <c r="S1301" s="87" t="str">
        <f>IFERROR(INDEX(SchoolList!C:C,MATCH(T1301,SchoolList!A:A,0)),"N/A")</f>
        <v>N/A</v>
      </c>
      <c r="T1301" s="87" t="s">
        <v>405</v>
      </c>
      <c r="U1301" s="88"/>
      <c r="V1301" s="87"/>
    </row>
    <row r="1302" spans="1:22" x14ac:dyDescent="0.2">
      <c r="A1302" s="48">
        <v>67</v>
      </c>
      <c r="B1302" s="48" t="s">
        <v>1011</v>
      </c>
      <c r="C1302" s="48" t="s">
        <v>1012</v>
      </c>
      <c r="D1302" s="49">
        <v>187</v>
      </c>
      <c r="E1302" s="50" t="s">
        <v>471</v>
      </c>
      <c r="F1302" s="48" t="s">
        <v>472</v>
      </c>
      <c r="G1302" s="48" t="s">
        <v>401</v>
      </c>
      <c r="H1302" s="48">
        <v>187</v>
      </c>
      <c r="I1302" s="48">
        <v>1</v>
      </c>
      <c r="J1302" s="48" t="s">
        <v>402</v>
      </c>
      <c r="K1302" s="48">
        <v>1426</v>
      </c>
      <c r="L1302" s="49" t="s">
        <v>1013</v>
      </c>
      <c r="M1302" s="48" t="s">
        <v>374</v>
      </c>
      <c r="N1302" s="51" t="s">
        <v>500</v>
      </c>
      <c r="P1302" s="48">
        <v>552</v>
      </c>
      <c r="Q1302" s="131" t="str">
        <f>IFERROR(INDEX(JRoomSCS!C:C,MATCH(JRooms!M1302,JRoomSCS!$B:$B,0)),"N/A")</f>
        <v>Tech</v>
      </c>
      <c r="R1302" s="86" t="s">
        <v>405</v>
      </c>
      <c r="S1302" s="87" t="str">
        <f>IFERROR(INDEX(SchoolList!C:C,MATCH(T1302,SchoolList!A:A,0)),"N/A")</f>
        <v>N/A</v>
      </c>
      <c r="T1302" s="87" t="s">
        <v>405</v>
      </c>
      <c r="U1302" s="88"/>
      <c r="V1302" s="87"/>
    </row>
    <row r="1303" spans="1:22" x14ac:dyDescent="0.2">
      <c r="A1303" s="48">
        <v>67</v>
      </c>
      <c r="B1303" s="48" t="s">
        <v>1011</v>
      </c>
      <c r="C1303" s="48" t="s">
        <v>1012</v>
      </c>
      <c r="D1303" s="49">
        <v>187</v>
      </c>
      <c r="E1303" s="50" t="s">
        <v>471</v>
      </c>
      <c r="F1303" s="48" t="s">
        <v>472</v>
      </c>
      <c r="G1303" s="48" t="s">
        <v>401</v>
      </c>
      <c r="H1303" s="48">
        <v>1096</v>
      </c>
      <c r="I1303" s="48">
        <v>2</v>
      </c>
      <c r="J1303" s="48" t="s">
        <v>463</v>
      </c>
      <c r="K1303" s="48">
        <v>1423</v>
      </c>
      <c r="L1303" s="49">
        <v>10</v>
      </c>
      <c r="M1303" s="48" t="s">
        <v>368</v>
      </c>
      <c r="N1303" s="51" t="s">
        <v>500</v>
      </c>
      <c r="P1303" s="48">
        <v>897</v>
      </c>
      <c r="Q1303" s="131" t="str">
        <f>IFERROR(INDEX(JRoomSCS!C:C,MATCH(JRooms!M1303,JRoomSCS!$B:$B,0)),"N/A")</f>
        <v>Science</v>
      </c>
      <c r="R1303" s="86" t="s">
        <v>405</v>
      </c>
      <c r="S1303" s="87" t="str">
        <f>IFERROR(INDEX(SchoolList!C:C,MATCH(T1303,SchoolList!A:A,0)),"N/A")</f>
        <v>N/A</v>
      </c>
      <c r="T1303" s="87" t="s">
        <v>405</v>
      </c>
      <c r="U1303" s="88"/>
      <c r="V1303" s="87"/>
    </row>
    <row r="1304" spans="1:22" x14ac:dyDescent="0.2">
      <c r="A1304" s="48">
        <v>67</v>
      </c>
      <c r="B1304" s="48" t="s">
        <v>1011</v>
      </c>
      <c r="C1304" s="48" t="s">
        <v>1012</v>
      </c>
      <c r="D1304" s="49">
        <v>187</v>
      </c>
      <c r="E1304" s="50" t="s">
        <v>471</v>
      </c>
      <c r="F1304" s="48" t="s">
        <v>472</v>
      </c>
      <c r="G1304" s="48" t="s">
        <v>401</v>
      </c>
      <c r="H1304" s="48">
        <v>1096</v>
      </c>
      <c r="I1304" s="48">
        <v>2</v>
      </c>
      <c r="J1304" s="48" t="s">
        <v>463</v>
      </c>
      <c r="K1304" s="48">
        <v>1424</v>
      </c>
      <c r="L1304" s="49">
        <v>11</v>
      </c>
      <c r="M1304" s="48" t="s">
        <v>515</v>
      </c>
      <c r="N1304" s="51" t="s">
        <v>404</v>
      </c>
      <c r="P1304" s="48">
        <v>897</v>
      </c>
      <c r="Q1304" s="131" t="str">
        <f>IFERROR(INDEX(JRoomSCS!C:C,MATCH(JRooms!M1304,JRoomSCS!$B:$B,0)),"N/A")</f>
        <v>N/A</v>
      </c>
      <c r="R1304" s="86" t="s">
        <v>405</v>
      </c>
      <c r="S1304" s="87" t="str">
        <f>IFERROR(INDEX(SchoolList!C:C,MATCH(T1304,SchoolList!A:A,0)),"N/A")</f>
        <v>N/A</v>
      </c>
      <c r="T1304" s="87" t="s">
        <v>405</v>
      </c>
      <c r="U1304" s="88"/>
      <c r="V1304" s="87"/>
    </row>
    <row r="1305" spans="1:22" x14ac:dyDescent="0.2">
      <c r="A1305" s="48">
        <v>67</v>
      </c>
      <c r="B1305" s="48" t="s">
        <v>1011</v>
      </c>
      <c r="C1305" s="48" t="s">
        <v>1012</v>
      </c>
      <c r="D1305" s="49">
        <v>186</v>
      </c>
      <c r="E1305" s="50" t="s">
        <v>618</v>
      </c>
      <c r="F1305" s="48" t="s">
        <v>619</v>
      </c>
      <c r="G1305" s="48" t="s">
        <v>424</v>
      </c>
      <c r="H1305" s="48">
        <v>186</v>
      </c>
      <c r="I1305" s="48">
        <v>1</v>
      </c>
      <c r="J1305" s="48" t="s">
        <v>402</v>
      </c>
      <c r="K1305" s="48">
        <v>418</v>
      </c>
      <c r="L1305" s="49">
        <v>15</v>
      </c>
      <c r="M1305" s="48" t="s">
        <v>403</v>
      </c>
      <c r="N1305" s="51" t="s">
        <v>404</v>
      </c>
      <c r="P1305" s="48">
        <v>714</v>
      </c>
      <c r="Q1305" s="131" t="str">
        <f>IFERROR(INDEX(JRoomSCS!C:C,MATCH(JRooms!M1305,JRoomSCS!$B:$B,0)),"N/A")</f>
        <v>N/A</v>
      </c>
      <c r="R1305" s="86" t="s">
        <v>405</v>
      </c>
      <c r="S1305" s="87" t="str">
        <f>IFERROR(INDEX(SchoolList!C:C,MATCH(T1305,SchoolList!A:A,0)),"N/A")</f>
        <v>N/A</v>
      </c>
      <c r="T1305" s="87" t="s">
        <v>405</v>
      </c>
      <c r="U1305" s="88"/>
      <c r="V1305" s="87"/>
    </row>
    <row r="1306" spans="1:22" x14ac:dyDescent="0.2">
      <c r="A1306" s="48">
        <v>31</v>
      </c>
      <c r="B1306" s="48" t="s">
        <v>1014</v>
      </c>
      <c r="C1306" s="48" t="s">
        <v>1015</v>
      </c>
      <c r="D1306" s="49">
        <v>71</v>
      </c>
      <c r="E1306" s="50" t="s">
        <v>399</v>
      </c>
      <c r="F1306" s="48" t="s">
        <v>400</v>
      </c>
      <c r="G1306" s="48" t="s">
        <v>401</v>
      </c>
      <c r="H1306" s="48">
        <v>71</v>
      </c>
      <c r="I1306" s="48">
        <v>1</v>
      </c>
      <c r="J1306" s="48" t="s">
        <v>402</v>
      </c>
      <c r="K1306" s="48">
        <v>3040</v>
      </c>
      <c r="L1306" s="49">
        <v>1</v>
      </c>
      <c r="M1306" s="48" t="s">
        <v>515</v>
      </c>
      <c r="N1306" s="51" t="s">
        <v>404</v>
      </c>
      <c r="O1306" s="52" t="s">
        <v>491</v>
      </c>
      <c r="P1306" s="48">
        <v>660</v>
      </c>
      <c r="Q1306" s="131" t="str">
        <f>IFERROR(INDEX(JRoomSCS!C:C,MATCH(JRooms!M1306,JRoomSCS!$B:$B,0)),"N/A")</f>
        <v>N/A</v>
      </c>
      <c r="R1306" s="86" t="s">
        <v>405</v>
      </c>
      <c r="S1306" s="87" t="str">
        <f>IFERROR(INDEX(SchoolList!C:C,MATCH(T1306,SchoolList!A:A,0)),"N/A")</f>
        <v>N/A</v>
      </c>
      <c r="T1306" s="87" t="s">
        <v>405</v>
      </c>
      <c r="U1306" s="88"/>
      <c r="V1306" s="87"/>
    </row>
    <row r="1307" spans="1:22" x14ac:dyDescent="0.2">
      <c r="A1307" s="48">
        <v>31</v>
      </c>
      <c r="B1307" s="48" t="s">
        <v>1014</v>
      </c>
      <c r="C1307" s="48" t="s">
        <v>1015</v>
      </c>
      <c r="D1307" s="49">
        <v>71</v>
      </c>
      <c r="E1307" s="50" t="s">
        <v>399</v>
      </c>
      <c r="F1307" s="48" t="s">
        <v>400</v>
      </c>
      <c r="G1307" s="48" t="s">
        <v>401</v>
      </c>
      <c r="H1307" s="48">
        <v>71</v>
      </c>
      <c r="I1307" s="48">
        <v>1</v>
      </c>
      <c r="J1307" s="48" t="s">
        <v>402</v>
      </c>
      <c r="K1307" s="48">
        <v>3041</v>
      </c>
      <c r="L1307" s="49">
        <v>2</v>
      </c>
      <c r="M1307" s="48" t="s">
        <v>506</v>
      </c>
      <c r="N1307" s="51" t="s">
        <v>404</v>
      </c>
      <c r="P1307" s="48">
        <v>660</v>
      </c>
      <c r="Q1307" s="131" t="str">
        <f>IFERROR(INDEX(JRoomSCS!C:C,MATCH(JRooms!M1307,JRoomSCS!$B:$B,0)),"N/A")</f>
        <v>N/A</v>
      </c>
      <c r="R1307" s="86" t="s">
        <v>405</v>
      </c>
      <c r="S1307" s="87" t="str">
        <f>IFERROR(INDEX(SchoolList!C:C,MATCH(T1307,SchoolList!A:A,0)),"N/A")</f>
        <v>N/A</v>
      </c>
      <c r="T1307" s="87" t="s">
        <v>405</v>
      </c>
      <c r="U1307" s="88"/>
      <c r="V1307" s="87"/>
    </row>
    <row r="1308" spans="1:22" x14ac:dyDescent="0.2">
      <c r="A1308" s="48">
        <v>31</v>
      </c>
      <c r="B1308" s="48" t="s">
        <v>1014</v>
      </c>
      <c r="C1308" s="48" t="s">
        <v>1015</v>
      </c>
      <c r="D1308" s="49">
        <v>71</v>
      </c>
      <c r="E1308" s="50" t="s">
        <v>399</v>
      </c>
      <c r="F1308" s="48" t="s">
        <v>400</v>
      </c>
      <c r="G1308" s="48" t="s">
        <v>401</v>
      </c>
      <c r="H1308" s="48">
        <v>71</v>
      </c>
      <c r="I1308" s="48">
        <v>1</v>
      </c>
      <c r="J1308" s="48" t="s">
        <v>402</v>
      </c>
      <c r="K1308" s="48">
        <v>3038</v>
      </c>
      <c r="L1308" s="49">
        <v>3</v>
      </c>
      <c r="M1308" s="48" t="s">
        <v>515</v>
      </c>
      <c r="N1308" s="51" t="s">
        <v>404</v>
      </c>
      <c r="P1308" s="48">
        <v>660</v>
      </c>
      <c r="Q1308" s="131" t="str">
        <f>IFERROR(INDEX(JRoomSCS!C:C,MATCH(JRooms!M1308,JRoomSCS!$B:$B,0)),"N/A")</f>
        <v>N/A</v>
      </c>
      <c r="R1308" s="86" t="s">
        <v>405</v>
      </c>
      <c r="S1308" s="87" t="str">
        <f>IFERROR(INDEX(SchoolList!C:C,MATCH(T1308,SchoolList!A:A,0)),"N/A")</f>
        <v>N/A</v>
      </c>
      <c r="T1308" s="87" t="s">
        <v>405</v>
      </c>
      <c r="U1308" s="88"/>
      <c r="V1308" s="87"/>
    </row>
    <row r="1309" spans="1:22" x14ac:dyDescent="0.2">
      <c r="A1309" s="48">
        <v>31</v>
      </c>
      <c r="B1309" s="48" t="s">
        <v>1014</v>
      </c>
      <c r="C1309" s="48" t="s">
        <v>1015</v>
      </c>
      <c r="D1309" s="49">
        <v>71</v>
      </c>
      <c r="E1309" s="50" t="s">
        <v>399</v>
      </c>
      <c r="F1309" s="48" t="s">
        <v>400</v>
      </c>
      <c r="G1309" s="48" t="s">
        <v>401</v>
      </c>
      <c r="H1309" s="48">
        <v>71</v>
      </c>
      <c r="I1309" s="48">
        <v>1</v>
      </c>
      <c r="J1309" s="48" t="s">
        <v>402</v>
      </c>
      <c r="K1309" s="48">
        <v>3037</v>
      </c>
      <c r="L1309" s="49">
        <v>4</v>
      </c>
      <c r="M1309" s="48" t="s">
        <v>515</v>
      </c>
      <c r="N1309" s="51" t="s">
        <v>404</v>
      </c>
      <c r="P1309" s="48">
        <v>660</v>
      </c>
      <c r="Q1309" s="131" t="str">
        <f>IFERROR(INDEX(JRoomSCS!C:C,MATCH(JRooms!M1309,JRoomSCS!$B:$B,0)),"N/A")</f>
        <v>N/A</v>
      </c>
      <c r="R1309" s="86" t="s">
        <v>405</v>
      </c>
      <c r="S1309" s="87" t="str">
        <f>IFERROR(INDEX(SchoolList!C:C,MATCH(T1309,SchoolList!A:A,0)),"N/A")</f>
        <v>N/A</v>
      </c>
      <c r="T1309" s="87" t="s">
        <v>405</v>
      </c>
      <c r="U1309" s="88"/>
      <c r="V1309" s="87"/>
    </row>
    <row r="1310" spans="1:22" x14ac:dyDescent="0.2">
      <c r="A1310" s="48">
        <v>31</v>
      </c>
      <c r="B1310" s="48" t="s">
        <v>1014</v>
      </c>
      <c r="C1310" s="48" t="s">
        <v>1015</v>
      </c>
      <c r="D1310" s="49">
        <v>71</v>
      </c>
      <c r="E1310" s="50" t="s">
        <v>399</v>
      </c>
      <c r="F1310" s="48" t="s">
        <v>400</v>
      </c>
      <c r="G1310" s="48" t="s">
        <v>401</v>
      </c>
      <c r="H1310" s="48">
        <v>71</v>
      </c>
      <c r="I1310" s="48">
        <v>1</v>
      </c>
      <c r="J1310" s="48" t="s">
        <v>402</v>
      </c>
      <c r="K1310" s="48">
        <v>3036</v>
      </c>
      <c r="L1310" s="49">
        <v>5</v>
      </c>
      <c r="M1310" s="48" t="s">
        <v>515</v>
      </c>
      <c r="N1310" s="51" t="s">
        <v>404</v>
      </c>
      <c r="P1310" s="48">
        <v>770</v>
      </c>
      <c r="Q1310" s="131" t="str">
        <f>IFERROR(INDEX(JRoomSCS!C:C,MATCH(JRooms!M1310,JRoomSCS!$B:$B,0)),"N/A")</f>
        <v>N/A</v>
      </c>
      <c r="R1310" s="86" t="s">
        <v>405</v>
      </c>
      <c r="S1310" s="87" t="str">
        <f>IFERROR(INDEX(SchoolList!C:C,MATCH(T1310,SchoolList!A:A,0)),"N/A")</f>
        <v>N/A</v>
      </c>
      <c r="T1310" s="87" t="s">
        <v>405</v>
      </c>
      <c r="U1310" s="88"/>
      <c r="V1310" s="87"/>
    </row>
    <row r="1311" spans="1:22" x14ac:dyDescent="0.2">
      <c r="A1311" s="48">
        <v>31</v>
      </c>
      <c r="B1311" s="48" t="s">
        <v>1014</v>
      </c>
      <c r="C1311" s="48" t="s">
        <v>1015</v>
      </c>
      <c r="D1311" s="49">
        <v>71</v>
      </c>
      <c r="E1311" s="50" t="s">
        <v>399</v>
      </c>
      <c r="F1311" s="48" t="s">
        <v>400</v>
      </c>
      <c r="G1311" s="48" t="s">
        <v>401</v>
      </c>
      <c r="H1311" s="48">
        <v>71</v>
      </c>
      <c r="I1311" s="48">
        <v>1</v>
      </c>
      <c r="J1311" s="48" t="s">
        <v>402</v>
      </c>
      <c r="K1311" s="48">
        <v>3035</v>
      </c>
      <c r="L1311" s="49">
        <v>6</v>
      </c>
      <c r="M1311" s="48" t="s">
        <v>515</v>
      </c>
      <c r="N1311" s="51" t="s">
        <v>404</v>
      </c>
      <c r="P1311" s="48">
        <v>770</v>
      </c>
      <c r="Q1311" s="131" t="str">
        <f>IFERROR(INDEX(JRoomSCS!C:C,MATCH(JRooms!M1311,JRoomSCS!$B:$B,0)),"N/A")</f>
        <v>N/A</v>
      </c>
      <c r="R1311" s="86" t="s">
        <v>405</v>
      </c>
      <c r="S1311" s="87" t="str">
        <f>IFERROR(INDEX(SchoolList!C:C,MATCH(T1311,SchoolList!A:A,0)),"N/A")</f>
        <v>N/A</v>
      </c>
      <c r="T1311" s="87" t="s">
        <v>405</v>
      </c>
      <c r="U1311" s="88"/>
      <c r="V1311" s="87"/>
    </row>
    <row r="1312" spans="1:22" x14ac:dyDescent="0.2">
      <c r="A1312" s="48">
        <v>31</v>
      </c>
      <c r="B1312" s="48" t="s">
        <v>1014</v>
      </c>
      <c r="C1312" s="48" t="s">
        <v>1015</v>
      </c>
      <c r="D1312" s="49">
        <v>71</v>
      </c>
      <c r="E1312" s="50" t="s">
        <v>399</v>
      </c>
      <c r="F1312" s="48" t="s">
        <v>400</v>
      </c>
      <c r="G1312" s="48" t="s">
        <v>401</v>
      </c>
      <c r="H1312" s="48">
        <v>71</v>
      </c>
      <c r="I1312" s="48">
        <v>1</v>
      </c>
      <c r="J1312" s="48" t="s">
        <v>402</v>
      </c>
      <c r="K1312" s="48">
        <v>3034</v>
      </c>
      <c r="L1312" s="49">
        <v>7</v>
      </c>
      <c r="M1312" s="48" t="s">
        <v>515</v>
      </c>
      <c r="N1312" s="51" t="s">
        <v>404</v>
      </c>
      <c r="P1312" s="48">
        <v>748</v>
      </c>
      <c r="Q1312" s="131" t="str">
        <f>IFERROR(INDEX(JRoomSCS!C:C,MATCH(JRooms!M1312,JRoomSCS!$B:$B,0)),"N/A")</f>
        <v>N/A</v>
      </c>
      <c r="R1312" s="86" t="s">
        <v>405</v>
      </c>
      <c r="S1312" s="87" t="str">
        <f>IFERROR(INDEX(SchoolList!C:C,MATCH(T1312,SchoolList!A:A,0)),"N/A")</f>
        <v>N/A</v>
      </c>
      <c r="T1312" s="87" t="s">
        <v>405</v>
      </c>
      <c r="U1312" s="88"/>
      <c r="V1312" s="87"/>
    </row>
    <row r="1313" spans="1:22" x14ac:dyDescent="0.2">
      <c r="A1313" s="48">
        <v>31</v>
      </c>
      <c r="B1313" s="48" t="s">
        <v>1014</v>
      </c>
      <c r="C1313" s="48" t="s">
        <v>1015</v>
      </c>
      <c r="D1313" s="49">
        <v>71</v>
      </c>
      <c r="E1313" s="50" t="s">
        <v>399</v>
      </c>
      <c r="F1313" s="48" t="s">
        <v>400</v>
      </c>
      <c r="G1313" s="48" t="s">
        <v>401</v>
      </c>
      <c r="H1313" s="48">
        <v>71</v>
      </c>
      <c r="I1313" s="48">
        <v>1</v>
      </c>
      <c r="J1313" s="48" t="s">
        <v>402</v>
      </c>
      <c r="K1313" s="48">
        <v>3051</v>
      </c>
      <c r="L1313" s="49" t="s">
        <v>521</v>
      </c>
      <c r="M1313" s="48" t="s">
        <v>563</v>
      </c>
      <c r="N1313" s="51" t="s">
        <v>564</v>
      </c>
      <c r="P1313" s="48">
        <v>2585</v>
      </c>
      <c r="Q1313" s="131" t="str">
        <f>IFERROR(INDEX(JRoomSCS!C:C,MATCH(JRooms!M1313,JRoomSCS!$B:$B,0)),"N/A")</f>
        <v>N/A</v>
      </c>
      <c r="R1313" s="86" t="s">
        <v>405</v>
      </c>
      <c r="S1313" s="87" t="str">
        <f>IFERROR(INDEX(SchoolList!C:C,MATCH(T1313,SchoolList!A:A,0)),"N/A")</f>
        <v>N/A</v>
      </c>
      <c r="T1313" s="87" t="s">
        <v>405</v>
      </c>
      <c r="U1313" s="88"/>
      <c r="V1313" s="87"/>
    </row>
    <row r="1314" spans="1:22" x14ac:dyDescent="0.2">
      <c r="A1314" s="48">
        <v>31</v>
      </c>
      <c r="B1314" s="48" t="s">
        <v>1014</v>
      </c>
      <c r="C1314" s="48" t="s">
        <v>1015</v>
      </c>
      <c r="D1314" s="49">
        <v>71</v>
      </c>
      <c r="E1314" s="50" t="s">
        <v>399</v>
      </c>
      <c r="F1314" s="48" t="s">
        <v>400</v>
      </c>
      <c r="G1314" s="48" t="s">
        <v>401</v>
      </c>
      <c r="H1314" s="48">
        <v>71</v>
      </c>
      <c r="I1314" s="48">
        <v>1</v>
      </c>
      <c r="J1314" s="48" t="s">
        <v>402</v>
      </c>
      <c r="K1314" s="48">
        <v>3039</v>
      </c>
      <c r="L1314" s="49" t="s">
        <v>414</v>
      </c>
      <c r="M1314" s="48" t="s">
        <v>415</v>
      </c>
      <c r="N1314" s="51" t="s">
        <v>416</v>
      </c>
      <c r="O1314" s="52" t="s">
        <v>491</v>
      </c>
      <c r="P1314" s="48">
        <v>1540</v>
      </c>
      <c r="Q1314" s="131" t="str">
        <f>IFERROR(INDEX(JRoomSCS!C:C,MATCH(JRooms!M1314,JRoomSCS!$B:$B,0)),"N/A")</f>
        <v>N/A</v>
      </c>
      <c r="R1314" s="86" t="s">
        <v>405</v>
      </c>
      <c r="S1314" s="87" t="str">
        <f>IFERROR(INDEX(SchoolList!C:C,MATCH(T1314,SchoolList!A:A,0)),"N/A")</f>
        <v>N/A</v>
      </c>
      <c r="T1314" s="87" t="s">
        <v>405</v>
      </c>
      <c r="U1314" s="88"/>
      <c r="V1314" s="87"/>
    </row>
    <row r="1315" spans="1:22" x14ac:dyDescent="0.2">
      <c r="A1315" s="48">
        <v>31</v>
      </c>
      <c r="B1315" s="48" t="s">
        <v>1014</v>
      </c>
      <c r="C1315" s="48" t="s">
        <v>1015</v>
      </c>
      <c r="D1315" s="49">
        <v>71</v>
      </c>
      <c r="E1315" s="50" t="s">
        <v>399</v>
      </c>
      <c r="F1315" s="48" t="s">
        <v>400</v>
      </c>
      <c r="G1315" s="48" t="s">
        <v>401</v>
      </c>
      <c r="H1315" s="48">
        <v>1258</v>
      </c>
      <c r="I1315" s="48">
        <v>2</v>
      </c>
      <c r="J1315" s="48" t="s">
        <v>509</v>
      </c>
      <c r="K1315" s="48">
        <v>3042</v>
      </c>
      <c r="L1315" s="49" t="s">
        <v>1016</v>
      </c>
      <c r="M1315" s="48" t="s">
        <v>515</v>
      </c>
      <c r="N1315" s="51" t="s">
        <v>404</v>
      </c>
      <c r="O1315" s="52" t="s">
        <v>491</v>
      </c>
      <c r="P1315" s="48">
        <v>792</v>
      </c>
      <c r="Q1315" s="131" t="str">
        <f>IFERROR(INDEX(JRoomSCS!C:C,MATCH(JRooms!M1315,JRoomSCS!$B:$B,0)),"N/A")</f>
        <v>N/A</v>
      </c>
      <c r="R1315" s="86" t="s">
        <v>405</v>
      </c>
      <c r="S1315" s="87" t="str">
        <f>IFERROR(INDEX(SchoolList!C:C,MATCH(T1315,SchoolList!A:A,0)),"N/A")</f>
        <v>N/A</v>
      </c>
      <c r="T1315" s="87" t="s">
        <v>405</v>
      </c>
      <c r="U1315" s="88"/>
      <c r="V1315" s="87"/>
    </row>
    <row r="1316" spans="1:22" x14ac:dyDescent="0.2">
      <c r="A1316" s="48">
        <v>31</v>
      </c>
      <c r="B1316" s="48" t="s">
        <v>1014</v>
      </c>
      <c r="C1316" s="48" t="s">
        <v>1015</v>
      </c>
      <c r="D1316" s="49">
        <v>71</v>
      </c>
      <c r="E1316" s="50" t="s">
        <v>399</v>
      </c>
      <c r="F1316" s="48" t="s">
        <v>400</v>
      </c>
      <c r="G1316" s="48" t="s">
        <v>401</v>
      </c>
      <c r="H1316" s="48">
        <v>1258</v>
      </c>
      <c r="I1316" s="48">
        <v>2</v>
      </c>
      <c r="J1316" s="48" t="s">
        <v>509</v>
      </c>
      <c r="K1316" s="48">
        <v>3043</v>
      </c>
      <c r="L1316" s="49" t="s">
        <v>1017</v>
      </c>
      <c r="M1316" s="48" t="s">
        <v>515</v>
      </c>
      <c r="N1316" s="51" t="s">
        <v>404</v>
      </c>
      <c r="O1316" s="52" t="s">
        <v>491</v>
      </c>
      <c r="P1316" s="48">
        <v>805</v>
      </c>
      <c r="Q1316" s="131" t="str">
        <f>IFERROR(INDEX(JRoomSCS!C:C,MATCH(JRooms!M1316,JRoomSCS!$B:$B,0)),"N/A")</f>
        <v>N/A</v>
      </c>
      <c r="R1316" s="86" t="s">
        <v>405</v>
      </c>
      <c r="S1316" s="87" t="str">
        <f>IFERROR(INDEX(SchoolList!C:C,MATCH(T1316,SchoolList!A:A,0)),"N/A")</f>
        <v>N/A</v>
      </c>
      <c r="T1316" s="87" t="s">
        <v>405</v>
      </c>
      <c r="U1316" s="88"/>
      <c r="V1316" s="87"/>
    </row>
    <row r="1317" spans="1:22" x14ac:dyDescent="0.2">
      <c r="A1317" s="48">
        <v>31</v>
      </c>
      <c r="B1317" s="48" t="s">
        <v>1014</v>
      </c>
      <c r="C1317" s="48" t="s">
        <v>1015</v>
      </c>
      <c r="D1317" s="49">
        <v>71</v>
      </c>
      <c r="E1317" s="50" t="s">
        <v>399</v>
      </c>
      <c r="F1317" s="48" t="s">
        <v>400</v>
      </c>
      <c r="G1317" s="48" t="s">
        <v>401</v>
      </c>
      <c r="H1317" s="48">
        <v>1258</v>
      </c>
      <c r="I1317" s="48">
        <v>2</v>
      </c>
      <c r="J1317" s="48" t="s">
        <v>509</v>
      </c>
      <c r="K1317" s="48">
        <v>3044</v>
      </c>
      <c r="L1317" s="49" t="s">
        <v>1018</v>
      </c>
      <c r="M1317" s="48" t="s">
        <v>515</v>
      </c>
      <c r="N1317" s="51" t="s">
        <v>404</v>
      </c>
      <c r="P1317" s="48">
        <v>805</v>
      </c>
      <c r="Q1317" s="131" t="str">
        <f>IFERROR(INDEX(JRoomSCS!C:C,MATCH(JRooms!M1317,JRoomSCS!$B:$B,0)),"N/A")</f>
        <v>N/A</v>
      </c>
      <c r="R1317" s="86" t="s">
        <v>405</v>
      </c>
      <c r="S1317" s="87" t="str">
        <f>IFERROR(INDEX(SchoolList!C:C,MATCH(T1317,SchoolList!A:A,0)),"N/A")</f>
        <v>N/A</v>
      </c>
      <c r="T1317" s="87" t="s">
        <v>405</v>
      </c>
      <c r="U1317" s="88"/>
      <c r="V1317" s="87"/>
    </row>
    <row r="1318" spans="1:22" x14ac:dyDescent="0.2">
      <c r="A1318" s="48">
        <v>31</v>
      </c>
      <c r="B1318" s="48" t="s">
        <v>1014</v>
      </c>
      <c r="C1318" s="48" t="s">
        <v>1015</v>
      </c>
      <c r="D1318" s="49">
        <v>71</v>
      </c>
      <c r="E1318" s="50" t="s">
        <v>399</v>
      </c>
      <c r="F1318" s="48" t="s">
        <v>400</v>
      </c>
      <c r="G1318" s="48" t="s">
        <v>401</v>
      </c>
      <c r="H1318" s="48">
        <v>1258</v>
      </c>
      <c r="I1318" s="48">
        <v>2</v>
      </c>
      <c r="J1318" s="48" t="s">
        <v>509</v>
      </c>
      <c r="K1318" s="48">
        <v>3045</v>
      </c>
      <c r="L1318" s="49" t="s">
        <v>1019</v>
      </c>
      <c r="M1318" s="48" t="s">
        <v>515</v>
      </c>
      <c r="N1318" s="51" t="s">
        <v>404</v>
      </c>
      <c r="O1318" s="52" t="s">
        <v>410</v>
      </c>
      <c r="P1318" s="48">
        <v>805</v>
      </c>
      <c r="Q1318" s="131" t="str">
        <f>IFERROR(INDEX(JRoomSCS!C:C,MATCH(JRooms!M1318,JRoomSCS!$B:$B,0)),"N/A")</f>
        <v>N/A</v>
      </c>
      <c r="R1318" s="86" t="s">
        <v>405</v>
      </c>
      <c r="S1318" s="87" t="str">
        <f>IFERROR(INDEX(SchoolList!C:C,MATCH(T1318,SchoolList!A:A,0)),"N/A")</f>
        <v>N/A</v>
      </c>
      <c r="T1318" s="87" t="s">
        <v>405</v>
      </c>
      <c r="U1318" s="88"/>
      <c r="V1318" s="87"/>
    </row>
    <row r="1319" spans="1:22" x14ac:dyDescent="0.2">
      <c r="A1319" s="48">
        <v>31</v>
      </c>
      <c r="B1319" s="48" t="s">
        <v>1014</v>
      </c>
      <c r="C1319" s="48" t="s">
        <v>1015</v>
      </c>
      <c r="D1319" s="49">
        <v>71</v>
      </c>
      <c r="E1319" s="50" t="s">
        <v>399</v>
      </c>
      <c r="F1319" s="48" t="s">
        <v>400</v>
      </c>
      <c r="G1319" s="48" t="s">
        <v>401</v>
      </c>
      <c r="H1319" s="48">
        <v>1258</v>
      </c>
      <c r="I1319" s="48">
        <v>2</v>
      </c>
      <c r="J1319" s="48" t="s">
        <v>509</v>
      </c>
      <c r="K1319" s="48">
        <v>3046</v>
      </c>
      <c r="L1319" s="49" t="s">
        <v>1020</v>
      </c>
      <c r="M1319" s="48" t="s">
        <v>515</v>
      </c>
      <c r="N1319" s="51" t="s">
        <v>404</v>
      </c>
      <c r="O1319" s="52" t="s">
        <v>491</v>
      </c>
      <c r="P1319" s="48">
        <v>770</v>
      </c>
      <c r="Q1319" s="131" t="str">
        <f>IFERROR(INDEX(JRoomSCS!C:C,MATCH(JRooms!M1319,JRoomSCS!$B:$B,0)),"N/A")</f>
        <v>N/A</v>
      </c>
      <c r="R1319" s="86" t="s">
        <v>405</v>
      </c>
      <c r="S1319" s="87" t="str">
        <f>IFERROR(INDEX(SchoolList!C:C,MATCH(T1319,SchoolList!A:A,0)),"N/A")</f>
        <v>N/A</v>
      </c>
      <c r="T1319" s="87" t="s">
        <v>405</v>
      </c>
      <c r="U1319" s="88"/>
      <c r="V1319" s="87"/>
    </row>
    <row r="1320" spans="1:22" x14ac:dyDescent="0.2">
      <c r="A1320" s="48">
        <v>31</v>
      </c>
      <c r="B1320" s="48" t="s">
        <v>1014</v>
      </c>
      <c r="C1320" s="48" t="s">
        <v>1015</v>
      </c>
      <c r="D1320" s="49">
        <v>71</v>
      </c>
      <c r="E1320" s="50" t="s">
        <v>399</v>
      </c>
      <c r="F1320" s="48" t="s">
        <v>400</v>
      </c>
      <c r="G1320" s="48" t="s">
        <v>401</v>
      </c>
      <c r="H1320" s="48">
        <v>1258</v>
      </c>
      <c r="I1320" s="48">
        <v>2</v>
      </c>
      <c r="J1320" s="48" t="s">
        <v>509</v>
      </c>
      <c r="K1320" s="48">
        <v>3047</v>
      </c>
      <c r="L1320" s="49" t="s">
        <v>1021</v>
      </c>
      <c r="M1320" s="48" t="s">
        <v>515</v>
      </c>
      <c r="N1320" s="51" t="s">
        <v>404</v>
      </c>
      <c r="P1320" s="48">
        <v>770</v>
      </c>
      <c r="Q1320" s="131" t="str">
        <f>IFERROR(INDEX(JRoomSCS!C:C,MATCH(JRooms!M1320,JRoomSCS!$B:$B,0)),"N/A")</f>
        <v>N/A</v>
      </c>
      <c r="R1320" s="86" t="s">
        <v>405</v>
      </c>
      <c r="S1320" s="87" t="str">
        <f>IFERROR(INDEX(SchoolList!C:C,MATCH(T1320,SchoolList!A:A,0)),"N/A")</f>
        <v>N/A</v>
      </c>
      <c r="T1320" s="87" t="s">
        <v>405</v>
      </c>
      <c r="U1320" s="88"/>
      <c r="V1320" s="87"/>
    </row>
    <row r="1321" spans="1:22" x14ac:dyDescent="0.2">
      <c r="A1321" s="48">
        <v>31</v>
      </c>
      <c r="B1321" s="48" t="s">
        <v>1014</v>
      </c>
      <c r="C1321" s="48" t="s">
        <v>1015</v>
      </c>
      <c r="D1321" s="49">
        <v>71</v>
      </c>
      <c r="E1321" s="50" t="s">
        <v>399</v>
      </c>
      <c r="F1321" s="48" t="s">
        <v>400</v>
      </c>
      <c r="G1321" s="48" t="s">
        <v>401</v>
      </c>
      <c r="H1321" s="48">
        <v>1258</v>
      </c>
      <c r="I1321" s="48">
        <v>2</v>
      </c>
      <c r="J1321" s="48" t="s">
        <v>509</v>
      </c>
      <c r="K1321" s="48">
        <v>3048</v>
      </c>
      <c r="L1321" s="49" t="s">
        <v>1022</v>
      </c>
      <c r="M1321" s="48" t="s">
        <v>515</v>
      </c>
      <c r="N1321" s="51" t="s">
        <v>404</v>
      </c>
      <c r="P1321" s="48">
        <v>770</v>
      </c>
      <c r="Q1321" s="131" t="str">
        <f>IFERROR(INDEX(JRoomSCS!C:C,MATCH(JRooms!M1321,JRoomSCS!$B:$B,0)),"N/A")</f>
        <v>N/A</v>
      </c>
      <c r="R1321" s="86" t="s">
        <v>405</v>
      </c>
      <c r="S1321" s="87" t="str">
        <f>IFERROR(INDEX(SchoolList!C:C,MATCH(T1321,SchoolList!A:A,0)),"N/A")</f>
        <v>N/A</v>
      </c>
      <c r="T1321" s="87" t="s">
        <v>405</v>
      </c>
      <c r="U1321" s="88"/>
      <c r="V1321" s="87"/>
    </row>
    <row r="1322" spans="1:22" x14ac:dyDescent="0.2">
      <c r="A1322" s="48">
        <v>31</v>
      </c>
      <c r="B1322" s="48" t="s">
        <v>1014</v>
      </c>
      <c r="C1322" s="48" t="s">
        <v>1015</v>
      </c>
      <c r="D1322" s="49">
        <v>71</v>
      </c>
      <c r="E1322" s="50" t="s">
        <v>399</v>
      </c>
      <c r="F1322" s="48" t="s">
        <v>400</v>
      </c>
      <c r="G1322" s="48" t="s">
        <v>401</v>
      </c>
      <c r="H1322" s="48">
        <v>1258</v>
      </c>
      <c r="I1322" s="48">
        <v>2</v>
      </c>
      <c r="J1322" s="48" t="s">
        <v>509</v>
      </c>
      <c r="K1322" s="48">
        <v>3049</v>
      </c>
      <c r="L1322" s="49" t="s">
        <v>1023</v>
      </c>
      <c r="M1322" s="48" t="s">
        <v>515</v>
      </c>
      <c r="N1322" s="51" t="s">
        <v>404</v>
      </c>
      <c r="P1322" s="48">
        <v>770</v>
      </c>
      <c r="Q1322" s="131" t="str">
        <f>IFERROR(INDEX(JRoomSCS!C:C,MATCH(JRooms!M1322,JRoomSCS!$B:$B,0)),"N/A")</f>
        <v>N/A</v>
      </c>
      <c r="R1322" s="86" t="s">
        <v>405</v>
      </c>
      <c r="S1322" s="87" t="str">
        <f>IFERROR(INDEX(SchoolList!C:C,MATCH(T1322,SchoolList!A:A,0)),"N/A")</f>
        <v>N/A</v>
      </c>
      <c r="T1322" s="87" t="s">
        <v>405</v>
      </c>
      <c r="U1322" s="88"/>
      <c r="V1322" s="87"/>
    </row>
    <row r="1323" spans="1:22" x14ac:dyDescent="0.2">
      <c r="A1323" s="48">
        <v>31</v>
      </c>
      <c r="B1323" s="48" t="s">
        <v>1014</v>
      </c>
      <c r="C1323" s="48" t="s">
        <v>1015</v>
      </c>
      <c r="D1323" s="49">
        <v>71</v>
      </c>
      <c r="E1323" s="50" t="s">
        <v>399</v>
      </c>
      <c r="F1323" s="48" t="s">
        <v>400</v>
      </c>
      <c r="G1323" s="48" t="s">
        <v>401</v>
      </c>
      <c r="H1323" s="48">
        <v>1258</v>
      </c>
      <c r="I1323" s="48">
        <v>2</v>
      </c>
      <c r="J1323" s="48" t="s">
        <v>509</v>
      </c>
      <c r="K1323" s="48">
        <v>3050</v>
      </c>
      <c r="L1323" s="49" t="s">
        <v>1024</v>
      </c>
      <c r="M1323" s="48" t="s">
        <v>515</v>
      </c>
      <c r="N1323" s="51" t="s">
        <v>404</v>
      </c>
      <c r="P1323" s="48">
        <v>770</v>
      </c>
      <c r="Q1323" s="131" t="str">
        <f>IFERROR(INDEX(JRoomSCS!C:C,MATCH(JRooms!M1323,JRoomSCS!$B:$B,0)),"N/A")</f>
        <v>N/A</v>
      </c>
      <c r="R1323" s="86" t="s">
        <v>405</v>
      </c>
      <c r="S1323" s="87" t="str">
        <f>IFERROR(INDEX(SchoolList!C:C,MATCH(T1323,SchoolList!A:A,0)),"N/A")</f>
        <v>N/A</v>
      </c>
      <c r="T1323" s="87" t="s">
        <v>405</v>
      </c>
      <c r="U1323" s="88"/>
      <c r="V1323" s="87"/>
    </row>
    <row r="1324" spans="1:22" x14ac:dyDescent="0.2">
      <c r="A1324" s="48">
        <v>68</v>
      </c>
      <c r="B1324" s="48" t="s">
        <v>1025</v>
      </c>
      <c r="C1324" s="48" t="s">
        <v>1026</v>
      </c>
      <c r="D1324" s="49">
        <v>513</v>
      </c>
      <c r="E1324" s="50" t="s">
        <v>454</v>
      </c>
      <c r="F1324" s="48" t="s">
        <v>455</v>
      </c>
      <c r="G1324" s="48" t="s">
        <v>401</v>
      </c>
      <c r="H1324" s="48">
        <v>513</v>
      </c>
      <c r="I1324" s="48">
        <v>1</v>
      </c>
      <c r="J1324" s="48" t="s">
        <v>402</v>
      </c>
      <c r="K1324" s="48">
        <v>70</v>
      </c>
      <c r="L1324" s="49" t="s">
        <v>1027</v>
      </c>
      <c r="M1324" s="48" t="s">
        <v>406</v>
      </c>
      <c r="N1324" s="51" t="s">
        <v>404</v>
      </c>
      <c r="P1324" s="48">
        <v>1053</v>
      </c>
      <c r="Q1324" s="131" t="str">
        <f>IFERROR(INDEX(JRoomSCS!C:C,MATCH(JRooms!M1324,JRoomSCS!$B:$B,0)),"N/A")</f>
        <v>N/A</v>
      </c>
      <c r="R1324" s="86" t="s">
        <v>405</v>
      </c>
      <c r="S1324" s="87" t="str">
        <f>IFERROR(INDEX(SchoolList!C:C,MATCH(T1324,SchoolList!A:A,0)),"N/A")</f>
        <v>N/A</v>
      </c>
      <c r="T1324" s="87" t="s">
        <v>405</v>
      </c>
      <c r="U1324" s="88"/>
      <c r="V1324" s="87"/>
    </row>
    <row r="1325" spans="1:22" x14ac:dyDescent="0.2">
      <c r="A1325" s="48">
        <v>68</v>
      </c>
      <c r="B1325" s="48" t="s">
        <v>1025</v>
      </c>
      <c r="C1325" s="48" t="s">
        <v>1026</v>
      </c>
      <c r="D1325" s="49">
        <v>513</v>
      </c>
      <c r="E1325" s="50" t="s">
        <v>454</v>
      </c>
      <c r="F1325" s="48" t="s">
        <v>455</v>
      </c>
      <c r="G1325" s="48" t="s">
        <v>401</v>
      </c>
      <c r="H1325" s="48">
        <v>513</v>
      </c>
      <c r="I1325" s="48">
        <v>1</v>
      </c>
      <c r="J1325" s="48" t="s">
        <v>402</v>
      </c>
      <c r="K1325" s="48">
        <v>71</v>
      </c>
      <c r="L1325" s="49" t="s">
        <v>1027</v>
      </c>
      <c r="M1325" s="48" t="s">
        <v>406</v>
      </c>
      <c r="N1325" s="51" t="s">
        <v>404</v>
      </c>
      <c r="P1325" s="48">
        <v>2106</v>
      </c>
      <c r="Q1325" s="131" t="str">
        <f>IFERROR(INDEX(JRoomSCS!C:C,MATCH(JRooms!M1325,JRoomSCS!$B:$B,0)),"N/A")</f>
        <v>N/A</v>
      </c>
      <c r="R1325" s="86" t="s">
        <v>405</v>
      </c>
      <c r="S1325" s="87" t="str">
        <f>IFERROR(INDEX(SchoolList!C:C,MATCH(T1325,SchoolList!A:A,0)),"N/A")</f>
        <v>N/A</v>
      </c>
      <c r="T1325" s="87" t="s">
        <v>405</v>
      </c>
      <c r="U1325" s="88"/>
      <c r="V1325" s="87"/>
    </row>
    <row r="1326" spans="1:22" x14ac:dyDescent="0.2">
      <c r="A1326" s="48">
        <v>68</v>
      </c>
      <c r="B1326" s="48" t="s">
        <v>1025</v>
      </c>
      <c r="C1326" s="48" t="s">
        <v>1026</v>
      </c>
      <c r="D1326" s="49">
        <v>513</v>
      </c>
      <c r="E1326" s="50" t="s">
        <v>454</v>
      </c>
      <c r="F1326" s="48" t="s">
        <v>455</v>
      </c>
      <c r="G1326" s="48" t="s">
        <v>401</v>
      </c>
      <c r="H1326" s="48">
        <v>513</v>
      </c>
      <c r="I1326" s="48">
        <v>1</v>
      </c>
      <c r="J1326" s="48" t="s">
        <v>402</v>
      </c>
      <c r="K1326" s="48">
        <v>72</v>
      </c>
      <c r="L1326" s="49" t="s">
        <v>1028</v>
      </c>
      <c r="M1326" s="48" t="s">
        <v>406</v>
      </c>
      <c r="N1326" s="51" t="s">
        <v>404</v>
      </c>
      <c r="P1326" s="48">
        <v>1053</v>
      </c>
      <c r="Q1326" s="131" t="str">
        <f>IFERROR(INDEX(JRoomSCS!C:C,MATCH(JRooms!M1326,JRoomSCS!$B:$B,0)),"N/A")</f>
        <v>N/A</v>
      </c>
      <c r="R1326" s="86" t="s">
        <v>405</v>
      </c>
      <c r="S1326" s="87" t="str">
        <f>IFERROR(INDEX(SchoolList!C:C,MATCH(T1326,SchoolList!A:A,0)),"N/A")</f>
        <v>N/A</v>
      </c>
      <c r="T1326" s="87" t="s">
        <v>405</v>
      </c>
      <c r="U1326" s="88"/>
      <c r="V1326" s="87"/>
    </row>
    <row r="1327" spans="1:22" x14ac:dyDescent="0.2">
      <c r="A1327" s="48">
        <v>68</v>
      </c>
      <c r="B1327" s="48" t="s">
        <v>1025</v>
      </c>
      <c r="C1327" s="48" t="s">
        <v>1026</v>
      </c>
      <c r="D1327" s="49">
        <v>514</v>
      </c>
      <c r="E1327" s="50" t="s">
        <v>471</v>
      </c>
      <c r="F1327" s="48" t="s">
        <v>472</v>
      </c>
      <c r="G1327" s="48" t="s">
        <v>401</v>
      </c>
      <c r="H1327" s="48">
        <v>514</v>
      </c>
      <c r="I1327" s="48">
        <v>1</v>
      </c>
      <c r="J1327" s="48" t="s">
        <v>402</v>
      </c>
      <c r="K1327" s="48">
        <v>74</v>
      </c>
      <c r="L1327" s="49" t="s">
        <v>928</v>
      </c>
      <c r="M1327" s="48" t="s">
        <v>543</v>
      </c>
      <c r="N1327" s="51" t="s">
        <v>404</v>
      </c>
      <c r="P1327" s="48">
        <v>2583</v>
      </c>
      <c r="Q1327" s="131" t="str">
        <f>IFERROR(INDEX(JRoomSCS!C:C,MATCH(JRooms!M1327,JRoomSCS!$B:$B,0)),"N/A")</f>
        <v>N/A</v>
      </c>
      <c r="R1327" s="86" t="s">
        <v>405</v>
      </c>
      <c r="S1327" s="87" t="str">
        <f>IFERROR(INDEX(SchoolList!C:C,MATCH(T1327,SchoolList!A:A,0)),"N/A")</f>
        <v>N/A</v>
      </c>
      <c r="T1327" s="87" t="s">
        <v>405</v>
      </c>
      <c r="U1327" s="88"/>
      <c r="V1327" s="87"/>
    </row>
    <row r="1328" spans="1:22" x14ac:dyDescent="0.2">
      <c r="A1328" s="48">
        <v>68</v>
      </c>
      <c r="B1328" s="48" t="s">
        <v>1025</v>
      </c>
      <c r="C1328" s="48" t="s">
        <v>1026</v>
      </c>
      <c r="D1328" s="49">
        <v>515</v>
      </c>
      <c r="E1328" s="50" t="s">
        <v>502</v>
      </c>
      <c r="F1328" s="48" t="s">
        <v>565</v>
      </c>
      <c r="G1328" s="48" t="s">
        <v>401</v>
      </c>
      <c r="H1328" s="48">
        <v>512</v>
      </c>
      <c r="I1328" s="48">
        <v>1</v>
      </c>
      <c r="J1328" s="48" t="s">
        <v>402</v>
      </c>
      <c r="K1328" s="48">
        <v>2920</v>
      </c>
      <c r="L1328" s="49">
        <v>1</v>
      </c>
      <c r="M1328" s="48" t="s">
        <v>403</v>
      </c>
      <c r="N1328" s="51" t="s">
        <v>404</v>
      </c>
      <c r="O1328" s="63" t="s">
        <v>490</v>
      </c>
      <c r="P1328" s="48">
        <v>720</v>
      </c>
      <c r="Q1328" s="131" t="str">
        <f>IFERROR(INDEX(JRoomSCS!C:C,MATCH(JRooms!M1328,JRoomSCS!$B:$B,0)),"N/A")</f>
        <v>N/A</v>
      </c>
      <c r="R1328" s="86" t="s">
        <v>405</v>
      </c>
      <c r="S1328" s="87" t="str">
        <f>IFERROR(INDEX(SchoolList!C:C,MATCH(T1328,SchoolList!A:A,0)),"N/A")</f>
        <v>N/A</v>
      </c>
      <c r="T1328" s="87" t="s">
        <v>405</v>
      </c>
      <c r="U1328" s="88"/>
      <c r="V1328" s="87"/>
    </row>
    <row r="1329" spans="1:22" x14ac:dyDescent="0.2">
      <c r="A1329" s="48">
        <v>68</v>
      </c>
      <c r="B1329" s="48" t="s">
        <v>1025</v>
      </c>
      <c r="C1329" s="48" t="s">
        <v>1026</v>
      </c>
      <c r="D1329" s="49">
        <v>515</v>
      </c>
      <c r="E1329" s="50" t="s">
        <v>502</v>
      </c>
      <c r="F1329" s="48" t="s">
        <v>565</v>
      </c>
      <c r="G1329" s="48" t="s">
        <v>401</v>
      </c>
      <c r="H1329" s="48">
        <v>512</v>
      </c>
      <c r="I1329" s="48">
        <v>1</v>
      </c>
      <c r="J1329" s="48" t="s">
        <v>402</v>
      </c>
      <c r="K1329" s="48">
        <v>2919</v>
      </c>
      <c r="L1329" s="49">
        <v>2</v>
      </c>
      <c r="M1329" s="48" t="s">
        <v>403</v>
      </c>
      <c r="N1329" s="51" t="s">
        <v>404</v>
      </c>
      <c r="P1329" s="48">
        <v>720</v>
      </c>
      <c r="Q1329" s="131" t="str">
        <f>IFERROR(INDEX(JRoomSCS!C:C,MATCH(JRooms!M1329,JRoomSCS!$B:$B,0)),"N/A")</f>
        <v>N/A</v>
      </c>
      <c r="R1329" s="86" t="s">
        <v>405</v>
      </c>
      <c r="S1329" s="87" t="str">
        <f>IFERROR(INDEX(SchoolList!C:C,MATCH(T1329,SchoolList!A:A,0)),"N/A")</f>
        <v>N/A</v>
      </c>
      <c r="T1329" s="87" t="s">
        <v>405</v>
      </c>
      <c r="U1329" s="88"/>
      <c r="V1329" s="87"/>
    </row>
    <row r="1330" spans="1:22" x14ac:dyDescent="0.2">
      <c r="A1330" s="48">
        <v>68</v>
      </c>
      <c r="B1330" s="48" t="s">
        <v>1025</v>
      </c>
      <c r="C1330" s="48" t="s">
        <v>1026</v>
      </c>
      <c r="D1330" s="49">
        <v>515</v>
      </c>
      <c r="E1330" s="50" t="s">
        <v>502</v>
      </c>
      <c r="F1330" s="48" t="s">
        <v>565</v>
      </c>
      <c r="G1330" s="48" t="s">
        <v>401</v>
      </c>
      <c r="H1330" s="48">
        <v>512</v>
      </c>
      <c r="I1330" s="48">
        <v>1</v>
      </c>
      <c r="J1330" s="48" t="s">
        <v>402</v>
      </c>
      <c r="K1330" s="48">
        <v>2918</v>
      </c>
      <c r="L1330" s="49">
        <v>3</v>
      </c>
      <c r="M1330" s="48" t="s">
        <v>403</v>
      </c>
      <c r="N1330" s="51" t="s">
        <v>404</v>
      </c>
      <c r="P1330" s="48">
        <v>720</v>
      </c>
      <c r="Q1330" s="131" t="str">
        <f>IFERROR(INDEX(JRoomSCS!C:C,MATCH(JRooms!M1330,JRoomSCS!$B:$B,0)),"N/A")</f>
        <v>N/A</v>
      </c>
      <c r="R1330" s="86" t="s">
        <v>405</v>
      </c>
      <c r="S1330" s="87" t="str">
        <f>IFERROR(INDEX(SchoolList!C:C,MATCH(T1330,SchoolList!A:A,0)),"N/A")</f>
        <v>N/A</v>
      </c>
      <c r="T1330" s="87" t="s">
        <v>405</v>
      </c>
      <c r="U1330" s="88"/>
      <c r="V1330" s="87"/>
    </row>
    <row r="1331" spans="1:22" x14ac:dyDescent="0.2">
      <c r="A1331" s="48">
        <v>68</v>
      </c>
      <c r="B1331" s="48" t="s">
        <v>1025</v>
      </c>
      <c r="C1331" s="48" t="s">
        <v>1026</v>
      </c>
      <c r="D1331" s="49">
        <v>515</v>
      </c>
      <c r="E1331" s="50" t="s">
        <v>502</v>
      </c>
      <c r="F1331" s="48" t="s">
        <v>565</v>
      </c>
      <c r="G1331" s="48" t="s">
        <v>401</v>
      </c>
      <c r="H1331" s="48">
        <v>512</v>
      </c>
      <c r="I1331" s="48">
        <v>1</v>
      </c>
      <c r="J1331" s="48" t="s">
        <v>402</v>
      </c>
      <c r="K1331" s="48">
        <v>2917</v>
      </c>
      <c r="L1331" s="49">
        <v>4</v>
      </c>
      <c r="M1331" s="48" t="s">
        <v>403</v>
      </c>
      <c r="N1331" s="51" t="s">
        <v>404</v>
      </c>
      <c r="P1331" s="48">
        <v>720</v>
      </c>
      <c r="Q1331" s="131" t="str">
        <f>IFERROR(INDEX(JRoomSCS!C:C,MATCH(JRooms!M1331,JRoomSCS!$B:$B,0)),"N/A")</f>
        <v>N/A</v>
      </c>
      <c r="R1331" s="86" t="s">
        <v>405</v>
      </c>
      <c r="S1331" s="87" t="str">
        <f>IFERROR(INDEX(SchoolList!C:C,MATCH(T1331,SchoolList!A:A,0)),"N/A")</f>
        <v>N/A</v>
      </c>
      <c r="T1331" s="87" t="s">
        <v>405</v>
      </c>
      <c r="U1331" s="88"/>
      <c r="V1331" s="87"/>
    </row>
    <row r="1332" spans="1:22" x14ac:dyDescent="0.2">
      <c r="A1332" s="48">
        <v>68</v>
      </c>
      <c r="B1332" s="48" t="s">
        <v>1025</v>
      </c>
      <c r="C1332" s="48" t="s">
        <v>1026</v>
      </c>
      <c r="D1332" s="49">
        <v>515</v>
      </c>
      <c r="E1332" s="50" t="s">
        <v>502</v>
      </c>
      <c r="F1332" s="48" t="s">
        <v>565</v>
      </c>
      <c r="G1332" s="48" t="s">
        <v>401</v>
      </c>
      <c r="H1332" s="48">
        <v>512</v>
      </c>
      <c r="I1332" s="48">
        <v>1</v>
      </c>
      <c r="J1332" s="48" t="s">
        <v>402</v>
      </c>
      <c r="K1332" s="48">
        <v>2916</v>
      </c>
      <c r="L1332" s="49">
        <v>5</v>
      </c>
      <c r="M1332" s="48" t="s">
        <v>403</v>
      </c>
      <c r="N1332" s="51" t="s">
        <v>404</v>
      </c>
      <c r="P1332" s="48">
        <v>720</v>
      </c>
      <c r="Q1332" s="131" t="str">
        <f>IFERROR(INDEX(JRoomSCS!C:C,MATCH(JRooms!M1332,JRoomSCS!$B:$B,0)),"N/A")</f>
        <v>N/A</v>
      </c>
      <c r="R1332" s="86" t="s">
        <v>405</v>
      </c>
      <c r="S1332" s="87" t="str">
        <f>IFERROR(INDEX(SchoolList!C:C,MATCH(T1332,SchoolList!A:A,0)),"N/A")</f>
        <v>N/A</v>
      </c>
      <c r="T1332" s="87" t="s">
        <v>405</v>
      </c>
      <c r="U1332" s="88"/>
      <c r="V1332" s="87"/>
    </row>
    <row r="1333" spans="1:22" x14ac:dyDescent="0.2">
      <c r="A1333" s="48">
        <v>68</v>
      </c>
      <c r="B1333" s="48" t="s">
        <v>1025</v>
      </c>
      <c r="C1333" s="48" t="s">
        <v>1026</v>
      </c>
      <c r="D1333" s="49">
        <v>515</v>
      </c>
      <c r="E1333" s="50" t="s">
        <v>502</v>
      </c>
      <c r="F1333" s="48" t="s">
        <v>565</v>
      </c>
      <c r="G1333" s="48" t="s">
        <v>401</v>
      </c>
      <c r="H1333" s="48">
        <v>512</v>
      </c>
      <c r="I1333" s="48">
        <v>1</v>
      </c>
      <c r="J1333" s="48" t="s">
        <v>402</v>
      </c>
      <c r="K1333" s="48">
        <v>2915</v>
      </c>
      <c r="L1333" s="49">
        <v>6</v>
      </c>
      <c r="M1333" s="48" t="s">
        <v>403</v>
      </c>
      <c r="N1333" s="51" t="s">
        <v>404</v>
      </c>
      <c r="P1333" s="48">
        <v>720</v>
      </c>
      <c r="Q1333" s="131" t="str">
        <f>IFERROR(INDEX(JRoomSCS!C:C,MATCH(JRooms!M1333,JRoomSCS!$B:$B,0)),"N/A")</f>
        <v>N/A</v>
      </c>
      <c r="R1333" s="86" t="s">
        <v>405</v>
      </c>
      <c r="S1333" s="87" t="str">
        <f>IFERROR(INDEX(SchoolList!C:C,MATCH(T1333,SchoolList!A:A,0)),"N/A")</f>
        <v>N/A</v>
      </c>
      <c r="T1333" s="87" t="s">
        <v>405</v>
      </c>
      <c r="U1333" s="88"/>
      <c r="V1333" s="87"/>
    </row>
    <row r="1334" spans="1:22" x14ac:dyDescent="0.2">
      <c r="A1334" s="48">
        <v>68</v>
      </c>
      <c r="B1334" s="48" t="s">
        <v>1025</v>
      </c>
      <c r="C1334" s="48" t="s">
        <v>1026</v>
      </c>
      <c r="D1334" s="49">
        <v>515</v>
      </c>
      <c r="E1334" s="50" t="s">
        <v>502</v>
      </c>
      <c r="F1334" s="48" t="s">
        <v>565</v>
      </c>
      <c r="G1334" s="48" t="s">
        <v>401</v>
      </c>
      <c r="H1334" s="48">
        <v>512</v>
      </c>
      <c r="I1334" s="48">
        <v>1</v>
      </c>
      <c r="J1334" s="48" t="s">
        <v>402</v>
      </c>
      <c r="K1334" s="48">
        <v>2914</v>
      </c>
      <c r="L1334" s="49">
        <v>7</v>
      </c>
      <c r="M1334" s="48" t="s">
        <v>403</v>
      </c>
      <c r="N1334" s="51" t="s">
        <v>404</v>
      </c>
      <c r="P1334" s="48">
        <v>720</v>
      </c>
      <c r="Q1334" s="131" t="str">
        <f>IFERROR(INDEX(JRoomSCS!C:C,MATCH(JRooms!M1334,JRoomSCS!$B:$B,0)),"N/A")</f>
        <v>N/A</v>
      </c>
      <c r="R1334" s="86" t="s">
        <v>405</v>
      </c>
      <c r="S1334" s="87" t="str">
        <f>IFERROR(INDEX(SchoolList!C:C,MATCH(T1334,SchoolList!A:A,0)),"N/A")</f>
        <v>N/A</v>
      </c>
      <c r="T1334" s="87" t="s">
        <v>405</v>
      </c>
      <c r="U1334" s="88"/>
      <c r="V1334" s="87"/>
    </row>
    <row r="1335" spans="1:22" x14ac:dyDescent="0.2">
      <c r="A1335" s="48">
        <v>68</v>
      </c>
      <c r="B1335" s="48" t="s">
        <v>1025</v>
      </c>
      <c r="C1335" s="48" t="s">
        <v>1026</v>
      </c>
      <c r="D1335" s="49">
        <v>515</v>
      </c>
      <c r="E1335" s="50" t="s">
        <v>502</v>
      </c>
      <c r="F1335" s="48" t="s">
        <v>565</v>
      </c>
      <c r="G1335" s="48" t="s">
        <v>401</v>
      </c>
      <c r="H1335" s="48">
        <v>512</v>
      </c>
      <c r="I1335" s="48">
        <v>1</v>
      </c>
      <c r="J1335" s="48" t="s">
        <v>402</v>
      </c>
      <c r="K1335" s="48">
        <v>2913</v>
      </c>
      <c r="L1335" s="49">
        <v>8</v>
      </c>
      <c r="M1335" s="48" t="s">
        <v>403</v>
      </c>
      <c r="N1335" s="51" t="s">
        <v>404</v>
      </c>
      <c r="P1335" s="48">
        <v>720</v>
      </c>
      <c r="Q1335" s="131" t="str">
        <f>IFERROR(INDEX(JRoomSCS!C:C,MATCH(JRooms!M1335,JRoomSCS!$B:$B,0)),"N/A")</f>
        <v>N/A</v>
      </c>
      <c r="R1335" s="86" t="s">
        <v>405</v>
      </c>
      <c r="S1335" s="87" t="str">
        <f>IFERROR(INDEX(SchoolList!C:C,MATCH(T1335,SchoolList!A:A,0)),"N/A")</f>
        <v>N/A</v>
      </c>
      <c r="T1335" s="87" t="s">
        <v>405</v>
      </c>
      <c r="U1335" s="88"/>
      <c r="V1335" s="87"/>
    </row>
    <row r="1336" spans="1:22" x14ac:dyDescent="0.2">
      <c r="A1336" s="48">
        <v>68</v>
      </c>
      <c r="B1336" s="48" t="s">
        <v>1025</v>
      </c>
      <c r="C1336" s="48" t="s">
        <v>1026</v>
      </c>
      <c r="D1336" s="49">
        <v>515</v>
      </c>
      <c r="E1336" s="50" t="s">
        <v>502</v>
      </c>
      <c r="F1336" s="48" t="s">
        <v>565</v>
      </c>
      <c r="G1336" s="48" t="s">
        <v>401</v>
      </c>
      <c r="H1336" s="48">
        <v>512</v>
      </c>
      <c r="I1336" s="48">
        <v>1</v>
      </c>
      <c r="J1336" s="48" t="s">
        <v>402</v>
      </c>
      <c r="K1336" s="48">
        <v>2931</v>
      </c>
      <c r="L1336" s="49">
        <v>18</v>
      </c>
      <c r="M1336" s="48" t="s">
        <v>408</v>
      </c>
      <c r="N1336" s="51" t="s">
        <v>409</v>
      </c>
      <c r="P1336" s="48">
        <v>992</v>
      </c>
      <c r="Q1336" s="131" t="str">
        <f>IFERROR(INDEX(JRoomSCS!C:C,MATCH(JRooms!M1336,JRoomSCS!$B:$B,0)),"N/A")</f>
        <v>N/A</v>
      </c>
      <c r="R1336" s="86" t="s">
        <v>405</v>
      </c>
      <c r="S1336" s="87" t="str">
        <f>IFERROR(INDEX(SchoolList!C:C,MATCH(T1336,SchoolList!A:A,0)),"N/A")</f>
        <v>N/A</v>
      </c>
      <c r="T1336" s="87" t="s">
        <v>405</v>
      </c>
      <c r="U1336" s="88"/>
      <c r="V1336" s="87"/>
    </row>
    <row r="1337" spans="1:22" x14ac:dyDescent="0.2">
      <c r="A1337" s="48">
        <v>68</v>
      </c>
      <c r="B1337" s="48" t="s">
        <v>1025</v>
      </c>
      <c r="C1337" s="48" t="s">
        <v>1026</v>
      </c>
      <c r="D1337" s="49">
        <v>515</v>
      </c>
      <c r="E1337" s="50" t="s">
        <v>502</v>
      </c>
      <c r="F1337" s="48" t="s">
        <v>565</v>
      </c>
      <c r="G1337" s="48" t="s">
        <v>401</v>
      </c>
      <c r="H1337" s="48">
        <v>512</v>
      </c>
      <c r="I1337" s="48">
        <v>1</v>
      </c>
      <c r="J1337" s="48" t="s">
        <v>402</v>
      </c>
      <c r="K1337" s="48">
        <v>2912</v>
      </c>
      <c r="L1337" s="49" t="s">
        <v>414</v>
      </c>
      <c r="M1337" s="48" t="s">
        <v>415</v>
      </c>
      <c r="N1337" s="51" t="s">
        <v>416</v>
      </c>
      <c r="P1337" s="48">
        <v>1380</v>
      </c>
      <c r="Q1337" s="131" t="str">
        <f>IFERROR(INDEX(JRoomSCS!C:C,MATCH(JRooms!M1337,JRoomSCS!$B:$B,0)),"N/A")</f>
        <v>N/A</v>
      </c>
      <c r="R1337" s="86" t="s">
        <v>405</v>
      </c>
      <c r="S1337" s="87" t="str">
        <f>IFERROR(INDEX(SchoolList!C:C,MATCH(T1337,SchoolList!A:A,0)),"N/A")</f>
        <v>N/A</v>
      </c>
      <c r="T1337" s="87" t="s">
        <v>405</v>
      </c>
      <c r="U1337" s="88"/>
      <c r="V1337" s="87"/>
    </row>
    <row r="1338" spans="1:22" x14ac:dyDescent="0.2">
      <c r="A1338" s="48">
        <v>68</v>
      </c>
      <c r="B1338" s="48" t="s">
        <v>1025</v>
      </c>
      <c r="C1338" s="48" t="s">
        <v>1026</v>
      </c>
      <c r="D1338" s="49">
        <v>515</v>
      </c>
      <c r="E1338" s="50" t="s">
        <v>502</v>
      </c>
      <c r="F1338" s="48" t="s">
        <v>565</v>
      </c>
      <c r="G1338" s="48" t="s">
        <v>401</v>
      </c>
      <c r="H1338" s="48">
        <v>1256</v>
      </c>
      <c r="I1338" s="48">
        <v>2</v>
      </c>
      <c r="J1338" s="48" t="s">
        <v>463</v>
      </c>
      <c r="K1338" s="48">
        <v>2928</v>
      </c>
      <c r="L1338" s="49">
        <v>9</v>
      </c>
      <c r="M1338" s="48" t="s">
        <v>419</v>
      </c>
      <c r="N1338" s="51" t="s">
        <v>404</v>
      </c>
      <c r="P1338" s="48">
        <v>720</v>
      </c>
      <c r="Q1338" s="131" t="str">
        <f>IFERROR(INDEX(JRoomSCS!C:C,MATCH(JRooms!M1338,JRoomSCS!$B:$B,0)),"N/A")</f>
        <v>N/A</v>
      </c>
      <c r="R1338" s="86" t="s">
        <v>405</v>
      </c>
      <c r="S1338" s="87" t="str">
        <f>IFERROR(INDEX(SchoolList!C:C,MATCH(T1338,SchoolList!A:A,0)),"N/A")</f>
        <v>N/A</v>
      </c>
      <c r="T1338" s="87">
        <v>534</v>
      </c>
      <c r="U1338" s="88"/>
      <c r="V1338" s="87"/>
    </row>
    <row r="1339" spans="1:22" x14ac:dyDescent="0.2">
      <c r="A1339" s="48">
        <v>68</v>
      </c>
      <c r="B1339" s="48" t="s">
        <v>1025</v>
      </c>
      <c r="C1339" s="48" t="s">
        <v>1026</v>
      </c>
      <c r="D1339" s="49">
        <v>515</v>
      </c>
      <c r="E1339" s="50" t="s">
        <v>502</v>
      </c>
      <c r="F1339" s="48" t="s">
        <v>565</v>
      </c>
      <c r="G1339" s="48" t="s">
        <v>401</v>
      </c>
      <c r="H1339" s="48">
        <v>1256</v>
      </c>
      <c r="I1339" s="48">
        <v>2</v>
      </c>
      <c r="J1339" s="48" t="s">
        <v>463</v>
      </c>
      <c r="K1339" s="48">
        <v>2927</v>
      </c>
      <c r="L1339" s="49">
        <v>10</v>
      </c>
      <c r="M1339" s="48" t="s">
        <v>419</v>
      </c>
      <c r="N1339" s="51" t="s">
        <v>404</v>
      </c>
      <c r="P1339" s="48">
        <v>720</v>
      </c>
      <c r="Q1339" s="131" t="str">
        <f>IFERROR(INDEX(JRoomSCS!C:C,MATCH(JRooms!M1339,JRoomSCS!$B:$B,0)),"N/A")</f>
        <v>N/A</v>
      </c>
      <c r="R1339" s="86" t="s">
        <v>405</v>
      </c>
      <c r="S1339" s="87" t="str">
        <f>IFERROR(INDEX(SchoolList!C:C,MATCH(T1339,SchoolList!A:A,0)),"N/A")</f>
        <v>N/A</v>
      </c>
      <c r="T1339" s="87" t="s">
        <v>405</v>
      </c>
      <c r="U1339" s="88"/>
      <c r="V1339" s="87"/>
    </row>
    <row r="1340" spans="1:22" x14ac:dyDescent="0.2">
      <c r="A1340" s="48">
        <v>68</v>
      </c>
      <c r="B1340" s="48" t="s">
        <v>1025</v>
      </c>
      <c r="C1340" s="48" t="s">
        <v>1026</v>
      </c>
      <c r="D1340" s="49">
        <v>515</v>
      </c>
      <c r="E1340" s="50" t="s">
        <v>502</v>
      </c>
      <c r="F1340" s="48" t="s">
        <v>565</v>
      </c>
      <c r="G1340" s="48" t="s">
        <v>401</v>
      </c>
      <c r="H1340" s="48">
        <v>1256</v>
      </c>
      <c r="I1340" s="48">
        <v>2</v>
      </c>
      <c r="J1340" s="48" t="s">
        <v>463</v>
      </c>
      <c r="K1340" s="48">
        <v>2926</v>
      </c>
      <c r="L1340" s="49">
        <v>11</v>
      </c>
      <c r="M1340" s="48" t="s">
        <v>419</v>
      </c>
      <c r="N1340" s="51" t="s">
        <v>404</v>
      </c>
      <c r="P1340" s="48">
        <v>720</v>
      </c>
      <c r="Q1340" s="131" t="str">
        <f>IFERROR(INDEX(JRoomSCS!C:C,MATCH(JRooms!M1340,JRoomSCS!$B:$B,0)),"N/A")</f>
        <v>N/A</v>
      </c>
      <c r="R1340" s="86" t="s">
        <v>405</v>
      </c>
      <c r="S1340" s="87" t="str">
        <f>IFERROR(INDEX(SchoolList!C:C,MATCH(T1340,SchoolList!A:A,0)),"N/A")</f>
        <v>N/A</v>
      </c>
      <c r="T1340" s="87" t="s">
        <v>405</v>
      </c>
      <c r="U1340" s="88"/>
      <c r="V1340" s="87"/>
    </row>
    <row r="1341" spans="1:22" x14ac:dyDescent="0.2">
      <c r="A1341" s="48">
        <v>68</v>
      </c>
      <c r="B1341" s="48" t="s">
        <v>1025</v>
      </c>
      <c r="C1341" s="48" t="s">
        <v>1026</v>
      </c>
      <c r="D1341" s="49">
        <v>515</v>
      </c>
      <c r="E1341" s="50" t="s">
        <v>502</v>
      </c>
      <c r="F1341" s="48" t="s">
        <v>565</v>
      </c>
      <c r="G1341" s="48" t="s">
        <v>401</v>
      </c>
      <c r="H1341" s="48">
        <v>1256</v>
      </c>
      <c r="I1341" s="48">
        <v>2</v>
      </c>
      <c r="J1341" s="48" t="s">
        <v>463</v>
      </c>
      <c r="K1341" s="48">
        <v>2925</v>
      </c>
      <c r="L1341" s="49">
        <v>12</v>
      </c>
      <c r="M1341" s="48" t="s">
        <v>419</v>
      </c>
      <c r="N1341" s="51" t="s">
        <v>404</v>
      </c>
      <c r="P1341" s="48">
        <v>720</v>
      </c>
      <c r="Q1341" s="131" t="str">
        <f>IFERROR(INDEX(JRoomSCS!C:C,MATCH(JRooms!M1341,JRoomSCS!$B:$B,0)),"N/A")</f>
        <v>N/A</v>
      </c>
      <c r="R1341" s="86" t="s">
        <v>405</v>
      </c>
      <c r="S1341" s="87" t="str">
        <f>IFERROR(INDEX(SchoolList!C:C,MATCH(T1341,SchoolList!A:A,0)),"N/A")</f>
        <v>N/A</v>
      </c>
      <c r="T1341" s="87" t="s">
        <v>405</v>
      </c>
      <c r="U1341" s="88"/>
      <c r="V1341" s="87"/>
    </row>
    <row r="1342" spans="1:22" x14ac:dyDescent="0.2">
      <c r="A1342" s="48">
        <v>68</v>
      </c>
      <c r="B1342" s="48" t="s">
        <v>1025</v>
      </c>
      <c r="C1342" s="48" t="s">
        <v>1026</v>
      </c>
      <c r="D1342" s="49">
        <v>515</v>
      </c>
      <c r="E1342" s="50" t="s">
        <v>502</v>
      </c>
      <c r="F1342" s="48" t="s">
        <v>565</v>
      </c>
      <c r="G1342" s="48" t="s">
        <v>401</v>
      </c>
      <c r="H1342" s="48">
        <v>1256</v>
      </c>
      <c r="I1342" s="48">
        <v>2</v>
      </c>
      <c r="J1342" s="48" t="s">
        <v>463</v>
      </c>
      <c r="K1342" s="48">
        <v>2924</v>
      </c>
      <c r="L1342" s="49">
        <v>13</v>
      </c>
      <c r="M1342" s="48" t="s">
        <v>419</v>
      </c>
      <c r="N1342" s="51" t="s">
        <v>404</v>
      </c>
      <c r="P1342" s="48">
        <v>720</v>
      </c>
      <c r="Q1342" s="131" t="str">
        <f>IFERROR(INDEX(JRoomSCS!C:C,MATCH(JRooms!M1342,JRoomSCS!$B:$B,0)),"N/A")</f>
        <v>N/A</v>
      </c>
      <c r="R1342" s="86" t="s">
        <v>405</v>
      </c>
      <c r="S1342" s="87" t="str">
        <f>IFERROR(INDEX(SchoolList!C:C,MATCH(T1342,SchoolList!A:A,0)),"N/A")</f>
        <v>N/A</v>
      </c>
      <c r="T1342" s="87" t="s">
        <v>405</v>
      </c>
      <c r="U1342" s="88"/>
      <c r="V1342" s="87"/>
    </row>
    <row r="1343" spans="1:22" x14ac:dyDescent="0.2">
      <c r="A1343" s="48">
        <v>68</v>
      </c>
      <c r="B1343" s="48" t="s">
        <v>1025</v>
      </c>
      <c r="C1343" s="48" t="s">
        <v>1026</v>
      </c>
      <c r="D1343" s="49">
        <v>515</v>
      </c>
      <c r="E1343" s="50" t="s">
        <v>502</v>
      </c>
      <c r="F1343" s="48" t="s">
        <v>565</v>
      </c>
      <c r="G1343" s="48" t="s">
        <v>401</v>
      </c>
      <c r="H1343" s="48">
        <v>1256</v>
      </c>
      <c r="I1343" s="48">
        <v>2</v>
      </c>
      <c r="J1343" s="48" t="s">
        <v>463</v>
      </c>
      <c r="K1343" s="48">
        <v>2923</v>
      </c>
      <c r="L1343" s="49">
        <v>14</v>
      </c>
      <c r="M1343" s="48" t="s">
        <v>419</v>
      </c>
      <c r="N1343" s="51" t="s">
        <v>404</v>
      </c>
      <c r="P1343" s="48">
        <v>720</v>
      </c>
      <c r="Q1343" s="131" t="str">
        <f>IFERROR(INDEX(JRoomSCS!C:C,MATCH(JRooms!M1343,JRoomSCS!$B:$B,0)),"N/A")</f>
        <v>N/A</v>
      </c>
      <c r="R1343" s="86" t="s">
        <v>405</v>
      </c>
      <c r="S1343" s="87" t="str">
        <f>IFERROR(INDEX(SchoolList!C:C,MATCH(T1343,SchoolList!A:A,0)),"N/A")</f>
        <v>N/A</v>
      </c>
      <c r="T1343" s="87" t="s">
        <v>405</v>
      </c>
      <c r="U1343" s="88"/>
      <c r="V1343" s="87"/>
    </row>
    <row r="1344" spans="1:22" x14ac:dyDescent="0.2">
      <c r="A1344" s="48">
        <v>68</v>
      </c>
      <c r="B1344" s="48" t="s">
        <v>1025</v>
      </c>
      <c r="C1344" s="48" t="s">
        <v>1026</v>
      </c>
      <c r="D1344" s="49">
        <v>515</v>
      </c>
      <c r="E1344" s="50" t="s">
        <v>502</v>
      </c>
      <c r="F1344" s="48" t="s">
        <v>565</v>
      </c>
      <c r="G1344" s="48" t="s">
        <v>401</v>
      </c>
      <c r="H1344" s="48">
        <v>1256</v>
      </c>
      <c r="I1344" s="48">
        <v>2</v>
      </c>
      <c r="J1344" s="48" t="s">
        <v>463</v>
      </c>
      <c r="K1344" s="48">
        <v>2922</v>
      </c>
      <c r="L1344" s="49">
        <v>15</v>
      </c>
      <c r="M1344" s="48" t="s">
        <v>419</v>
      </c>
      <c r="N1344" s="51" t="s">
        <v>404</v>
      </c>
      <c r="P1344" s="48">
        <v>720</v>
      </c>
      <c r="Q1344" s="131" t="str">
        <f>IFERROR(INDEX(JRoomSCS!C:C,MATCH(JRooms!M1344,JRoomSCS!$B:$B,0)),"N/A")</f>
        <v>N/A</v>
      </c>
      <c r="R1344" s="86" t="s">
        <v>405</v>
      </c>
      <c r="S1344" s="87" t="str">
        <f>IFERROR(INDEX(SchoolList!C:C,MATCH(T1344,SchoolList!A:A,0)),"N/A")</f>
        <v>N/A</v>
      </c>
      <c r="T1344" s="87" t="s">
        <v>405</v>
      </c>
      <c r="U1344" s="88"/>
      <c r="V1344" s="87"/>
    </row>
    <row r="1345" spans="1:22" x14ac:dyDescent="0.2">
      <c r="A1345" s="48">
        <v>68</v>
      </c>
      <c r="B1345" s="48" t="s">
        <v>1025</v>
      </c>
      <c r="C1345" s="48" t="s">
        <v>1026</v>
      </c>
      <c r="D1345" s="49">
        <v>515</v>
      </c>
      <c r="E1345" s="50" t="s">
        <v>502</v>
      </c>
      <c r="F1345" s="48" t="s">
        <v>565</v>
      </c>
      <c r="G1345" s="48" t="s">
        <v>401</v>
      </c>
      <c r="H1345" s="48">
        <v>1256</v>
      </c>
      <c r="I1345" s="48">
        <v>2</v>
      </c>
      <c r="J1345" s="48" t="s">
        <v>463</v>
      </c>
      <c r="K1345" s="48">
        <v>2921</v>
      </c>
      <c r="L1345" s="49">
        <v>16</v>
      </c>
      <c r="M1345" s="48" t="s">
        <v>419</v>
      </c>
      <c r="N1345" s="51" t="s">
        <v>404</v>
      </c>
      <c r="P1345" s="48">
        <v>720</v>
      </c>
      <c r="Q1345" s="131" t="str">
        <f>IFERROR(INDEX(JRoomSCS!C:C,MATCH(JRooms!M1345,JRoomSCS!$B:$B,0)),"N/A")</f>
        <v>N/A</v>
      </c>
      <c r="R1345" s="86" t="s">
        <v>405</v>
      </c>
      <c r="S1345" s="87" t="str">
        <f>IFERROR(INDEX(SchoolList!C:C,MATCH(T1345,SchoolList!A:A,0)),"N/A")</f>
        <v>N/A</v>
      </c>
      <c r="T1345" s="87" t="s">
        <v>405</v>
      </c>
      <c r="U1345" s="88"/>
      <c r="V1345" s="87"/>
    </row>
    <row r="1346" spans="1:22" x14ac:dyDescent="0.2">
      <c r="A1346" s="48">
        <v>68</v>
      </c>
      <c r="B1346" s="48" t="s">
        <v>1025</v>
      </c>
      <c r="C1346" s="48" t="s">
        <v>1026</v>
      </c>
      <c r="D1346" s="49">
        <v>515</v>
      </c>
      <c r="E1346" s="50" t="s">
        <v>502</v>
      </c>
      <c r="F1346" s="48" t="s">
        <v>565</v>
      </c>
      <c r="G1346" s="48" t="s">
        <v>401</v>
      </c>
      <c r="H1346" s="48">
        <v>1256</v>
      </c>
      <c r="I1346" s="48">
        <v>2</v>
      </c>
      <c r="J1346" s="48" t="s">
        <v>463</v>
      </c>
      <c r="K1346" s="48">
        <v>2929</v>
      </c>
      <c r="L1346" s="49" t="s">
        <v>1029</v>
      </c>
      <c r="M1346" s="48" t="s">
        <v>363</v>
      </c>
      <c r="N1346" s="51" t="s">
        <v>404</v>
      </c>
      <c r="P1346" s="48">
        <v>598</v>
      </c>
      <c r="Q1346" s="131" t="str">
        <f>IFERROR(INDEX(JRoomSCS!C:C,MATCH(JRooms!M1346,JRoomSCS!$B:$B,0)),"N/A")</f>
        <v>Science</v>
      </c>
      <c r="R1346" s="86" t="s">
        <v>405</v>
      </c>
      <c r="S1346" s="87" t="str">
        <f>IFERROR(INDEX(SchoolList!C:C,MATCH(T1346,SchoolList!A:A,0)),"N/A")</f>
        <v>N/A</v>
      </c>
      <c r="T1346" s="87" t="s">
        <v>405</v>
      </c>
      <c r="U1346" s="88"/>
      <c r="V1346" s="87"/>
    </row>
    <row r="1347" spans="1:22" x14ac:dyDescent="0.2">
      <c r="A1347" s="48">
        <v>68</v>
      </c>
      <c r="B1347" s="48" t="s">
        <v>1025</v>
      </c>
      <c r="C1347" s="48" t="s">
        <v>1026</v>
      </c>
      <c r="D1347" s="49">
        <v>516</v>
      </c>
      <c r="E1347" s="50" t="s">
        <v>639</v>
      </c>
      <c r="F1347" s="48" t="s">
        <v>640</v>
      </c>
      <c r="G1347" s="48" t="s">
        <v>424</v>
      </c>
      <c r="H1347" s="48">
        <v>516</v>
      </c>
      <c r="I1347" s="48">
        <v>1</v>
      </c>
      <c r="J1347" s="48" t="s">
        <v>402</v>
      </c>
      <c r="K1347" s="48">
        <v>98</v>
      </c>
      <c r="L1347" s="49" t="s">
        <v>639</v>
      </c>
      <c r="M1347" s="48" t="s">
        <v>403</v>
      </c>
      <c r="N1347" s="51" t="s">
        <v>404</v>
      </c>
      <c r="P1347" s="48">
        <v>897</v>
      </c>
      <c r="Q1347" s="131" t="str">
        <f>IFERROR(INDEX(JRoomSCS!C:C,MATCH(JRooms!M1347,JRoomSCS!$B:$B,0)),"N/A")</f>
        <v>N/A</v>
      </c>
      <c r="R1347" s="86" t="s">
        <v>405</v>
      </c>
      <c r="S1347" s="87" t="str">
        <f>IFERROR(INDEX(SchoolList!C:C,MATCH(T1347,SchoolList!A:A,0)),"N/A")</f>
        <v>N/A</v>
      </c>
      <c r="T1347" s="87" t="s">
        <v>405</v>
      </c>
      <c r="U1347" s="88"/>
      <c r="V1347" s="87"/>
    </row>
    <row r="1348" spans="1:22" x14ac:dyDescent="0.2">
      <c r="A1348" s="48">
        <v>68</v>
      </c>
      <c r="B1348" s="48" t="s">
        <v>1025</v>
      </c>
      <c r="C1348" s="48" t="s">
        <v>1026</v>
      </c>
      <c r="D1348" s="49">
        <v>517</v>
      </c>
      <c r="E1348" s="50" t="s">
        <v>643</v>
      </c>
      <c r="F1348" s="48" t="s">
        <v>644</v>
      </c>
      <c r="G1348" s="48" t="s">
        <v>424</v>
      </c>
      <c r="H1348" s="48">
        <v>517</v>
      </c>
      <c r="I1348" s="48">
        <v>1</v>
      </c>
      <c r="J1348" s="48" t="s">
        <v>402</v>
      </c>
      <c r="K1348" s="48">
        <v>99</v>
      </c>
      <c r="L1348" s="49" t="s">
        <v>643</v>
      </c>
      <c r="M1348" s="48" t="s">
        <v>403</v>
      </c>
      <c r="N1348" s="51" t="s">
        <v>404</v>
      </c>
      <c r="P1348" s="48">
        <v>897</v>
      </c>
      <c r="Q1348" s="131" t="str">
        <f>IFERROR(INDEX(JRoomSCS!C:C,MATCH(JRooms!M1348,JRoomSCS!$B:$B,0)),"N/A")</f>
        <v>N/A</v>
      </c>
      <c r="R1348" s="86" t="s">
        <v>405</v>
      </c>
      <c r="S1348" s="87" t="str">
        <f>IFERROR(INDEX(SchoolList!C:C,MATCH(T1348,SchoolList!A:A,0)),"N/A")</f>
        <v>N/A</v>
      </c>
      <c r="T1348" s="87" t="s">
        <v>405</v>
      </c>
      <c r="U1348" s="88"/>
      <c r="V1348" s="87"/>
    </row>
    <row r="1349" spans="1:22" x14ac:dyDescent="0.2">
      <c r="A1349" s="48">
        <v>68</v>
      </c>
      <c r="B1349" s="48" t="s">
        <v>1025</v>
      </c>
      <c r="C1349" s="48" t="s">
        <v>1026</v>
      </c>
      <c r="D1349" s="49">
        <v>518</v>
      </c>
      <c r="E1349" s="50" t="s">
        <v>1030</v>
      </c>
      <c r="F1349" s="48" t="s">
        <v>1031</v>
      </c>
      <c r="G1349" s="48" t="s">
        <v>424</v>
      </c>
      <c r="H1349" s="48">
        <v>518</v>
      </c>
      <c r="I1349" s="48">
        <v>1</v>
      </c>
      <c r="J1349" s="48" t="s">
        <v>402</v>
      </c>
      <c r="K1349" s="48">
        <v>100</v>
      </c>
      <c r="L1349" s="49" t="s">
        <v>1032</v>
      </c>
      <c r="M1349" s="48" t="s">
        <v>403</v>
      </c>
      <c r="N1349" s="51" t="s">
        <v>404</v>
      </c>
      <c r="P1349" s="48">
        <v>897</v>
      </c>
      <c r="Q1349" s="131" t="str">
        <f>IFERROR(INDEX(JRoomSCS!C:C,MATCH(JRooms!M1349,JRoomSCS!$B:$B,0)),"N/A")</f>
        <v>N/A</v>
      </c>
      <c r="R1349" s="86" t="s">
        <v>405</v>
      </c>
      <c r="S1349" s="87" t="str">
        <f>IFERROR(INDEX(SchoolList!C:C,MATCH(T1349,SchoolList!A:A,0)),"N/A")</f>
        <v>N/A</v>
      </c>
      <c r="T1349" s="87" t="s">
        <v>405</v>
      </c>
      <c r="U1349" s="88"/>
      <c r="V1349" s="87"/>
    </row>
    <row r="1350" spans="1:22" x14ac:dyDescent="0.2">
      <c r="A1350" s="48">
        <v>70</v>
      </c>
      <c r="B1350" s="48" t="s">
        <v>1033</v>
      </c>
      <c r="C1350" s="48" t="s">
        <v>1034</v>
      </c>
      <c r="D1350" s="49">
        <v>496</v>
      </c>
      <c r="E1350" s="50" t="s">
        <v>399</v>
      </c>
      <c r="F1350" s="48" t="s">
        <v>400</v>
      </c>
      <c r="G1350" s="48" t="s">
        <v>401</v>
      </c>
      <c r="H1350" s="48">
        <v>496</v>
      </c>
      <c r="I1350" s="48">
        <v>1</v>
      </c>
      <c r="J1350" s="48" t="s">
        <v>402</v>
      </c>
      <c r="K1350" s="48">
        <v>1945</v>
      </c>
      <c r="L1350" s="49" t="s">
        <v>411</v>
      </c>
      <c r="M1350" s="48" t="s">
        <v>412</v>
      </c>
      <c r="N1350" s="51" t="s">
        <v>413</v>
      </c>
      <c r="P1350" s="48">
        <v>2952</v>
      </c>
      <c r="Q1350" s="131" t="str">
        <f>IFERROR(INDEX(JRoomSCS!C:C,MATCH(JRooms!M1350,JRoomSCS!$B:$B,0)),"N/A")</f>
        <v>N/A</v>
      </c>
      <c r="R1350" s="86" t="s">
        <v>405</v>
      </c>
      <c r="S1350" s="87" t="str">
        <f>IFERROR(INDEX(SchoolList!C:C,MATCH(T1350,SchoolList!A:A,0)),"N/A")</f>
        <v>N/A</v>
      </c>
      <c r="T1350" s="87" t="s">
        <v>405</v>
      </c>
      <c r="U1350" s="88"/>
      <c r="V1350" s="87"/>
    </row>
    <row r="1351" spans="1:22" x14ac:dyDescent="0.2">
      <c r="A1351" s="48">
        <v>70</v>
      </c>
      <c r="B1351" s="48" t="s">
        <v>1033</v>
      </c>
      <c r="C1351" s="48" t="s">
        <v>1034</v>
      </c>
      <c r="D1351" s="49">
        <v>497</v>
      </c>
      <c r="E1351" s="50" t="s">
        <v>454</v>
      </c>
      <c r="F1351" s="48" t="s">
        <v>455</v>
      </c>
      <c r="G1351" s="48" t="s">
        <v>401</v>
      </c>
      <c r="H1351" s="48">
        <v>497</v>
      </c>
      <c r="I1351" s="48">
        <v>1</v>
      </c>
      <c r="J1351" s="48" t="s">
        <v>402</v>
      </c>
      <c r="K1351" s="48">
        <v>1944</v>
      </c>
      <c r="L1351" s="49">
        <v>1</v>
      </c>
      <c r="M1351" s="48" t="s">
        <v>403</v>
      </c>
      <c r="N1351" s="51" t="s">
        <v>404</v>
      </c>
      <c r="P1351" s="48">
        <v>841</v>
      </c>
      <c r="Q1351" s="131" t="str">
        <f>IFERROR(INDEX(JRoomSCS!C:C,MATCH(JRooms!M1351,JRoomSCS!$B:$B,0)),"N/A")</f>
        <v>N/A</v>
      </c>
      <c r="R1351" s="86" t="s">
        <v>405</v>
      </c>
      <c r="S1351" s="87" t="str">
        <f>IFERROR(INDEX(SchoolList!C:C,MATCH(T1351,SchoolList!A:A,0)),"N/A")</f>
        <v>N/A</v>
      </c>
      <c r="T1351" s="87" t="s">
        <v>405</v>
      </c>
      <c r="U1351" s="88"/>
      <c r="V1351" s="87"/>
    </row>
    <row r="1352" spans="1:22" x14ac:dyDescent="0.2">
      <c r="A1352" s="48">
        <v>70</v>
      </c>
      <c r="B1352" s="48" t="s">
        <v>1033</v>
      </c>
      <c r="C1352" s="48" t="s">
        <v>1034</v>
      </c>
      <c r="D1352" s="49">
        <v>497</v>
      </c>
      <c r="E1352" s="50" t="s">
        <v>454</v>
      </c>
      <c r="F1352" s="48" t="s">
        <v>455</v>
      </c>
      <c r="G1352" s="48" t="s">
        <v>401</v>
      </c>
      <c r="H1352" s="48">
        <v>497</v>
      </c>
      <c r="I1352" s="48">
        <v>1</v>
      </c>
      <c r="J1352" s="48" t="s">
        <v>402</v>
      </c>
      <c r="K1352" s="48">
        <v>1943</v>
      </c>
      <c r="L1352" s="49">
        <v>2</v>
      </c>
      <c r="M1352" s="48" t="s">
        <v>406</v>
      </c>
      <c r="N1352" s="51" t="s">
        <v>404</v>
      </c>
      <c r="P1352" s="48">
        <v>841</v>
      </c>
      <c r="Q1352" s="131" t="str">
        <f>IFERROR(INDEX(JRoomSCS!C:C,MATCH(JRooms!M1352,JRoomSCS!$B:$B,0)),"N/A")</f>
        <v>N/A</v>
      </c>
      <c r="R1352" s="86" t="s">
        <v>405</v>
      </c>
      <c r="S1352" s="87" t="str">
        <f>IFERROR(INDEX(SchoolList!C:C,MATCH(T1352,SchoolList!A:A,0)),"N/A")</f>
        <v>N/A</v>
      </c>
      <c r="T1352" s="87" t="s">
        <v>405</v>
      </c>
      <c r="U1352" s="88"/>
      <c r="V1352" s="87"/>
    </row>
    <row r="1353" spans="1:22" x14ac:dyDescent="0.2">
      <c r="A1353" s="48">
        <v>70</v>
      </c>
      <c r="B1353" s="48" t="s">
        <v>1033</v>
      </c>
      <c r="C1353" s="48" t="s">
        <v>1034</v>
      </c>
      <c r="D1353" s="49">
        <v>497</v>
      </c>
      <c r="E1353" s="50" t="s">
        <v>454</v>
      </c>
      <c r="F1353" s="48" t="s">
        <v>455</v>
      </c>
      <c r="G1353" s="48" t="s">
        <v>401</v>
      </c>
      <c r="H1353" s="48">
        <v>497</v>
      </c>
      <c r="I1353" s="48">
        <v>1</v>
      </c>
      <c r="J1353" s="48" t="s">
        <v>402</v>
      </c>
      <c r="K1353" s="48">
        <v>1941</v>
      </c>
      <c r="L1353" s="49">
        <v>3</v>
      </c>
      <c r="M1353" s="48" t="s">
        <v>403</v>
      </c>
      <c r="N1353" s="51" t="s">
        <v>404</v>
      </c>
      <c r="P1353" s="48">
        <v>841</v>
      </c>
      <c r="Q1353" s="131" t="str">
        <f>IFERROR(INDEX(JRoomSCS!C:C,MATCH(JRooms!M1353,JRoomSCS!$B:$B,0)),"N/A")</f>
        <v>N/A</v>
      </c>
      <c r="R1353" s="86" t="s">
        <v>405</v>
      </c>
      <c r="S1353" s="87" t="str">
        <f>IFERROR(INDEX(SchoolList!C:C,MATCH(T1353,SchoolList!A:A,0)),"N/A")</f>
        <v>N/A</v>
      </c>
      <c r="T1353" s="87" t="s">
        <v>405</v>
      </c>
      <c r="U1353" s="88"/>
      <c r="V1353" s="87"/>
    </row>
    <row r="1354" spans="1:22" x14ac:dyDescent="0.2">
      <c r="A1354" s="48">
        <v>70</v>
      </c>
      <c r="B1354" s="48" t="s">
        <v>1033</v>
      </c>
      <c r="C1354" s="48" t="s">
        <v>1034</v>
      </c>
      <c r="D1354" s="49">
        <v>497</v>
      </c>
      <c r="E1354" s="50" t="s">
        <v>454</v>
      </c>
      <c r="F1354" s="48" t="s">
        <v>455</v>
      </c>
      <c r="G1354" s="48" t="s">
        <v>401</v>
      </c>
      <c r="H1354" s="48">
        <v>497</v>
      </c>
      <c r="I1354" s="48">
        <v>1</v>
      </c>
      <c r="J1354" s="48" t="s">
        <v>402</v>
      </c>
      <c r="K1354" s="48">
        <v>1940</v>
      </c>
      <c r="L1354" s="49">
        <v>4</v>
      </c>
      <c r="M1354" s="48" t="s">
        <v>403</v>
      </c>
      <c r="N1354" s="51" t="s">
        <v>404</v>
      </c>
      <c r="P1354" s="48">
        <v>841</v>
      </c>
      <c r="Q1354" s="131" t="str">
        <f>IFERROR(INDEX(JRoomSCS!C:C,MATCH(JRooms!M1354,JRoomSCS!$B:$B,0)),"N/A")</f>
        <v>N/A</v>
      </c>
      <c r="R1354" s="86" t="s">
        <v>405</v>
      </c>
      <c r="S1354" s="87" t="str">
        <f>IFERROR(INDEX(SchoolList!C:C,MATCH(T1354,SchoolList!A:A,0)),"N/A")</f>
        <v>N/A</v>
      </c>
      <c r="T1354" s="87" t="s">
        <v>405</v>
      </c>
      <c r="U1354" s="88"/>
      <c r="V1354" s="87"/>
    </row>
    <row r="1355" spans="1:22" x14ac:dyDescent="0.2">
      <c r="A1355" s="48">
        <v>70</v>
      </c>
      <c r="B1355" s="48" t="s">
        <v>1033</v>
      </c>
      <c r="C1355" s="48" t="s">
        <v>1034</v>
      </c>
      <c r="D1355" s="49">
        <v>497</v>
      </c>
      <c r="E1355" s="50" t="s">
        <v>454</v>
      </c>
      <c r="F1355" s="48" t="s">
        <v>455</v>
      </c>
      <c r="G1355" s="48" t="s">
        <v>401</v>
      </c>
      <c r="H1355" s="48">
        <v>497</v>
      </c>
      <c r="I1355" s="48">
        <v>1</v>
      </c>
      <c r="J1355" s="48" t="s">
        <v>402</v>
      </c>
      <c r="K1355" s="48">
        <v>1939</v>
      </c>
      <c r="L1355" s="49">
        <v>5</v>
      </c>
      <c r="M1355" s="48" t="s">
        <v>363</v>
      </c>
      <c r="N1355" s="51" t="s">
        <v>404</v>
      </c>
      <c r="P1355" s="48">
        <v>841</v>
      </c>
      <c r="Q1355" s="131" t="str">
        <f>IFERROR(INDEX(JRoomSCS!C:C,MATCH(JRooms!M1355,JRoomSCS!$B:$B,0)),"N/A")</f>
        <v>Science</v>
      </c>
      <c r="R1355" s="86" t="s">
        <v>405</v>
      </c>
      <c r="S1355" s="87" t="str">
        <f>IFERROR(INDEX(SchoolList!C:C,MATCH(T1355,SchoolList!A:A,0)),"N/A")</f>
        <v>N/A</v>
      </c>
      <c r="T1355" s="87" t="s">
        <v>405</v>
      </c>
      <c r="U1355" s="88"/>
      <c r="V1355" s="87"/>
    </row>
    <row r="1356" spans="1:22" x14ac:dyDescent="0.2">
      <c r="A1356" s="48">
        <v>70</v>
      </c>
      <c r="B1356" s="48" t="s">
        <v>1033</v>
      </c>
      <c r="C1356" s="48" t="s">
        <v>1034</v>
      </c>
      <c r="D1356" s="49">
        <v>497</v>
      </c>
      <c r="E1356" s="50" t="s">
        <v>454</v>
      </c>
      <c r="F1356" s="48" t="s">
        <v>455</v>
      </c>
      <c r="G1356" s="48" t="s">
        <v>401</v>
      </c>
      <c r="H1356" s="48">
        <v>497</v>
      </c>
      <c r="I1356" s="48">
        <v>1</v>
      </c>
      <c r="J1356" s="48" t="s">
        <v>402</v>
      </c>
      <c r="K1356" s="48">
        <v>1938</v>
      </c>
      <c r="L1356" s="49">
        <v>6</v>
      </c>
      <c r="M1356" s="48" t="s">
        <v>403</v>
      </c>
      <c r="N1356" s="51" t="s">
        <v>404</v>
      </c>
      <c r="P1356" s="48">
        <v>841</v>
      </c>
      <c r="Q1356" s="131" t="str">
        <f>IFERROR(INDEX(JRoomSCS!C:C,MATCH(JRooms!M1356,JRoomSCS!$B:$B,0)),"N/A")</f>
        <v>N/A</v>
      </c>
      <c r="R1356" s="86" t="s">
        <v>405</v>
      </c>
      <c r="S1356" s="87" t="str">
        <f>IFERROR(INDEX(SchoolList!C:C,MATCH(T1356,SchoolList!A:A,0)),"N/A")</f>
        <v>N/A</v>
      </c>
      <c r="T1356" s="87" t="s">
        <v>405</v>
      </c>
      <c r="U1356" s="88"/>
      <c r="V1356" s="87"/>
    </row>
    <row r="1357" spans="1:22" x14ac:dyDescent="0.2">
      <c r="A1357" s="48">
        <v>70</v>
      </c>
      <c r="B1357" s="48" t="s">
        <v>1033</v>
      </c>
      <c r="C1357" s="48" t="s">
        <v>1034</v>
      </c>
      <c r="D1357" s="49">
        <v>497</v>
      </c>
      <c r="E1357" s="50" t="s">
        <v>454</v>
      </c>
      <c r="F1357" s="48" t="s">
        <v>455</v>
      </c>
      <c r="G1357" s="48" t="s">
        <v>401</v>
      </c>
      <c r="H1357" s="48">
        <v>497</v>
      </c>
      <c r="I1357" s="48">
        <v>1</v>
      </c>
      <c r="J1357" s="48" t="s">
        <v>402</v>
      </c>
      <c r="K1357" s="48">
        <v>1937</v>
      </c>
      <c r="L1357" s="49">
        <v>7</v>
      </c>
      <c r="M1357" s="48" t="s">
        <v>506</v>
      </c>
      <c r="N1357" s="51" t="s">
        <v>404</v>
      </c>
      <c r="P1357" s="48">
        <v>841</v>
      </c>
      <c r="Q1357" s="131" t="str">
        <f>IFERROR(INDEX(JRoomSCS!C:C,MATCH(JRooms!M1357,JRoomSCS!$B:$B,0)),"N/A")</f>
        <v>N/A</v>
      </c>
      <c r="R1357" s="86" t="s">
        <v>405</v>
      </c>
      <c r="S1357" s="87" t="str">
        <f>IFERROR(INDEX(SchoolList!C:C,MATCH(T1357,SchoolList!A:A,0)),"N/A")</f>
        <v>N/A</v>
      </c>
      <c r="T1357" s="87" t="s">
        <v>405</v>
      </c>
      <c r="U1357" s="88"/>
      <c r="V1357" s="87"/>
    </row>
    <row r="1358" spans="1:22" x14ac:dyDescent="0.2">
      <c r="A1358" s="48">
        <v>70</v>
      </c>
      <c r="B1358" s="48" t="s">
        <v>1033</v>
      </c>
      <c r="C1358" s="48" t="s">
        <v>1034</v>
      </c>
      <c r="D1358" s="49">
        <v>497</v>
      </c>
      <c r="E1358" s="50" t="s">
        <v>454</v>
      </c>
      <c r="F1358" s="48" t="s">
        <v>455</v>
      </c>
      <c r="G1358" s="48" t="s">
        <v>401</v>
      </c>
      <c r="H1358" s="48">
        <v>497</v>
      </c>
      <c r="I1358" s="48">
        <v>1</v>
      </c>
      <c r="J1358" s="48" t="s">
        <v>402</v>
      </c>
      <c r="K1358" s="48">
        <v>1936</v>
      </c>
      <c r="L1358" s="49">
        <v>8</v>
      </c>
      <c r="M1358" s="48" t="s">
        <v>374</v>
      </c>
      <c r="N1358" s="51" t="s">
        <v>500</v>
      </c>
      <c r="P1358" s="48">
        <v>841</v>
      </c>
      <c r="Q1358" s="131" t="str">
        <f>IFERROR(INDEX(JRoomSCS!C:C,MATCH(JRooms!M1358,JRoomSCS!$B:$B,0)),"N/A")</f>
        <v>Tech</v>
      </c>
      <c r="R1358" s="86" t="s">
        <v>405</v>
      </c>
      <c r="S1358" s="87" t="str">
        <f>IFERROR(INDEX(SchoolList!C:C,MATCH(T1358,SchoolList!A:A,0)),"N/A")</f>
        <v>N/A</v>
      </c>
      <c r="T1358" s="87" t="s">
        <v>405</v>
      </c>
      <c r="U1358" s="88"/>
      <c r="V1358" s="87"/>
    </row>
    <row r="1359" spans="1:22" x14ac:dyDescent="0.2">
      <c r="A1359" s="48">
        <v>70</v>
      </c>
      <c r="B1359" s="48" t="s">
        <v>1033</v>
      </c>
      <c r="C1359" s="48" t="s">
        <v>1034</v>
      </c>
      <c r="D1359" s="49">
        <v>497</v>
      </c>
      <c r="E1359" s="50" t="s">
        <v>454</v>
      </c>
      <c r="F1359" s="48" t="s">
        <v>455</v>
      </c>
      <c r="G1359" s="48" t="s">
        <v>401</v>
      </c>
      <c r="H1359" s="48">
        <v>497</v>
      </c>
      <c r="I1359" s="48">
        <v>1</v>
      </c>
      <c r="J1359" s="48" t="s">
        <v>402</v>
      </c>
      <c r="K1359" s="48">
        <v>1942</v>
      </c>
      <c r="L1359" s="49" t="s">
        <v>280</v>
      </c>
      <c r="M1359" s="48" t="s">
        <v>406</v>
      </c>
      <c r="N1359" s="51" t="s">
        <v>404</v>
      </c>
      <c r="P1359" s="48">
        <v>1189</v>
      </c>
      <c r="Q1359" s="131" t="str">
        <f>IFERROR(INDEX(JRoomSCS!C:C,MATCH(JRooms!M1359,JRoomSCS!$B:$B,0)),"N/A")</f>
        <v>N/A</v>
      </c>
      <c r="R1359" s="86" t="s">
        <v>405</v>
      </c>
      <c r="S1359" s="87" t="str">
        <f>IFERROR(INDEX(SchoolList!C:C,MATCH(T1359,SchoolList!A:A,0)),"N/A")</f>
        <v>N/A</v>
      </c>
      <c r="T1359" s="87" t="s">
        <v>405</v>
      </c>
      <c r="U1359" s="88"/>
      <c r="V1359" s="87"/>
    </row>
    <row r="1360" spans="1:22" x14ac:dyDescent="0.2">
      <c r="A1360" s="48">
        <v>70</v>
      </c>
      <c r="B1360" s="48" t="s">
        <v>1033</v>
      </c>
      <c r="C1360" s="48" t="s">
        <v>1034</v>
      </c>
      <c r="D1360" s="49">
        <v>498</v>
      </c>
      <c r="E1360" s="50" t="s">
        <v>471</v>
      </c>
      <c r="F1360" s="48" t="s">
        <v>472</v>
      </c>
      <c r="G1360" s="48" t="s">
        <v>401</v>
      </c>
      <c r="H1360" s="48">
        <v>498</v>
      </c>
      <c r="I1360" s="48">
        <v>1</v>
      </c>
      <c r="J1360" s="48" t="s">
        <v>402</v>
      </c>
      <c r="K1360" s="48">
        <v>1947</v>
      </c>
      <c r="L1360" s="49">
        <v>9</v>
      </c>
      <c r="M1360" s="48" t="s">
        <v>419</v>
      </c>
      <c r="N1360" s="51" t="s">
        <v>404</v>
      </c>
      <c r="P1360" s="48">
        <v>841</v>
      </c>
      <c r="Q1360" s="131" t="str">
        <f>IFERROR(INDEX(JRoomSCS!C:C,MATCH(JRooms!M1360,JRoomSCS!$B:$B,0)),"N/A")</f>
        <v>N/A</v>
      </c>
      <c r="R1360" s="86" t="s">
        <v>405</v>
      </c>
      <c r="S1360" s="87" t="str">
        <f>IFERROR(INDEX(SchoolList!C:C,MATCH(T1360,SchoolList!A:A,0)),"N/A")</f>
        <v>N/A</v>
      </c>
      <c r="T1360" s="87" t="s">
        <v>405</v>
      </c>
      <c r="U1360" s="88"/>
      <c r="V1360" s="87"/>
    </row>
    <row r="1361" spans="1:22" x14ac:dyDescent="0.2">
      <c r="A1361" s="48">
        <v>70</v>
      </c>
      <c r="B1361" s="48" t="s">
        <v>1033</v>
      </c>
      <c r="C1361" s="48" t="s">
        <v>1034</v>
      </c>
      <c r="D1361" s="49">
        <v>498</v>
      </c>
      <c r="E1361" s="50" t="s">
        <v>471</v>
      </c>
      <c r="F1361" s="48" t="s">
        <v>472</v>
      </c>
      <c r="G1361" s="48" t="s">
        <v>401</v>
      </c>
      <c r="H1361" s="48">
        <v>498</v>
      </c>
      <c r="I1361" s="48">
        <v>1</v>
      </c>
      <c r="J1361" s="48" t="s">
        <v>402</v>
      </c>
      <c r="K1361" s="48">
        <v>1948</v>
      </c>
      <c r="L1361" s="49">
        <v>10</v>
      </c>
      <c r="M1361" s="48" t="s">
        <v>419</v>
      </c>
      <c r="N1361" s="51" t="s">
        <v>404</v>
      </c>
      <c r="P1361" s="48">
        <v>841</v>
      </c>
      <c r="Q1361" s="131" t="str">
        <f>IFERROR(INDEX(JRoomSCS!C:C,MATCH(JRooms!M1361,JRoomSCS!$B:$B,0)),"N/A")</f>
        <v>N/A</v>
      </c>
      <c r="R1361" s="86" t="s">
        <v>405</v>
      </c>
      <c r="S1361" s="87" t="str">
        <f>IFERROR(INDEX(SchoolList!C:C,MATCH(T1361,SchoolList!A:A,0)),"N/A")</f>
        <v>N/A</v>
      </c>
      <c r="T1361" s="87" t="s">
        <v>405</v>
      </c>
      <c r="U1361" s="88"/>
      <c r="V1361" s="87"/>
    </row>
    <row r="1362" spans="1:22" x14ac:dyDescent="0.2">
      <c r="A1362" s="48">
        <v>70</v>
      </c>
      <c r="B1362" s="48" t="s">
        <v>1033</v>
      </c>
      <c r="C1362" s="48" t="s">
        <v>1034</v>
      </c>
      <c r="D1362" s="49">
        <v>498</v>
      </c>
      <c r="E1362" s="50" t="s">
        <v>471</v>
      </c>
      <c r="F1362" s="48" t="s">
        <v>472</v>
      </c>
      <c r="G1362" s="48" t="s">
        <v>401</v>
      </c>
      <c r="H1362" s="48">
        <v>498</v>
      </c>
      <c r="I1362" s="48">
        <v>1</v>
      </c>
      <c r="J1362" s="48" t="s">
        <v>402</v>
      </c>
      <c r="K1362" s="48">
        <v>1949</v>
      </c>
      <c r="L1362" s="49">
        <v>11</v>
      </c>
      <c r="M1362" s="48" t="s">
        <v>419</v>
      </c>
      <c r="N1362" s="51" t="s">
        <v>404</v>
      </c>
      <c r="P1362" s="48">
        <v>841</v>
      </c>
      <c r="Q1362" s="131" t="str">
        <f>IFERROR(INDEX(JRoomSCS!C:C,MATCH(JRooms!M1362,JRoomSCS!$B:$B,0)),"N/A")</f>
        <v>N/A</v>
      </c>
      <c r="R1362" s="86" t="s">
        <v>405</v>
      </c>
      <c r="S1362" s="87" t="str">
        <f>IFERROR(INDEX(SchoolList!C:C,MATCH(T1362,SchoolList!A:A,0)),"N/A")</f>
        <v>N/A</v>
      </c>
      <c r="T1362" s="87" t="s">
        <v>405</v>
      </c>
      <c r="U1362" s="88"/>
      <c r="V1362" s="87"/>
    </row>
    <row r="1363" spans="1:22" x14ac:dyDescent="0.2">
      <c r="A1363" s="48">
        <v>70</v>
      </c>
      <c r="B1363" s="48" t="s">
        <v>1033</v>
      </c>
      <c r="C1363" s="48" t="s">
        <v>1034</v>
      </c>
      <c r="D1363" s="49">
        <v>498</v>
      </c>
      <c r="E1363" s="50" t="s">
        <v>471</v>
      </c>
      <c r="F1363" s="48" t="s">
        <v>472</v>
      </c>
      <c r="G1363" s="48" t="s">
        <v>401</v>
      </c>
      <c r="H1363" s="48">
        <v>498</v>
      </c>
      <c r="I1363" s="48">
        <v>1</v>
      </c>
      <c r="J1363" s="48" t="s">
        <v>402</v>
      </c>
      <c r="K1363" s="48">
        <v>1950</v>
      </c>
      <c r="L1363" s="49">
        <v>12</v>
      </c>
      <c r="M1363" s="48" t="s">
        <v>506</v>
      </c>
      <c r="N1363" s="51" t="s">
        <v>404</v>
      </c>
      <c r="P1363" s="48">
        <v>841</v>
      </c>
      <c r="Q1363" s="131" t="str">
        <f>IFERROR(INDEX(JRoomSCS!C:C,MATCH(JRooms!M1363,JRoomSCS!$B:$B,0)),"N/A")</f>
        <v>N/A</v>
      </c>
      <c r="R1363" s="86" t="s">
        <v>405</v>
      </c>
      <c r="S1363" s="87" t="str">
        <f>IFERROR(INDEX(SchoolList!C:C,MATCH(T1363,SchoolList!A:A,0)),"N/A")</f>
        <v>N/A</v>
      </c>
      <c r="T1363" s="87" t="s">
        <v>405</v>
      </c>
      <c r="U1363" s="88"/>
      <c r="V1363" s="87"/>
    </row>
    <row r="1364" spans="1:22" x14ac:dyDescent="0.2">
      <c r="A1364" s="48">
        <v>70</v>
      </c>
      <c r="B1364" s="48" t="s">
        <v>1033</v>
      </c>
      <c r="C1364" s="48" t="s">
        <v>1034</v>
      </c>
      <c r="D1364" s="49">
        <v>498</v>
      </c>
      <c r="E1364" s="50" t="s">
        <v>471</v>
      </c>
      <c r="F1364" s="48" t="s">
        <v>472</v>
      </c>
      <c r="G1364" s="48" t="s">
        <v>401</v>
      </c>
      <c r="H1364" s="48">
        <v>498</v>
      </c>
      <c r="I1364" s="48">
        <v>1</v>
      </c>
      <c r="J1364" s="48" t="s">
        <v>402</v>
      </c>
      <c r="K1364" s="48">
        <v>1951</v>
      </c>
      <c r="L1364" s="49">
        <v>13</v>
      </c>
      <c r="M1364" s="48" t="s">
        <v>506</v>
      </c>
      <c r="N1364" s="51" t="s">
        <v>404</v>
      </c>
      <c r="P1364" s="48">
        <v>841</v>
      </c>
      <c r="Q1364" s="131" t="str">
        <f>IFERROR(INDEX(JRoomSCS!C:C,MATCH(JRooms!M1364,JRoomSCS!$B:$B,0)),"N/A")</f>
        <v>N/A</v>
      </c>
      <c r="R1364" s="86" t="s">
        <v>405</v>
      </c>
      <c r="S1364" s="87" t="str">
        <f>IFERROR(INDEX(SchoolList!C:C,MATCH(T1364,SchoolList!A:A,0)),"N/A")</f>
        <v>N/A</v>
      </c>
      <c r="T1364" s="87" t="s">
        <v>405</v>
      </c>
      <c r="U1364" s="88"/>
      <c r="V1364" s="87"/>
    </row>
    <row r="1365" spans="1:22" x14ac:dyDescent="0.2">
      <c r="A1365" s="48">
        <v>70</v>
      </c>
      <c r="B1365" s="48" t="s">
        <v>1033</v>
      </c>
      <c r="C1365" s="48" t="s">
        <v>1034</v>
      </c>
      <c r="D1365" s="49">
        <v>498</v>
      </c>
      <c r="E1365" s="50" t="s">
        <v>471</v>
      </c>
      <c r="F1365" s="48" t="s">
        <v>472</v>
      </c>
      <c r="G1365" s="48" t="s">
        <v>401</v>
      </c>
      <c r="H1365" s="48">
        <v>498</v>
      </c>
      <c r="I1365" s="48">
        <v>1</v>
      </c>
      <c r="J1365" s="48" t="s">
        <v>402</v>
      </c>
      <c r="K1365" s="48">
        <v>1952</v>
      </c>
      <c r="L1365" s="49">
        <v>14</v>
      </c>
      <c r="M1365" s="48" t="s">
        <v>506</v>
      </c>
      <c r="N1365" s="51" t="s">
        <v>404</v>
      </c>
      <c r="P1365" s="48">
        <v>841</v>
      </c>
      <c r="Q1365" s="131" t="str">
        <f>IFERROR(INDEX(JRoomSCS!C:C,MATCH(JRooms!M1365,JRoomSCS!$B:$B,0)),"N/A")</f>
        <v>N/A</v>
      </c>
      <c r="R1365" s="86" t="s">
        <v>405</v>
      </c>
      <c r="S1365" s="87" t="str">
        <f>IFERROR(INDEX(SchoolList!C:C,MATCH(T1365,SchoolList!A:A,0)),"N/A")</f>
        <v>N/A</v>
      </c>
      <c r="T1365" s="87" t="s">
        <v>405</v>
      </c>
      <c r="U1365" s="88"/>
      <c r="V1365" s="87"/>
    </row>
    <row r="1366" spans="1:22" x14ac:dyDescent="0.2">
      <c r="A1366" s="48">
        <v>70</v>
      </c>
      <c r="B1366" s="48" t="s">
        <v>1033</v>
      </c>
      <c r="C1366" s="48" t="s">
        <v>1034</v>
      </c>
      <c r="D1366" s="49">
        <v>498</v>
      </c>
      <c r="E1366" s="50" t="s">
        <v>471</v>
      </c>
      <c r="F1366" s="48" t="s">
        <v>472</v>
      </c>
      <c r="G1366" s="48" t="s">
        <v>401</v>
      </c>
      <c r="H1366" s="48">
        <v>498</v>
      </c>
      <c r="I1366" s="48">
        <v>1</v>
      </c>
      <c r="J1366" s="48" t="s">
        <v>402</v>
      </c>
      <c r="K1366" s="48">
        <v>1953</v>
      </c>
      <c r="L1366" s="49">
        <v>15</v>
      </c>
      <c r="M1366" s="48" t="s">
        <v>419</v>
      </c>
      <c r="N1366" s="51" t="s">
        <v>404</v>
      </c>
      <c r="O1366" s="52" t="s">
        <v>491</v>
      </c>
      <c r="P1366" s="48">
        <v>841</v>
      </c>
      <c r="Q1366" s="131" t="str">
        <f>IFERROR(INDEX(JRoomSCS!C:C,MATCH(JRooms!M1366,JRoomSCS!$B:$B,0)),"N/A")</f>
        <v>N/A</v>
      </c>
      <c r="R1366" s="86" t="s">
        <v>405</v>
      </c>
      <c r="S1366" s="87" t="str">
        <f>IFERROR(INDEX(SchoolList!C:C,MATCH(T1366,SchoolList!A:A,0)),"N/A")</f>
        <v>N/A</v>
      </c>
      <c r="T1366" s="87" t="s">
        <v>405</v>
      </c>
      <c r="U1366" s="88"/>
      <c r="V1366" s="87"/>
    </row>
    <row r="1367" spans="1:22" x14ac:dyDescent="0.2">
      <c r="A1367" s="48">
        <v>70</v>
      </c>
      <c r="B1367" s="48" t="s">
        <v>1033</v>
      </c>
      <c r="C1367" s="48" t="s">
        <v>1034</v>
      </c>
      <c r="D1367" s="49">
        <v>498</v>
      </c>
      <c r="E1367" s="50" t="s">
        <v>471</v>
      </c>
      <c r="F1367" s="48" t="s">
        <v>472</v>
      </c>
      <c r="G1367" s="48" t="s">
        <v>401</v>
      </c>
      <c r="H1367" s="48">
        <v>498</v>
      </c>
      <c r="I1367" s="48">
        <v>1</v>
      </c>
      <c r="J1367" s="48" t="s">
        <v>402</v>
      </c>
      <c r="K1367" s="48">
        <v>1954</v>
      </c>
      <c r="L1367" s="49">
        <v>16</v>
      </c>
      <c r="M1367" s="48" t="s">
        <v>419</v>
      </c>
      <c r="N1367" s="51" t="s">
        <v>404</v>
      </c>
      <c r="O1367" s="52" t="s">
        <v>410</v>
      </c>
      <c r="P1367" s="48">
        <v>841</v>
      </c>
      <c r="Q1367" s="131" t="str">
        <f>IFERROR(INDEX(JRoomSCS!C:C,MATCH(JRooms!M1367,JRoomSCS!$B:$B,0)),"N/A")</f>
        <v>N/A</v>
      </c>
      <c r="R1367" s="86" t="s">
        <v>405</v>
      </c>
      <c r="S1367" s="87" t="str">
        <f>IFERROR(INDEX(SchoolList!C:C,MATCH(T1367,SchoolList!A:A,0)),"N/A")</f>
        <v>N/A</v>
      </c>
      <c r="T1367" s="87" t="s">
        <v>405</v>
      </c>
      <c r="U1367" s="88"/>
      <c r="V1367" s="87"/>
    </row>
    <row r="1368" spans="1:22" x14ac:dyDescent="0.2">
      <c r="A1368" s="48">
        <v>70</v>
      </c>
      <c r="B1368" s="48" t="s">
        <v>1033</v>
      </c>
      <c r="C1368" s="48" t="s">
        <v>1034</v>
      </c>
      <c r="D1368" s="49">
        <v>498</v>
      </c>
      <c r="E1368" s="50" t="s">
        <v>471</v>
      </c>
      <c r="F1368" s="48" t="s">
        <v>472</v>
      </c>
      <c r="G1368" s="48" t="s">
        <v>401</v>
      </c>
      <c r="H1368" s="48">
        <v>498</v>
      </c>
      <c r="I1368" s="48">
        <v>1</v>
      </c>
      <c r="J1368" s="48" t="s">
        <v>402</v>
      </c>
      <c r="K1368" s="48">
        <v>1955</v>
      </c>
      <c r="L1368" s="49">
        <v>17</v>
      </c>
      <c r="M1368" s="48" t="s">
        <v>506</v>
      </c>
      <c r="N1368" s="51" t="s">
        <v>404</v>
      </c>
      <c r="P1368" s="48">
        <v>841</v>
      </c>
      <c r="Q1368" s="131" t="str">
        <f>IFERROR(INDEX(JRoomSCS!C:C,MATCH(JRooms!M1368,JRoomSCS!$B:$B,0)),"N/A")</f>
        <v>N/A</v>
      </c>
      <c r="R1368" s="86" t="s">
        <v>405</v>
      </c>
      <c r="S1368" s="87" t="str">
        <f>IFERROR(INDEX(SchoolList!C:C,MATCH(T1368,SchoolList!A:A,0)),"N/A")</f>
        <v>N/A</v>
      </c>
      <c r="T1368" s="87" t="s">
        <v>405</v>
      </c>
      <c r="U1368" s="88"/>
      <c r="V1368" s="87"/>
    </row>
    <row r="1369" spans="1:22" x14ac:dyDescent="0.2">
      <c r="A1369" s="48">
        <v>70</v>
      </c>
      <c r="B1369" s="48" t="s">
        <v>1033</v>
      </c>
      <c r="C1369" s="48" t="s">
        <v>1034</v>
      </c>
      <c r="D1369" s="49">
        <v>498</v>
      </c>
      <c r="E1369" s="50" t="s">
        <v>471</v>
      </c>
      <c r="F1369" s="48" t="s">
        <v>472</v>
      </c>
      <c r="G1369" s="48" t="s">
        <v>401</v>
      </c>
      <c r="H1369" s="48">
        <v>498</v>
      </c>
      <c r="I1369" s="48">
        <v>1</v>
      </c>
      <c r="J1369" s="48" t="s">
        <v>402</v>
      </c>
      <c r="K1369" s="48">
        <v>1946</v>
      </c>
      <c r="L1369" s="49" t="s">
        <v>414</v>
      </c>
      <c r="M1369" s="48" t="s">
        <v>415</v>
      </c>
      <c r="N1369" s="51" t="s">
        <v>416</v>
      </c>
      <c r="P1369" s="48">
        <v>841</v>
      </c>
      <c r="Q1369" s="131" t="str">
        <f>IFERROR(INDEX(JRoomSCS!C:C,MATCH(JRooms!M1369,JRoomSCS!$B:$B,0)),"N/A")</f>
        <v>N/A</v>
      </c>
      <c r="R1369" s="86" t="s">
        <v>405</v>
      </c>
      <c r="S1369" s="87" t="str">
        <f>IFERROR(INDEX(SchoolList!C:C,MATCH(T1369,SchoolList!A:A,0)),"N/A")</f>
        <v>N/A</v>
      </c>
      <c r="T1369" s="87" t="s">
        <v>405</v>
      </c>
      <c r="U1369" s="88"/>
      <c r="V1369" s="87"/>
    </row>
    <row r="1370" spans="1:22" x14ac:dyDescent="0.2">
      <c r="A1370" s="48">
        <v>70</v>
      </c>
      <c r="B1370" s="48" t="s">
        <v>1033</v>
      </c>
      <c r="C1370" s="48" t="s">
        <v>1034</v>
      </c>
      <c r="D1370" s="49">
        <v>499</v>
      </c>
      <c r="E1370" s="50" t="s">
        <v>425</v>
      </c>
      <c r="F1370" s="48" t="s">
        <v>426</v>
      </c>
      <c r="G1370" s="48" t="s">
        <v>424</v>
      </c>
      <c r="H1370" s="48">
        <v>499</v>
      </c>
      <c r="I1370" s="48">
        <v>1</v>
      </c>
      <c r="J1370" s="48" t="s">
        <v>402</v>
      </c>
      <c r="K1370" s="48">
        <v>757</v>
      </c>
      <c r="L1370" s="49" t="s">
        <v>425</v>
      </c>
      <c r="M1370" s="48" t="s">
        <v>419</v>
      </c>
      <c r="N1370" s="51" t="s">
        <v>404</v>
      </c>
      <c r="P1370" s="48">
        <v>897</v>
      </c>
      <c r="Q1370" s="131" t="str">
        <f>IFERROR(INDEX(JRoomSCS!C:C,MATCH(JRooms!M1370,JRoomSCS!$B:$B,0)),"N/A")</f>
        <v>N/A</v>
      </c>
      <c r="R1370" s="86" t="s">
        <v>405</v>
      </c>
      <c r="S1370" s="87" t="str">
        <f>IFERROR(INDEX(SchoolList!C:C,MATCH(T1370,SchoolList!A:A,0)),"N/A")</f>
        <v>N/A</v>
      </c>
      <c r="T1370" s="87" t="s">
        <v>405</v>
      </c>
      <c r="U1370" s="88"/>
      <c r="V1370" s="87"/>
    </row>
    <row r="1371" spans="1:22" x14ac:dyDescent="0.2">
      <c r="A1371" s="48">
        <v>70</v>
      </c>
      <c r="B1371" s="48" t="s">
        <v>1033</v>
      </c>
      <c r="C1371" s="48" t="s">
        <v>1034</v>
      </c>
      <c r="D1371" s="49">
        <v>500</v>
      </c>
      <c r="E1371" s="50" t="s">
        <v>427</v>
      </c>
      <c r="F1371" s="48" t="s">
        <v>428</v>
      </c>
      <c r="G1371" s="48" t="s">
        <v>424</v>
      </c>
      <c r="H1371" s="48">
        <v>500</v>
      </c>
      <c r="I1371" s="48">
        <v>1</v>
      </c>
      <c r="J1371" s="48" t="s">
        <v>402</v>
      </c>
      <c r="K1371" s="48">
        <v>759</v>
      </c>
      <c r="L1371" s="49" t="s">
        <v>427</v>
      </c>
      <c r="M1371" s="48" t="s">
        <v>419</v>
      </c>
      <c r="N1371" s="51" t="s">
        <v>404</v>
      </c>
      <c r="P1371" s="48">
        <v>897</v>
      </c>
      <c r="Q1371" s="131" t="str">
        <f>IFERROR(INDEX(JRoomSCS!C:C,MATCH(JRooms!M1371,JRoomSCS!$B:$B,0)),"N/A")</f>
        <v>N/A</v>
      </c>
      <c r="R1371" s="86" t="s">
        <v>396</v>
      </c>
      <c r="S1371" s="87" t="str">
        <f>IFERROR(INDEX(SchoolList!C:C,MATCH(T1371,SchoolList!A:A,0)),"N/A")</f>
        <v>N/A</v>
      </c>
      <c r="T1371" s="87">
        <v>544</v>
      </c>
      <c r="U1371" s="88"/>
      <c r="V1371" s="87"/>
    </row>
    <row r="1372" spans="1:22" x14ac:dyDescent="0.2">
      <c r="A1372" s="48">
        <v>70</v>
      </c>
      <c r="B1372" s="48" t="s">
        <v>1033</v>
      </c>
      <c r="C1372" s="48" t="s">
        <v>1034</v>
      </c>
      <c r="D1372" s="49">
        <v>501</v>
      </c>
      <c r="E1372" s="50" t="s">
        <v>429</v>
      </c>
      <c r="F1372" s="48" t="s">
        <v>430</v>
      </c>
      <c r="G1372" s="48" t="s">
        <v>424</v>
      </c>
      <c r="H1372" s="48">
        <v>501</v>
      </c>
      <c r="I1372" s="48">
        <v>1</v>
      </c>
      <c r="J1372" s="48" t="s">
        <v>402</v>
      </c>
      <c r="K1372" s="48">
        <v>760</v>
      </c>
      <c r="L1372" s="49" t="s">
        <v>429</v>
      </c>
      <c r="M1372" s="48" t="s">
        <v>408</v>
      </c>
      <c r="N1372" s="51" t="s">
        <v>409</v>
      </c>
      <c r="P1372" s="48">
        <v>638</v>
      </c>
      <c r="Q1372" s="131" t="str">
        <f>IFERROR(INDEX(JRoomSCS!C:C,MATCH(JRooms!M1372,JRoomSCS!$B:$B,0)),"N/A")</f>
        <v>N/A</v>
      </c>
      <c r="R1372" s="86" t="s">
        <v>396</v>
      </c>
      <c r="S1372" s="87" t="str">
        <f>IFERROR(INDEX(SchoolList!C:C,MATCH(T1372,SchoolList!A:A,0)),"N/A")</f>
        <v>N/A</v>
      </c>
      <c r="T1372" s="87">
        <v>544</v>
      </c>
      <c r="U1372" s="88"/>
      <c r="V1372" s="87"/>
    </row>
    <row r="1373" spans="1:22" x14ac:dyDescent="0.2">
      <c r="A1373" s="48">
        <v>70</v>
      </c>
      <c r="B1373" s="48" t="s">
        <v>1033</v>
      </c>
      <c r="C1373" s="48" t="s">
        <v>1034</v>
      </c>
      <c r="D1373" s="49">
        <v>502</v>
      </c>
      <c r="E1373" s="50" t="s">
        <v>431</v>
      </c>
      <c r="F1373" s="48" t="s">
        <v>432</v>
      </c>
      <c r="G1373" s="48" t="s">
        <v>424</v>
      </c>
      <c r="H1373" s="48">
        <v>502</v>
      </c>
      <c r="I1373" s="48">
        <v>1</v>
      </c>
      <c r="J1373" s="48" t="s">
        <v>402</v>
      </c>
      <c r="K1373" s="48">
        <v>761</v>
      </c>
      <c r="L1373" s="49" t="s">
        <v>431</v>
      </c>
      <c r="M1373" s="48" t="s">
        <v>419</v>
      </c>
      <c r="N1373" s="51" t="s">
        <v>404</v>
      </c>
      <c r="P1373" s="48">
        <v>897</v>
      </c>
      <c r="Q1373" s="131" t="str">
        <f>IFERROR(INDEX(JRoomSCS!C:C,MATCH(JRooms!M1373,JRoomSCS!$B:$B,0)),"N/A")</f>
        <v>N/A</v>
      </c>
      <c r="R1373" s="86" t="s">
        <v>396</v>
      </c>
      <c r="S1373" s="87" t="str">
        <f>IFERROR(INDEX(SchoolList!C:C,MATCH(T1373,SchoolList!A:A,0)),"N/A")</f>
        <v>N/A</v>
      </c>
      <c r="T1373" s="87">
        <v>544</v>
      </c>
      <c r="U1373" s="88"/>
      <c r="V1373" s="87"/>
    </row>
    <row r="1374" spans="1:22" x14ac:dyDescent="0.2">
      <c r="A1374" s="48">
        <v>70</v>
      </c>
      <c r="B1374" s="48" t="s">
        <v>1033</v>
      </c>
      <c r="C1374" s="48" t="s">
        <v>1034</v>
      </c>
      <c r="D1374" s="49">
        <v>503</v>
      </c>
      <c r="E1374" s="50" t="s">
        <v>1035</v>
      </c>
      <c r="F1374" s="48" t="s">
        <v>1036</v>
      </c>
      <c r="G1374" s="48" t="s">
        <v>424</v>
      </c>
      <c r="H1374" s="48">
        <v>503</v>
      </c>
      <c r="I1374" s="48">
        <v>1</v>
      </c>
      <c r="J1374" s="48" t="s">
        <v>402</v>
      </c>
      <c r="K1374" s="48">
        <v>758</v>
      </c>
      <c r="L1374" s="49" t="s">
        <v>618</v>
      </c>
      <c r="M1374" s="48" t="s">
        <v>494</v>
      </c>
      <c r="N1374" s="51" t="s">
        <v>404</v>
      </c>
      <c r="P1374" s="48">
        <v>897</v>
      </c>
      <c r="Q1374" s="131" t="str">
        <f>IFERROR(INDEX(JRoomSCS!C:C,MATCH(JRooms!M1374,JRoomSCS!$B:$B,0)),"N/A")</f>
        <v>N/A</v>
      </c>
      <c r="R1374" s="86" t="s">
        <v>492</v>
      </c>
      <c r="S1374" s="87" t="str">
        <f>IFERROR(INDEX(SchoolList!C:C,MATCH(T1374,SchoolList!A:A,0)),"N/A")</f>
        <v>N/A</v>
      </c>
      <c r="T1374" s="87" t="s">
        <v>405</v>
      </c>
      <c r="U1374" s="88"/>
      <c r="V1374" s="87"/>
    </row>
    <row r="1375" spans="1:22" x14ac:dyDescent="0.2">
      <c r="A1375" s="48">
        <v>63</v>
      </c>
      <c r="B1375" s="48" t="s">
        <v>1037</v>
      </c>
      <c r="C1375" s="48" t="s">
        <v>1038</v>
      </c>
      <c r="D1375" s="49">
        <v>519</v>
      </c>
      <c r="E1375" s="50" t="s">
        <v>399</v>
      </c>
      <c r="F1375" s="48" t="s">
        <v>400</v>
      </c>
      <c r="G1375" s="48" t="s">
        <v>401</v>
      </c>
      <c r="H1375" s="48">
        <v>519</v>
      </c>
      <c r="I1375" s="48">
        <v>1</v>
      </c>
      <c r="J1375" s="48" t="s">
        <v>402</v>
      </c>
      <c r="K1375" s="48">
        <v>1121</v>
      </c>
      <c r="L1375" s="49" t="s">
        <v>542</v>
      </c>
      <c r="M1375" s="48" t="s">
        <v>543</v>
      </c>
      <c r="N1375" s="51" t="s">
        <v>404</v>
      </c>
      <c r="P1375" s="48">
        <v>1833</v>
      </c>
      <c r="Q1375" s="131" t="str">
        <f>IFERROR(INDEX(JRoomSCS!C:C,MATCH(JRooms!M1375,JRoomSCS!$B:$B,0)),"N/A")</f>
        <v>N/A</v>
      </c>
      <c r="R1375" s="86" t="s">
        <v>405</v>
      </c>
      <c r="S1375" s="87" t="str">
        <f>IFERROR(INDEX(SchoolList!C:C,MATCH(T1375,SchoolList!A:A,0)),"N/A")</f>
        <v>N/A</v>
      </c>
      <c r="T1375" s="87" t="s">
        <v>405</v>
      </c>
      <c r="U1375" s="88"/>
      <c r="V1375" s="87"/>
    </row>
    <row r="1376" spans="1:22" x14ac:dyDescent="0.2">
      <c r="A1376" s="48">
        <v>63</v>
      </c>
      <c r="B1376" s="48" t="s">
        <v>1037</v>
      </c>
      <c r="C1376" s="48" t="s">
        <v>1038</v>
      </c>
      <c r="D1376" s="49">
        <v>520</v>
      </c>
      <c r="E1376" s="50" t="s">
        <v>454</v>
      </c>
      <c r="F1376" s="48" t="s">
        <v>455</v>
      </c>
      <c r="G1376" s="48" t="s">
        <v>401</v>
      </c>
      <c r="H1376" s="48">
        <v>520</v>
      </c>
      <c r="I1376" s="48">
        <v>1</v>
      </c>
      <c r="J1376" s="48" t="s">
        <v>402</v>
      </c>
      <c r="K1376" s="48">
        <v>1113</v>
      </c>
      <c r="L1376" s="49">
        <v>1</v>
      </c>
      <c r="M1376" s="48" t="s">
        <v>419</v>
      </c>
      <c r="N1376" s="51" t="s">
        <v>404</v>
      </c>
      <c r="P1376" s="48">
        <v>812</v>
      </c>
      <c r="Q1376" s="131" t="str">
        <f>IFERROR(INDEX(JRoomSCS!C:C,MATCH(JRooms!M1376,JRoomSCS!$B:$B,0)),"N/A")</f>
        <v>N/A</v>
      </c>
      <c r="R1376" s="86" t="s">
        <v>405</v>
      </c>
      <c r="S1376" s="87" t="str">
        <f>IFERROR(INDEX(SchoolList!C:C,MATCH(T1376,SchoolList!A:A,0)),"N/A")</f>
        <v>N/A</v>
      </c>
      <c r="T1376" s="87" t="s">
        <v>405</v>
      </c>
      <c r="U1376" s="88"/>
      <c r="V1376" s="87"/>
    </row>
    <row r="1377" spans="1:22" x14ac:dyDescent="0.2">
      <c r="A1377" s="48">
        <v>63</v>
      </c>
      <c r="B1377" s="48" t="s">
        <v>1037</v>
      </c>
      <c r="C1377" s="48" t="s">
        <v>1038</v>
      </c>
      <c r="D1377" s="49">
        <v>520</v>
      </c>
      <c r="E1377" s="50" t="s">
        <v>454</v>
      </c>
      <c r="F1377" s="48" t="s">
        <v>455</v>
      </c>
      <c r="G1377" s="48" t="s">
        <v>401</v>
      </c>
      <c r="H1377" s="48">
        <v>520</v>
      </c>
      <c r="I1377" s="48">
        <v>1</v>
      </c>
      <c r="J1377" s="48" t="s">
        <v>402</v>
      </c>
      <c r="K1377" s="48">
        <v>1112</v>
      </c>
      <c r="L1377" s="49">
        <v>2</v>
      </c>
      <c r="M1377" s="48" t="s">
        <v>374</v>
      </c>
      <c r="N1377" s="51" t="s">
        <v>500</v>
      </c>
      <c r="P1377" s="48">
        <v>450</v>
      </c>
      <c r="Q1377" s="131" t="str">
        <f>IFERROR(INDEX(JRoomSCS!C:C,MATCH(JRooms!M1377,JRoomSCS!$B:$B,0)),"N/A")</f>
        <v>Tech</v>
      </c>
      <c r="R1377" s="86" t="s">
        <v>405</v>
      </c>
      <c r="S1377" s="87" t="str">
        <f>IFERROR(INDEX(SchoolList!C:C,MATCH(T1377,SchoolList!A:A,0)),"N/A")</f>
        <v>N/A</v>
      </c>
      <c r="T1377" s="87" t="s">
        <v>405</v>
      </c>
      <c r="U1377" s="88"/>
      <c r="V1377" s="87"/>
    </row>
    <row r="1378" spans="1:22" x14ac:dyDescent="0.2">
      <c r="A1378" s="48">
        <v>63</v>
      </c>
      <c r="B1378" s="48" t="s">
        <v>1037</v>
      </c>
      <c r="C1378" s="48" t="s">
        <v>1038</v>
      </c>
      <c r="D1378" s="49">
        <v>520</v>
      </c>
      <c r="E1378" s="50" t="s">
        <v>454</v>
      </c>
      <c r="F1378" s="48" t="s">
        <v>455</v>
      </c>
      <c r="G1378" s="48" t="s">
        <v>401</v>
      </c>
      <c r="H1378" s="48">
        <v>520</v>
      </c>
      <c r="I1378" s="48">
        <v>1</v>
      </c>
      <c r="J1378" s="48" t="s">
        <v>402</v>
      </c>
      <c r="K1378" s="48">
        <v>1116</v>
      </c>
      <c r="L1378" s="49">
        <v>3</v>
      </c>
      <c r="M1378" s="48" t="s">
        <v>403</v>
      </c>
      <c r="N1378" s="51" t="s">
        <v>404</v>
      </c>
      <c r="P1378" s="48">
        <v>812</v>
      </c>
      <c r="Q1378" s="131" t="str">
        <f>IFERROR(INDEX(JRoomSCS!C:C,MATCH(JRooms!M1378,JRoomSCS!$B:$B,0)),"N/A")</f>
        <v>N/A</v>
      </c>
      <c r="R1378" s="86" t="s">
        <v>405</v>
      </c>
      <c r="S1378" s="87" t="str">
        <f>IFERROR(INDEX(SchoolList!C:C,MATCH(T1378,SchoolList!A:A,0)),"N/A")</f>
        <v>N/A</v>
      </c>
      <c r="T1378" s="87" t="s">
        <v>405</v>
      </c>
      <c r="U1378" s="88"/>
      <c r="V1378" s="87"/>
    </row>
    <row r="1379" spans="1:22" x14ac:dyDescent="0.2">
      <c r="A1379" s="48">
        <v>63</v>
      </c>
      <c r="B1379" s="48" t="s">
        <v>1037</v>
      </c>
      <c r="C1379" s="48" t="s">
        <v>1038</v>
      </c>
      <c r="D1379" s="49">
        <v>520</v>
      </c>
      <c r="E1379" s="50" t="s">
        <v>454</v>
      </c>
      <c r="F1379" s="48" t="s">
        <v>455</v>
      </c>
      <c r="G1379" s="48" t="s">
        <v>401</v>
      </c>
      <c r="H1379" s="48">
        <v>520</v>
      </c>
      <c r="I1379" s="48">
        <v>1</v>
      </c>
      <c r="J1379" s="48" t="s">
        <v>402</v>
      </c>
      <c r="K1379" s="48">
        <v>1114</v>
      </c>
      <c r="L1379" s="49">
        <v>4</v>
      </c>
      <c r="M1379" s="48" t="s">
        <v>415</v>
      </c>
      <c r="N1379" s="51" t="s">
        <v>416</v>
      </c>
      <c r="P1379" s="48">
        <v>841</v>
      </c>
      <c r="Q1379" s="131" t="str">
        <f>IFERROR(INDEX(JRoomSCS!C:C,MATCH(JRooms!M1379,JRoomSCS!$B:$B,0)),"N/A")</f>
        <v>N/A</v>
      </c>
      <c r="R1379" s="86" t="s">
        <v>405</v>
      </c>
      <c r="S1379" s="87" t="str">
        <f>IFERROR(INDEX(SchoolList!C:C,MATCH(T1379,SchoolList!A:A,0)),"N/A")</f>
        <v>N/A</v>
      </c>
      <c r="T1379" s="87" t="s">
        <v>405</v>
      </c>
      <c r="U1379" s="88"/>
      <c r="V1379" s="87"/>
    </row>
    <row r="1380" spans="1:22" x14ac:dyDescent="0.2">
      <c r="A1380" s="48">
        <v>63</v>
      </c>
      <c r="B1380" s="48" t="s">
        <v>1037</v>
      </c>
      <c r="C1380" s="48" t="s">
        <v>1038</v>
      </c>
      <c r="D1380" s="49">
        <v>520</v>
      </c>
      <c r="E1380" s="50" t="s">
        <v>454</v>
      </c>
      <c r="F1380" s="48" t="s">
        <v>455</v>
      </c>
      <c r="G1380" s="48" t="s">
        <v>401</v>
      </c>
      <c r="H1380" s="48">
        <v>520</v>
      </c>
      <c r="I1380" s="48">
        <v>1</v>
      </c>
      <c r="J1380" s="48" t="s">
        <v>402</v>
      </c>
      <c r="K1380" s="48">
        <v>1118</v>
      </c>
      <c r="L1380" s="49">
        <v>5</v>
      </c>
      <c r="M1380" s="48" t="s">
        <v>419</v>
      </c>
      <c r="N1380" s="51" t="s">
        <v>404</v>
      </c>
      <c r="P1380" s="48">
        <v>841</v>
      </c>
      <c r="Q1380" s="131" t="str">
        <f>IFERROR(INDEX(JRoomSCS!C:C,MATCH(JRooms!M1380,JRoomSCS!$B:$B,0)),"N/A")</f>
        <v>N/A</v>
      </c>
      <c r="R1380" s="86" t="s">
        <v>405</v>
      </c>
      <c r="S1380" s="87" t="str">
        <f>IFERROR(INDEX(SchoolList!C:C,MATCH(T1380,SchoolList!A:A,0)),"N/A")</f>
        <v>N/A</v>
      </c>
      <c r="T1380" s="87" t="s">
        <v>405</v>
      </c>
      <c r="U1380" s="88"/>
      <c r="V1380" s="87"/>
    </row>
    <row r="1381" spans="1:22" x14ac:dyDescent="0.2">
      <c r="A1381" s="48">
        <v>63</v>
      </c>
      <c r="B1381" s="48" t="s">
        <v>1037</v>
      </c>
      <c r="C1381" s="48" t="s">
        <v>1038</v>
      </c>
      <c r="D1381" s="49">
        <v>520</v>
      </c>
      <c r="E1381" s="50" t="s">
        <v>454</v>
      </c>
      <c r="F1381" s="48" t="s">
        <v>455</v>
      </c>
      <c r="G1381" s="48" t="s">
        <v>401</v>
      </c>
      <c r="H1381" s="48">
        <v>520</v>
      </c>
      <c r="I1381" s="48">
        <v>1</v>
      </c>
      <c r="J1381" s="48" t="s">
        <v>402</v>
      </c>
      <c r="K1381" s="48">
        <v>1115</v>
      </c>
      <c r="L1381" s="49">
        <v>6</v>
      </c>
      <c r="M1381" s="48" t="s">
        <v>419</v>
      </c>
      <c r="N1381" s="51" t="s">
        <v>404</v>
      </c>
      <c r="P1381" s="48">
        <v>841</v>
      </c>
      <c r="Q1381" s="131" t="str">
        <f>IFERROR(INDEX(JRoomSCS!C:C,MATCH(JRooms!M1381,JRoomSCS!$B:$B,0)),"N/A")</f>
        <v>N/A</v>
      </c>
      <c r="R1381" s="86" t="s">
        <v>405</v>
      </c>
      <c r="S1381" s="87" t="str">
        <f>IFERROR(INDEX(SchoolList!C:C,MATCH(T1381,SchoolList!A:A,0)),"N/A")</f>
        <v>N/A</v>
      </c>
      <c r="T1381" s="87" t="s">
        <v>405</v>
      </c>
      <c r="U1381" s="88"/>
      <c r="V1381" s="87"/>
    </row>
    <row r="1382" spans="1:22" x14ac:dyDescent="0.2">
      <c r="A1382" s="48">
        <v>63</v>
      </c>
      <c r="B1382" s="48" t="s">
        <v>1037</v>
      </c>
      <c r="C1382" s="48" t="s">
        <v>1038</v>
      </c>
      <c r="D1382" s="49">
        <v>520</v>
      </c>
      <c r="E1382" s="50" t="s">
        <v>454</v>
      </c>
      <c r="F1382" s="48" t="s">
        <v>455</v>
      </c>
      <c r="G1382" s="48" t="s">
        <v>401</v>
      </c>
      <c r="H1382" s="48">
        <v>520</v>
      </c>
      <c r="I1382" s="48">
        <v>1</v>
      </c>
      <c r="J1382" s="48" t="s">
        <v>402</v>
      </c>
      <c r="K1382" s="48">
        <v>1119</v>
      </c>
      <c r="L1382" s="49">
        <v>7</v>
      </c>
      <c r="M1382" s="48" t="s">
        <v>406</v>
      </c>
      <c r="N1382" s="51" t="s">
        <v>404</v>
      </c>
      <c r="P1382" s="48">
        <v>841</v>
      </c>
      <c r="Q1382" s="131" t="str">
        <f>IFERROR(INDEX(JRoomSCS!C:C,MATCH(JRooms!M1382,JRoomSCS!$B:$B,0)),"N/A")</f>
        <v>N/A</v>
      </c>
      <c r="R1382" s="86" t="s">
        <v>405</v>
      </c>
      <c r="S1382" s="87" t="str">
        <f>IFERROR(INDEX(SchoolList!C:C,MATCH(T1382,SchoolList!A:A,0)),"N/A")</f>
        <v>N/A</v>
      </c>
      <c r="T1382" s="87" t="s">
        <v>405</v>
      </c>
      <c r="U1382" s="88"/>
      <c r="V1382" s="87"/>
    </row>
    <row r="1383" spans="1:22" x14ac:dyDescent="0.2">
      <c r="A1383" s="48">
        <v>63</v>
      </c>
      <c r="B1383" s="48" t="s">
        <v>1037</v>
      </c>
      <c r="C1383" s="48" t="s">
        <v>1038</v>
      </c>
      <c r="D1383" s="49">
        <v>520</v>
      </c>
      <c r="E1383" s="50" t="s">
        <v>454</v>
      </c>
      <c r="F1383" s="48" t="s">
        <v>455</v>
      </c>
      <c r="G1383" s="48" t="s">
        <v>401</v>
      </c>
      <c r="H1383" s="48">
        <v>520</v>
      </c>
      <c r="I1383" s="48">
        <v>1</v>
      </c>
      <c r="J1383" s="48" t="s">
        <v>402</v>
      </c>
      <c r="K1383" s="48">
        <v>1117</v>
      </c>
      <c r="L1383" s="49">
        <v>8</v>
      </c>
      <c r="M1383" s="48" t="s">
        <v>419</v>
      </c>
      <c r="N1383" s="51" t="s">
        <v>404</v>
      </c>
      <c r="P1383" s="48">
        <v>841</v>
      </c>
      <c r="Q1383" s="131" t="str">
        <f>IFERROR(INDEX(JRoomSCS!C:C,MATCH(JRooms!M1383,JRoomSCS!$B:$B,0)),"N/A")</f>
        <v>N/A</v>
      </c>
      <c r="R1383" s="86" t="s">
        <v>405</v>
      </c>
      <c r="S1383" s="87" t="str">
        <f>IFERROR(INDEX(SchoolList!C:C,MATCH(T1383,SchoolList!A:A,0)),"N/A")</f>
        <v>N/A</v>
      </c>
      <c r="T1383" s="87" t="s">
        <v>405</v>
      </c>
      <c r="U1383" s="88"/>
      <c r="V1383" s="87"/>
    </row>
    <row r="1384" spans="1:22" x14ac:dyDescent="0.2">
      <c r="A1384" s="48">
        <v>63</v>
      </c>
      <c r="B1384" s="48" t="s">
        <v>1037</v>
      </c>
      <c r="C1384" s="48" t="s">
        <v>1038</v>
      </c>
      <c r="D1384" s="49">
        <v>520</v>
      </c>
      <c r="E1384" s="50" t="s">
        <v>454</v>
      </c>
      <c r="F1384" s="48" t="s">
        <v>455</v>
      </c>
      <c r="G1384" s="48" t="s">
        <v>401</v>
      </c>
      <c r="H1384" s="48">
        <v>520</v>
      </c>
      <c r="I1384" s="48">
        <v>1</v>
      </c>
      <c r="J1384" s="48" t="s">
        <v>402</v>
      </c>
      <c r="K1384" s="48">
        <v>1120</v>
      </c>
      <c r="L1384" s="49">
        <v>9</v>
      </c>
      <c r="M1384" s="48" t="s">
        <v>406</v>
      </c>
      <c r="N1384" s="51" t="s">
        <v>404</v>
      </c>
      <c r="P1384" s="48">
        <v>1102</v>
      </c>
      <c r="Q1384" s="131" t="str">
        <f>IFERROR(INDEX(JRoomSCS!C:C,MATCH(JRooms!M1384,JRoomSCS!$B:$B,0)),"N/A")</f>
        <v>N/A</v>
      </c>
      <c r="R1384" s="86" t="s">
        <v>405</v>
      </c>
      <c r="S1384" s="87" t="str">
        <f>IFERROR(INDEX(SchoolList!C:C,MATCH(T1384,SchoolList!A:A,0)),"N/A")</f>
        <v>N/A</v>
      </c>
      <c r="T1384" s="87" t="s">
        <v>405</v>
      </c>
      <c r="U1384" s="88"/>
      <c r="V1384" s="87"/>
    </row>
    <row r="1385" spans="1:22" x14ac:dyDescent="0.2">
      <c r="A1385" s="48">
        <v>63</v>
      </c>
      <c r="B1385" s="48" t="s">
        <v>1037</v>
      </c>
      <c r="C1385" s="48" t="s">
        <v>1038</v>
      </c>
      <c r="D1385" s="49">
        <v>520</v>
      </c>
      <c r="E1385" s="50" t="s">
        <v>454</v>
      </c>
      <c r="F1385" s="48" t="s">
        <v>455</v>
      </c>
      <c r="G1385" s="48" t="s">
        <v>401</v>
      </c>
      <c r="H1385" s="48">
        <v>520</v>
      </c>
      <c r="I1385" s="48">
        <v>1</v>
      </c>
      <c r="J1385" s="48" t="s">
        <v>402</v>
      </c>
      <c r="K1385" s="48">
        <v>1111</v>
      </c>
      <c r="L1385" s="49">
        <v>24</v>
      </c>
      <c r="M1385" s="48" t="s">
        <v>408</v>
      </c>
      <c r="N1385" s="51" t="s">
        <v>409</v>
      </c>
      <c r="P1385" s="48">
        <v>406</v>
      </c>
      <c r="Q1385" s="131" t="str">
        <f>IFERROR(INDEX(JRoomSCS!C:C,MATCH(JRooms!M1385,JRoomSCS!$B:$B,0)),"N/A")</f>
        <v>N/A</v>
      </c>
      <c r="R1385" s="86" t="s">
        <v>405</v>
      </c>
      <c r="S1385" s="87" t="str">
        <f>IFERROR(INDEX(SchoolList!C:C,MATCH(T1385,SchoolList!A:A,0)),"N/A")</f>
        <v>N/A</v>
      </c>
      <c r="T1385" s="87" t="s">
        <v>405</v>
      </c>
      <c r="U1385" s="88"/>
      <c r="V1385" s="87"/>
    </row>
    <row r="1386" spans="1:22" x14ac:dyDescent="0.2">
      <c r="A1386" s="48">
        <v>63</v>
      </c>
      <c r="B1386" s="48" t="s">
        <v>1037</v>
      </c>
      <c r="C1386" s="48" t="s">
        <v>1038</v>
      </c>
      <c r="D1386" s="49">
        <v>521</v>
      </c>
      <c r="E1386" s="50" t="s">
        <v>576</v>
      </c>
      <c r="F1386" s="48" t="s">
        <v>577</v>
      </c>
      <c r="G1386" s="48" t="s">
        <v>424</v>
      </c>
      <c r="H1386" s="48">
        <v>521</v>
      </c>
      <c r="I1386" s="48">
        <v>1</v>
      </c>
      <c r="J1386" s="48" t="s">
        <v>402</v>
      </c>
      <c r="K1386" s="48">
        <v>65</v>
      </c>
      <c r="L1386" s="49" t="s">
        <v>399</v>
      </c>
      <c r="M1386" s="48" t="s">
        <v>419</v>
      </c>
      <c r="N1386" s="51" t="s">
        <v>404</v>
      </c>
      <c r="P1386" s="48">
        <v>920</v>
      </c>
      <c r="Q1386" s="131" t="str">
        <f>IFERROR(INDEX(JRoomSCS!C:C,MATCH(JRooms!M1386,JRoomSCS!$B:$B,0)),"N/A")</f>
        <v>N/A</v>
      </c>
      <c r="R1386" s="86" t="s">
        <v>405</v>
      </c>
      <c r="S1386" s="87" t="str">
        <f>IFERROR(INDEX(SchoolList!C:C,MATCH(T1386,SchoolList!A:A,0)),"N/A")</f>
        <v>N/A</v>
      </c>
      <c r="T1386" s="87" t="s">
        <v>405</v>
      </c>
      <c r="U1386" s="88"/>
      <c r="V1386" s="87"/>
    </row>
    <row r="1387" spans="1:22" x14ac:dyDescent="0.2">
      <c r="A1387" s="48">
        <v>63</v>
      </c>
      <c r="B1387" s="48" t="s">
        <v>1037</v>
      </c>
      <c r="C1387" s="48" t="s">
        <v>1038</v>
      </c>
      <c r="D1387" s="49">
        <v>522</v>
      </c>
      <c r="E1387" s="50" t="s">
        <v>579</v>
      </c>
      <c r="F1387" s="48" t="s">
        <v>580</v>
      </c>
      <c r="G1387" s="48" t="s">
        <v>424</v>
      </c>
      <c r="H1387" s="48">
        <v>522</v>
      </c>
      <c r="I1387" s="48">
        <v>1</v>
      </c>
      <c r="J1387" s="48" t="s">
        <v>402</v>
      </c>
      <c r="K1387" s="48">
        <v>66</v>
      </c>
      <c r="L1387" s="49" t="s">
        <v>454</v>
      </c>
      <c r="M1387" s="48" t="s">
        <v>403</v>
      </c>
      <c r="N1387" s="51" t="s">
        <v>404</v>
      </c>
      <c r="P1387" s="48">
        <v>930</v>
      </c>
      <c r="Q1387" s="131" t="str">
        <f>IFERROR(INDEX(JRoomSCS!C:C,MATCH(JRooms!M1387,JRoomSCS!$B:$B,0)),"N/A")</f>
        <v>N/A</v>
      </c>
      <c r="R1387" s="86" t="s">
        <v>405</v>
      </c>
      <c r="S1387" s="87" t="str">
        <f>IFERROR(INDEX(SchoolList!C:C,MATCH(T1387,SchoolList!A:A,0)),"N/A")</f>
        <v>N/A</v>
      </c>
      <c r="T1387" s="87" t="s">
        <v>405</v>
      </c>
      <c r="U1387" s="88"/>
      <c r="V1387" s="87"/>
    </row>
    <row r="1388" spans="1:22" x14ac:dyDescent="0.2">
      <c r="A1388" s="48">
        <v>63</v>
      </c>
      <c r="B1388" s="48" t="s">
        <v>1037</v>
      </c>
      <c r="C1388" s="48" t="s">
        <v>1038</v>
      </c>
      <c r="D1388" s="49">
        <v>523</v>
      </c>
      <c r="E1388" s="50" t="s">
        <v>582</v>
      </c>
      <c r="F1388" s="48" t="s">
        <v>583</v>
      </c>
      <c r="G1388" s="48" t="s">
        <v>424</v>
      </c>
      <c r="H1388" s="48">
        <v>523</v>
      </c>
      <c r="I1388" s="48">
        <v>1</v>
      </c>
      <c r="J1388" s="48" t="s">
        <v>402</v>
      </c>
      <c r="K1388" s="48">
        <v>67</v>
      </c>
      <c r="L1388" s="49" t="s">
        <v>471</v>
      </c>
      <c r="M1388" s="48" t="s">
        <v>403</v>
      </c>
      <c r="N1388" s="51" t="s">
        <v>404</v>
      </c>
      <c r="P1388" s="48">
        <v>770</v>
      </c>
      <c r="Q1388" s="131" t="str">
        <f>IFERROR(INDEX(JRoomSCS!C:C,MATCH(JRooms!M1388,JRoomSCS!$B:$B,0)),"N/A")</f>
        <v>N/A</v>
      </c>
      <c r="R1388" s="86" t="s">
        <v>405</v>
      </c>
      <c r="S1388" s="87" t="str">
        <f>IFERROR(INDEX(SchoolList!C:C,MATCH(T1388,SchoolList!A:A,0)),"N/A")</f>
        <v>N/A</v>
      </c>
      <c r="T1388" s="87" t="s">
        <v>405</v>
      </c>
      <c r="U1388" s="88"/>
      <c r="V1388" s="87"/>
    </row>
    <row r="1389" spans="1:22" x14ac:dyDescent="0.2">
      <c r="A1389" s="48">
        <v>63</v>
      </c>
      <c r="B1389" s="48" t="s">
        <v>1037</v>
      </c>
      <c r="C1389" s="48" t="s">
        <v>1038</v>
      </c>
      <c r="D1389" s="49">
        <v>524</v>
      </c>
      <c r="E1389" s="50" t="s">
        <v>525</v>
      </c>
      <c r="F1389" s="48" t="s">
        <v>503</v>
      </c>
      <c r="G1389" s="48" t="s">
        <v>424</v>
      </c>
      <c r="H1389" s="48">
        <v>524</v>
      </c>
      <c r="I1389" s="48">
        <v>1</v>
      </c>
      <c r="J1389" s="48" t="s">
        <v>402</v>
      </c>
      <c r="K1389" s="48">
        <v>69</v>
      </c>
      <c r="L1389" s="49" t="s">
        <v>502</v>
      </c>
      <c r="M1389" s="48" t="s">
        <v>419</v>
      </c>
      <c r="N1389" s="51" t="s">
        <v>404</v>
      </c>
      <c r="P1389" s="48">
        <v>920</v>
      </c>
      <c r="Q1389" s="131" t="str">
        <f>IFERROR(INDEX(JRoomSCS!C:C,MATCH(JRooms!M1389,JRoomSCS!$B:$B,0)),"N/A")</f>
        <v>N/A</v>
      </c>
      <c r="R1389" s="86" t="s">
        <v>405</v>
      </c>
      <c r="S1389" s="87" t="str">
        <f>IFERROR(INDEX(SchoolList!C:C,MATCH(T1389,SchoolList!A:A,0)),"N/A")</f>
        <v>N/A</v>
      </c>
      <c r="T1389" s="87" t="s">
        <v>405</v>
      </c>
      <c r="U1389" s="88"/>
      <c r="V1389" s="87"/>
    </row>
    <row r="1390" spans="1:22" x14ac:dyDescent="0.2">
      <c r="A1390" s="48">
        <v>63</v>
      </c>
      <c r="B1390" s="48" t="s">
        <v>1037</v>
      </c>
      <c r="C1390" s="48" t="s">
        <v>1038</v>
      </c>
      <c r="D1390" s="49">
        <v>525</v>
      </c>
      <c r="E1390" s="50" t="s">
        <v>528</v>
      </c>
      <c r="F1390" s="48" t="s">
        <v>529</v>
      </c>
      <c r="G1390" s="48" t="s">
        <v>424</v>
      </c>
      <c r="H1390" s="48">
        <v>525</v>
      </c>
      <c r="I1390" s="48">
        <v>1</v>
      </c>
      <c r="J1390" s="48" t="s">
        <v>402</v>
      </c>
      <c r="K1390" s="48">
        <v>68</v>
      </c>
      <c r="L1390" s="49" t="s">
        <v>487</v>
      </c>
      <c r="M1390" s="48" t="s">
        <v>531</v>
      </c>
      <c r="N1390" s="51" t="s">
        <v>532</v>
      </c>
      <c r="P1390" s="48">
        <v>100</v>
      </c>
      <c r="Q1390" s="131" t="str">
        <f>IFERROR(INDEX(JRoomSCS!C:C,MATCH(JRooms!M1390,JRoomSCS!$B:$B,0)),"N/A")</f>
        <v>N/A</v>
      </c>
      <c r="R1390" s="86" t="s">
        <v>405</v>
      </c>
      <c r="S1390" s="87" t="str">
        <f>IFERROR(INDEX(SchoolList!C:C,MATCH(T1390,SchoolList!A:A,0)),"N/A")</f>
        <v>N/A</v>
      </c>
      <c r="T1390" s="87" t="s">
        <v>405</v>
      </c>
      <c r="U1390" s="88"/>
      <c r="V1390" s="87"/>
    </row>
    <row r="1391" spans="1:22" x14ac:dyDescent="0.2">
      <c r="A1391" s="48">
        <v>99</v>
      </c>
      <c r="B1391" s="48" t="s">
        <v>1039</v>
      </c>
      <c r="C1391" s="48" t="s">
        <v>1040</v>
      </c>
      <c r="D1391" s="49">
        <v>539</v>
      </c>
      <c r="E1391" s="50" t="s">
        <v>399</v>
      </c>
      <c r="F1391" s="48" t="s">
        <v>400</v>
      </c>
      <c r="G1391" s="48" t="s">
        <v>401</v>
      </c>
      <c r="H1391" s="48">
        <v>539</v>
      </c>
      <c r="I1391" s="48">
        <v>1</v>
      </c>
      <c r="J1391" s="48" t="s">
        <v>402</v>
      </c>
      <c r="K1391" s="48">
        <v>2900</v>
      </c>
      <c r="L1391" s="49" t="s">
        <v>735</v>
      </c>
      <c r="M1391" s="48" t="s">
        <v>403</v>
      </c>
      <c r="N1391" s="51" t="s">
        <v>404</v>
      </c>
      <c r="P1391" s="48">
        <v>1170</v>
      </c>
      <c r="Q1391" s="131" t="str">
        <f>IFERROR(INDEX(JRoomSCS!C:C,MATCH(JRooms!M1391,JRoomSCS!$B:$B,0)),"N/A")</f>
        <v>N/A</v>
      </c>
      <c r="R1391" s="86" t="s">
        <v>405</v>
      </c>
      <c r="S1391" s="87" t="str">
        <f>IFERROR(INDEX(SchoolList!C:C,MATCH(T1391,SchoolList!A:A,0)),"N/A")</f>
        <v>N/A</v>
      </c>
      <c r="T1391" s="87" t="s">
        <v>405</v>
      </c>
      <c r="U1391" s="88"/>
      <c r="V1391" s="87"/>
    </row>
    <row r="1392" spans="1:22" x14ac:dyDescent="0.2">
      <c r="A1392" s="48">
        <v>99</v>
      </c>
      <c r="B1392" s="48" t="s">
        <v>1039</v>
      </c>
      <c r="C1392" s="48" t="s">
        <v>1040</v>
      </c>
      <c r="D1392" s="49">
        <v>539</v>
      </c>
      <c r="E1392" s="50" t="s">
        <v>399</v>
      </c>
      <c r="F1392" s="48" t="s">
        <v>400</v>
      </c>
      <c r="G1392" s="48" t="s">
        <v>401</v>
      </c>
      <c r="H1392" s="48">
        <v>539</v>
      </c>
      <c r="I1392" s="48">
        <v>1</v>
      </c>
      <c r="J1392" s="48" t="s">
        <v>402</v>
      </c>
      <c r="K1392" s="48">
        <v>2901</v>
      </c>
      <c r="L1392" s="49" t="s">
        <v>736</v>
      </c>
      <c r="M1392" s="48" t="s">
        <v>403</v>
      </c>
      <c r="N1392" s="51" t="s">
        <v>404</v>
      </c>
      <c r="P1392" s="48">
        <v>1170</v>
      </c>
      <c r="Q1392" s="131" t="str">
        <f>IFERROR(INDEX(JRoomSCS!C:C,MATCH(JRooms!M1392,JRoomSCS!$B:$B,0)),"N/A")</f>
        <v>N/A</v>
      </c>
      <c r="R1392" s="86" t="s">
        <v>405</v>
      </c>
      <c r="S1392" s="87" t="str">
        <f>IFERROR(INDEX(SchoolList!C:C,MATCH(T1392,SchoolList!A:A,0)),"N/A")</f>
        <v>N/A</v>
      </c>
      <c r="T1392" s="87" t="s">
        <v>405</v>
      </c>
      <c r="U1392" s="88"/>
      <c r="V1392" s="87"/>
    </row>
    <row r="1393" spans="1:22" x14ac:dyDescent="0.2">
      <c r="A1393" s="48">
        <v>99</v>
      </c>
      <c r="B1393" s="48" t="s">
        <v>1039</v>
      </c>
      <c r="C1393" s="48" t="s">
        <v>1040</v>
      </c>
      <c r="D1393" s="49">
        <v>539</v>
      </c>
      <c r="E1393" s="50" t="s">
        <v>399</v>
      </c>
      <c r="F1393" s="48" t="s">
        <v>400</v>
      </c>
      <c r="G1393" s="48" t="s">
        <v>401</v>
      </c>
      <c r="H1393" s="48">
        <v>539</v>
      </c>
      <c r="I1393" s="48">
        <v>1</v>
      </c>
      <c r="J1393" s="48" t="s">
        <v>402</v>
      </c>
      <c r="K1393" s="48">
        <v>2902</v>
      </c>
      <c r="L1393" s="49" t="s">
        <v>737</v>
      </c>
      <c r="M1393" s="48" t="s">
        <v>403</v>
      </c>
      <c r="N1393" s="51" t="s">
        <v>404</v>
      </c>
      <c r="P1393" s="48">
        <v>1170</v>
      </c>
      <c r="Q1393" s="131" t="str">
        <f>IFERROR(INDEX(JRoomSCS!C:C,MATCH(JRooms!M1393,JRoomSCS!$B:$B,0)),"N/A")</f>
        <v>N/A</v>
      </c>
      <c r="R1393" s="86" t="s">
        <v>405</v>
      </c>
      <c r="S1393" s="87" t="str">
        <f>IFERROR(INDEX(SchoolList!C:C,MATCH(T1393,SchoolList!A:A,0)),"N/A")</f>
        <v>N/A</v>
      </c>
      <c r="T1393" s="87" t="s">
        <v>405</v>
      </c>
      <c r="U1393" s="88"/>
      <c r="V1393" s="87"/>
    </row>
    <row r="1394" spans="1:22" x14ac:dyDescent="0.2">
      <c r="A1394" s="48">
        <v>99</v>
      </c>
      <c r="B1394" s="48" t="s">
        <v>1039</v>
      </c>
      <c r="C1394" s="48" t="s">
        <v>1040</v>
      </c>
      <c r="D1394" s="49">
        <v>539</v>
      </c>
      <c r="E1394" s="50" t="s">
        <v>399</v>
      </c>
      <c r="F1394" s="48" t="s">
        <v>400</v>
      </c>
      <c r="G1394" s="48" t="s">
        <v>401</v>
      </c>
      <c r="H1394" s="48">
        <v>539</v>
      </c>
      <c r="I1394" s="48">
        <v>1</v>
      </c>
      <c r="J1394" s="48" t="s">
        <v>402</v>
      </c>
      <c r="K1394" s="48">
        <v>2903</v>
      </c>
      <c r="L1394" s="49" t="s">
        <v>738</v>
      </c>
      <c r="M1394" s="48" t="s">
        <v>403</v>
      </c>
      <c r="N1394" s="51" t="s">
        <v>404</v>
      </c>
      <c r="P1394" s="48">
        <v>1170</v>
      </c>
      <c r="Q1394" s="131" t="str">
        <f>IFERROR(INDEX(JRoomSCS!C:C,MATCH(JRooms!M1394,JRoomSCS!$B:$B,0)),"N/A")</f>
        <v>N/A</v>
      </c>
      <c r="R1394" s="86" t="s">
        <v>405</v>
      </c>
      <c r="S1394" s="87" t="str">
        <f>IFERROR(INDEX(SchoolList!C:C,MATCH(T1394,SchoolList!A:A,0)),"N/A")</f>
        <v>N/A</v>
      </c>
      <c r="T1394" s="87" t="s">
        <v>405</v>
      </c>
      <c r="U1394" s="88"/>
      <c r="V1394" s="87"/>
    </row>
    <row r="1395" spans="1:22" x14ac:dyDescent="0.2">
      <c r="A1395" s="48">
        <v>99</v>
      </c>
      <c r="B1395" s="48" t="s">
        <v>1039</v>
      </c>
      <c r="C1395" s="48" t="s">
        <v>1040</v>
      </c>
      <c r="D1395" s="49">
        <v>539</v>
      </c>
      <c r="E1395" s="50" t="s">
        <v>399</v>
      </c>
      <c r="F1395" s="48" t="s">
        <v>400</v>
      </c>
      <c r="G1395" s="48" t="s">
        <v>401</v>
      </c>
      <c r="H1395" s="48">
        <v>539</v>
      </c>
      <c r="I1395" s="48">
        <v>1</v>
      </c>
      <c r="J1395" s="48" t="s">
        <v>402</v>
      </c>
      <c r="K1395" s="48">
        <v>2904</v>
      </c>
      <c r="L1395" s="49" t="s">
        <v>739</v>
      </c>
      <c r="M1395" s="48" t="s">
        <v>403</v>
      </c>
      <c r="N1395" s="51" t="s">
        <v>404</v>
      </c>
      <c r="P1395" s="48">
        <v>1170</v>
      </c>
      <c r="Q1395" s="131" t="str">
        <f>IFERROR(INDEX(JRoomSCS!C:C,MATCH(JRooms!M1395,JRoomSCS!$B:$B,0)),"N/A")</f>
        <v>N/A</v>
      </c>
      <c r="R1395" s="86" t="s">
        <v>405</v>
      </c>
      <c r="S1395" s="87" t="str">
        <f>IFERROR(INDEX(SchoolList!C:C,MATCH(T1395,SchoolList!A:A,0)),"N/A")</f>
        <v>N/A</v>
      </c>
      <c r="T1395" s="87" t="s">
        <v>405</v>
      </c>
      <c r="U1395" s="88"/>
      <c r="V1395" s="87"/>
    </row>
    <row r="1396" spans="1:22" x14ac:dyDescent="0.2">
      <c r="A1396" s="48">
        <v>99</v>
      </c>
      <c r="B1396" s="48" t="s">
        <v>1039</v>
      </c>
      <c r="C1396" s="48" t="s">
        <v>1040</v>
      </c>
      <c r="D1396" s="49">
        <v>539</v>
      </c>
      <c r="E1396" s="50" t="s">
        <v>399</v>
      </c>
      <c r="F1396" s="48" t="s">
        <v>400</v>
      </c>
      <c r="G1396" s="48" t="s">
        <v>401</v>
      </c>
      <c r="H1396" s="48">
        <v>539</v>
      </c>
      <c r="I1396" s="48">
        <v>1</v>
      </c>
      <c r="J1396" s="48" t="s">
        <v>402</v>
      </c>
      <c r="K1396" s="48">
        <v>2905</v>
      </c>
      <c r="L1396" s="49" t="s">
        <v>740</v>
      </c>
      <c r="M1396" s="48" t="s">
        <v>403</v>
      </c>
      <c r="N1396" s="51" t="s">
        <v>404</v>
      </c>
      <c r="P1396" s="48">
        <v>1170</v>
      </c>
      <c r="Q1396" s="131" t="str">
        <f>IFERROR(INDEX(JRoomSCS!C:C,MATCH(JRooms!M1396,JRoomSCS!$B:$B,0)),"N/A")</f>
        <v>N/A</v>
      </c>
      <c r="R1396" s="86" t="s">
        <v>405</v>
      </c>
      <c r="S1396" s="87" t="str">
        <f>IFERROR(INDEX(SchoolList!C:C,MATCH(T1396,SchoolList!A:A,0)),"N/A")</f>
        <v>N/A</v>
      </c>
      <c r="T1396" s="87" t="s">
        <v>405</v>
      </c>
      <c r="U1396" s="88"/>
      <c r="V1396" s="87"/>
    </row>
    <row r="1397" spans="1:22" x14ac:dyDescent="0.2">
      <c r="A1397" s="48">
        <v>99</v>
      </c>
      <c r="B1397" s="48" t="s">
        <v>1039</v>
      </c>
      <c r="C1397" s="48" t="s">
        <v>1040</v>
      </c>
      <c r="D1397" s="49">
        <v>539</v>
      </c>
      <c r="E1397" s="50" t="s">
        <v>399</v>
      </c>
      <c r="F1397" s="48" t="s">
        <v>400</v>
      </c>
      <c r="G1397" s="48" t="s">
        <v>401</v>
      </c>
      <c r="H1397" s="48">
        <v>539</v>
      </c>
      <c r="I1397" s="48">
        <v>1</v>
      </c>
      <c r="J1397" s="48" t="s">
        <v>402</v>
      </c>
      <c r="K1397" s="48">
        <v>2906</v>
      </c>
      <c r="L1397" s="49" t="s">
        <v>741</v>
      </c>
      <c r="M1397" s="48" t="s">
        <v>403</v>
      </c>
      <c r="N1397" s="51" t="s">
        <v>404</v>
      </c>
      <c r="P1397" s="48">
        <v>1170</v>
      </c>
      <c r="Q1397" s="131" t="str">
        <f>IFERROR(INDEX(JRoomSCS!C:C,MATCH(JRooms!M1397,JRoomSCS!$B:$B,0)),"N/A")</f>
        <v>N/A</v>
      </c>
      <c r="R1397" s="86" t="s">
        <v>405</v>
      </c>
      <c r="S1397" s="87" t="str">
        <f>IFERROR(INDEX(SchoolList!C:C,MATCH(T1397,SchoolList!A:A,0)),"N/A")</f>
        <v>N/A</v>
      </c>
      <c r="T1397" s="87" t="s">
        <v>405</v>
      </c>
      <c r="U1397" s="88"/>
      <c r="V1397" s="87"/>
    </row>
    <row r="1398" spans="1:22" x14ac:dyDescent="0.2">
      <c r="A1398" s="48">
        <v>99</v>
      </c>
      <c r="B1398" s="48" t="s">
        <v>1039</v>
      </c>
      <c r="C1398" s="48" t="s">
        <v>1040</v>
      </c>
      <c r="D1398" s="49">
        <v>539</v>
      </c>
      <c r="E1398" s="50" t="s">
        <v>399</v>
      </c>
      <c r="F1398" s="48" t="s">
        <v>400</v>
      </c>
      <c r="G1398" s="48" t="s">
        <v>401</v>
      </c>
      <c r="H1398" s="48">
        <v>539</v>
      </c>
      <c r="I1398" s="48">
        <v>1</v>
      </c>
      <c r="J1398" s="48" t="s">
        <v>402</v>
      </c>
      <c r="K1398" s="48">
        <v>2907</v>
      </c>
      <c r="L1398" s="49" t="s">
        <v>1041</v>
      </c>
      <c r="M1398" s="48" t="s">
        <v>403</v>
      </c>
      <c r="N1398" s="51" t="s">
        <v>404</v>
      </c>
      <c r="P1398" s="48">
        <v>1170</v>
      </c>
      <c r="Q1398" s="131" t="str">
        <f>IFERROR(INDEX(JRoomSCS!C:C,MATCH(JRooms!M1398,JRoomSCS!$B:$B,0)),"N/A")</f>
        <v>N/A</v>
      </c>
      <c r="R1398" s="86" t="s">
        <v>405</v>
      </c>
      <c r="S1398" s="87" t="str">
        <f>IFERROR(INDEX(SchoolList!C:C,MATCH(T1398,SchoolList!A:A,0)),"N/A")</f>
        <v>N/A</v>
      </c>
      <c r="T1398" s="87" t="s">
        <v>405</v>
      </c>
      <c r="U1398" s="88"/>
      <c r="V1398" s="87"/>
    </row>
    <row r="1399" spans="1:22" x14ac:dyDescent="0.2">
      <c r="A1399" s="48">
        <v>99</v>
      </c>
      <c r="B1399" s="48" t="s">
        <v>1039</v>
      </c>
      <c r="C1399" s="48" t="s">
        <v>1040</v>
      </c>
      <c r="D1399" s="49">
        <v>540</v>
      </c>
      <c r="E1399" s="50" t="s">
        <v>454</v>
      </c>
      <c r="F1399" s="48" t="s">
        <v>455</v>
      </c>
      <c r="G1399" s="48" t="s">
        <v>401</v>
      </c>
      <c r="H1399" s="48">
        <v>540</v>
      </c>
      <c r="I1399" s="48">
        <v>1</v>
      </c>
      <c r="J1399" s="48" t="s">
        <v>402</v>
      </c>
      <c r="K1399" s="48">
        <v>2895</v>
      </c>
      <c r="L1399" s="49" t="s">
        <v>919</v>
      </c>
      <c r="M1399" s="48" t="s">
        <v>403</v>
      </c>
      <c r="N1399" s="51" t="s">
        <v>404</v>
      </c>
      <c r="P1399" s="48">
        <v>1170</v>
      </c>
      <c r="Q1399" s="131" t="str">
        <f>IFERROR(INDEX(JRoomSCS!C:C,MATCH(JRooms!M1399,JRoomSCS!$B:$B,0)),"N/A")</f>
        <v>N/A</v>
      </c>
      <c r="R1399" s="86" t="s">
        <v>405</v>
      </c>
      <c r="S1399" s="87" t="str">
        <f>IFERROR(INDEX(SchoolList!C:C,MATCH(T1399,SchoolList!A:A,0)),"N/A")</f>
        <v>N/A</v>
      </c>
      <c r="T1399" s="87" t="s">
        <v>405</v>
      </c>
      <c r="U1399" s="88"/>
      <c r="V1399" s="87"/>
    </row>
    <row r="1400" spans="1:22" x14ac:dyDescent="0.2">
      <c r="A1400" s="48">
        <v>99</v>
      </c>
      <c r="B1400" s="48" t="s">
        <v>1039</v>
      </c>
      <c r="C1400" s="48" t="s">
        <v>1040</v>
      </c>
      <c r="D1400" s="49">
        <v>540</v>
      </c>
      <c r="E1400" s="50" t="s">
        <v>454</v>
      </c>
      <c r="F1400" s="48" t="s">
        <v>455</v>
      </c>
      <c r="G1400" s="48" t="s">
        <v>401</v>
      </c>
      <c r="H1400" s="48">
        <v>540</v>
      </c>
      <c r="I1400" s="48">
        <v>1</v>
      </c>
      <c r="J1400" s="48" t="s">
        <v>402</v>
      </c>
      <c r="K1400" s="48">
        <v>2896</v>
      </c>
      <c r="L1400" s="49" t="s">
        <v>920</v>
      </c>
      <c r="M1400" s="48" t="s">
        <v>403</v>
      </c>
      <c r="N1400" s="51" t="s">
        <v>404</v>
      </c>
      <c r="P1400" s="48">
        <v>1170</v>
      </c>
      <c r="Q1400" s="131" t="str">
        <f>IFERROR(INDEX(JRoomSCS!C:C,MATCH(JRooms!M1400,JRoomSCS!$B:$B,0)),"N/A")</f>
        <v>N/A</v>
      </c>
      <c r="R1400" s="86" t="s">
        <v>405</v>
      </c>
      <c r="S1400" s="87" t="str">
        <f>IFERROR(INDEX(SchoolList!C:C,MATCH(T1400,SchoolList!A:A,0)),"N/A")</f>
        <v>N/A</v>
      </c>
      <c r="T1400" s="87" t="s">
        <v>405</v>
      </c>
      <c r="U1400" s="88"/>
      <c r="V1400" s="87"/>
    </row>
    <row r="1401" spans="1:22" x14ac:dyDescent="0.2">
      <c r="A1401" s="48">
        <v>99</v>
      </c>
      <c r="B1401" s="48" t="s">
        <v>1039</v>
      </c>
      <c r="C1401" s="48" t="s">
        <v>1040</v>
      </c>
      <c r="D1401" s="49">
        <v>540</v>
      </c>
      <c r="E1401" s="50" t="s">
        <v>454</v>
      </c>
      <c r="F1401" s="48" t="s">
        <v>455</v>
      </c>
      <c r="G1401" s="48" t="s">
        <v>401</v>
      </c>
      <c r="H1401" s="48">
        <v>540</v>
      </c>
      <c r="I1401" s="48">
        <v>1</v>
      </c>
      <c r="J1401" s="48" t="s">
        <v>402</v>
      </c>
      <c r="K1401" s="48">
        <v>2897</v>
      </c>
      <c r="L1401" s="49" t="s">
        <v>921</v>
      </c>
      <c r="M1401" s="48" t="s">
        <v>403</v>
      </c>
      <c r="N1401" s="51" t="s">
        <v>404</v>
      </c>
      <c r="P1401" s="48">
        <v>1170</v>
      </c>
      <c r="Q1401" s="131" t="str">
        <f>IFERROR(INDEX(JRoomSCS!C:C,MATCH(JRooms!M1401,JRoomSCS!$B:$B,0)),"N/A")</f>
        <v>N/A</v>
      </c>
      <c r="R1401" s="86" t="s">
        <v>405</v>
      </c>
      <c r="S1401" s="87" t="str">
        <f>IFERROR(INDEX(SchoolList!C:C,MATCH(T1401,SchoolList!A:A,0)),"N/A")</f>
        <v>N/A</v>
      </c>
      <c r="T1401" s="87" t="s">
        <v>405</v>
      </c>
      <c r="U1401" s="88"/>
      <c r="V1401" s="87"/>
    </row>
    <row r="1402" spans="1:22" x14ac:dyDescent="0.2">
      <c r="A1402" s="48">
        <v>99</v>
      </c>
      <c r="B1402" s="48" t="s">
        <v>1039</v>
      </c>
      <c r="C1402" s="48" t="s">
        <v>1040</v>
      </c>
      <c r="D1402" s="49">
        <v>540</v>
      </c>
      <c r="E1402" s="50" t="s">
        <v>454</v>
      </c>
      <c r="F1402" s="48" t="s">
        <v>455</v>
      </c>
      <c r="G1402" s="48" t="s">
        <v>401</v>
      </c>
      <c r="H1402" s="48">
        <v>540</v>
      </c>
      <c r="I1402" s="48">
        <v>1</v>
      </c>
      <c r="J1402" s="48" t="s">
        <v>402</v>
      </c>
      <c r="K1402" s="48">
        <v>2898</v>
      </c>
      <c r="L1402" s="49" t="s">
        <v>1042</v>
      </c>
      <c r="M1402" s="48" t="s">
        <v>403</v>
      </c>
      <c r="N1402" s="51" t="s">
        <v>404</v>
      </c>
      <c r="P1402" s="48">
        <v>1170</v>
      </c>
      <c r="Q1402" s="131" t="str">
        <f>IFERROR(INDEX(JRoomSCS!C:C,MATCH(JRooms!M1402,JRoomSCS!$B:$B,0)),"N/A")</f>
        <v>N/A</v>
      </c>
      <c r="R1402" s="86" t="s">
        <v>405</v>
      </c>
      <c r="S1402" s="87" t="str">
        <f>IFERROR(INDEX(SchoolList!C:C,MATCH(T1402,SchoolList!A:A,0)),"N/A")</f>
        <v>N/A</v>
      </c>
      <c r="T1402" s="87" t="s">
        <v>405</v>
      </c>
      <c r="U1402" s="88"/>
      <c r="V1402" s="87"/>
    </row>
    <row r="1403" spans="1:22" x14ac:dyDescent="0.2">
      <c r="A1403" s="48">
        <v>99</v>
      </c>
      <c r="B1403" s="48" t="s">
        <v>1039</v>
      </c>
      <c r="C1403" s="48" t="s">
        <v>1040</v>
      </c>
      <c r="D1403" s="49">
        <v>540</v>
      </c>
      <c r="E1403" s="50" t="s">
        <v>454</v>
      </c>
      <c r="F1403" s="48" t="s">
        <v>455</v>
      </c>
      <c r="G1403" s="48" t="s">
        <v>401</v>
      </c>
      <c r="H1403" s="48">
        <v>540</v>
      </c>
      <c r="I1403" s="48">
        <v>1</v>
      </c>
      <c r="J1403" s="48" t="s">
        <v>402</v>
      </c>
      <c r="K1403" s="48">
        <v>2893</v>
      </c>
      <c r="L1403" s="49" t="s">
        <v>1043</v>
      </c>
      <c r="M1403" s="48" t="s">
        <v>403</v>
      </c>
      <c r="N1403" s="51" t="s">
        <v>404</v>
      </c>
      <c r="P1403" s="48">
        <v>1170</v>
      </c>
      <c r="Q1403" s="131" t="str">
        <f>IFERROR(INDEX(JRoomSCS!C:C,MATCH(JRooms!M1403,JRoomSCS!$B:$B,0)),"N/A")</f>
        <v>N/A</v>
      </c>
      <c r="R1403" s="86" t="s">
        <v>405</v>
      </c>
      <c r="S1403" s="87" t="str">
        <f>IFERROR(INDEX(SchoolList!C:C,MATCH(T1403,SchoolList!A:A,0)),"N/A")</f>
        <v>N/A</v>
      </c>
      <c r="T1403" s="87" t="s">
        <v>405</v>
      </c>
      <c r="U1403" s="88"/>
      <c r="V1403" s="87"/>
    </row>
    <row r="1404" spans="1:22" x14ac:dyDescent="0.2">
      <c r="A1404" s="48">
        <v>99</v>
      </c>
      <c r="B1404" s="48" t="s">
        <v>1039</v>
      </c>
      <c r="C1404" s="48" t="s">
        <v>1040</v>
      </c>
      <c r="D1404" s="49">
        <v>540</v>
      </c>
      <c r="E1404" s="50" t="s">
        <v>454</v>
      </c>
      <c r="F1404" s="48" t="s">
        <v>455</v>
      </c>
      <c r="G1404" s="48" t="s">
        <v>401</v>
      </c>
      <c r="H1404" s="48">
        <v>540</v>
      </c>
      <c r="I1404" s="48">
        <v>1</v>
      </c>
      <c r="J1404" s="48" t="s">
        <v>402</v>
      </c>
      <c r="K1404" s="48">
        <v>2891</v>
      </c>
      <c r="L1404" s="49" t="s">
        <v>1044</v>
      </c>
      <c r="M1404" s="48" t="s">
        <v>403</v>
      </c>
      <c r="N1404" s="51" t="s">
        <v>404</v>
      </c>
      <c r="P1404" s="48">
        <v>1170</v>
      </c>
      <c r="Q1404" s="131" t="str">
        <f>IFERROR(INDEX(JRoomSCS!C:C,MATCH(JRooms!M1404,JRoomSCS!$B:$B,0)),"N/A")</f>
        <v>N/A</v>
      </c>
      <c r="R1404" s="86" t="s">
        <v>405</v>
      </c>
      <c r="S1404" s="87" t="str">
        <f>IFERROR(INDEX(SchoolList!C:C,MATCH(T1404,SchoolList!A:A,0)),"N/A")</f>
        <v>N/A</v>
      </c>
      <c r="T1404" s="87" t="s">
        <v>405</v>
      </c>
      <c r="U1404" s="88"/>
      <c r="V1404" s="87"/>
    </row>
    <row r="1405" spans="1:22" x14ac:dyDescent="0.2">
      <c r="A1405" s="48">
        <v>99</v>
      </c>
      <c r="B1405" s="48" t="s">
        <v>1039</v>
      </c>
      <c r="C1405" s="48" t="s">
        <v>1040</v>
      </c>
      <c r="D1405" s="49">
        <v>540</v>
      </c>
      <c r="E1405" s="50" t="s">
        <v>454</v>
      </c>
      <c r="F1405" s="48" t="s">
        <v>455</v>
      </c>
      <c r="G1405" s="48" t="s">
        <v>401</v>
      </c>
      <c r="H1405" s="48">
        <v>540</v>
      </c>
      <c r="I1405" s="48">
        <v>1</v>
      </c>
      <c r="J1405" s="48" t="s">
        <v>402</v>
      </c>
      <c r="K1405" s="48">
        <v>2892</v>
      </c>
      <c r="L1405" s="49" t="s">
        <v>1045</v>
      </c>
      <c r="M1405" s="48" t="s">
        <v>403</v>
      </c>
      <c r="N1405" s="51" t="s">
        <v>404</v>
      </c>
      <c r="P1405" s="48">
        <v>1170</v>
      </c>
      <c r="Q1405" s="131" t="str">
        <f>IFERROR(INDEX(JRoomSCS!C:C,MATCH(JRooms!M1405,JRoomSCS!$B:$B,0)),"N/A")</f>
        <v>N/A</v>
      </c>
      <c r="R1405" s="86" t="s">
        <v>405</v>
      </c>
      <c r="S1405" s="87" t="str">
        <f>IFERROR(INDEX(SchoolList!C:C,MATCH(T1405,SchoolList!A:A,0)),"N/A")</f>
        <v>N/A</v>
      </c>
      <c r="T1405" s="87" t="s">
        <v>405</v>
      </c>
      <c r="U1405" s="88"/>
      <c r="V1405" s="87"/>
    </row>
    <row r="1406" spans="1:22" x14ac:dyDescent="0.2">
      <c r="A1406" s="48">
        <v>99</v>
      </c>
      <c r="B1406" s="48" t="s">
        <v>1039</v>
      </c>
      <c r="C1406" s="48" t="s">
        <v>1040</v>
      </c>
      <c r="D1406" s="49">
        <v>540</v>
      </c>
      <c r="E1406" s="50" t="s">
        <v>454</v>
      </c>
      <c r="F1406" s="48" t="s">
        <v>455</v>
      </c>
      <c r="G1406" s="48" t="s">
        <v>401</v>
      </c>
      <c r="H1406" s="48">
        <v>540</v>
      </c>
      <c r="I1406" s="48">
        <v>1</v>
      </c>
      <c r="J1406" s="48" t="s">
        <v>402</v>
      </c>
      <c r="K1406" s="48">
        <v>2894</v>
      </c>
      <c r="L1406" s="49" t="s">
        <v>927</v>
      </c>
      <c r="M1406" s="48" t="s">
        <v>403</v>
      </c>
      <c r="N1406" s="51" t="s">
        <v>404</v>
      </c>
      <c r="P1406" s="48">
        <v>1170</v>
      </c>
      <c r="Q1406" s="131" t="str">
        <f>IFERROR(INDEX(JRoomSCS!C:C,MATCH(JRooms!M1406,JRoomSCS!$B:$B,0)),"N/A")</f>
        <v>N/A</v>
      </c>
      <c r="R1406" s="86" t="s">
        <v>405</v>
      </c>
      <c r="S1406" s="87" t="str">
        <f>IFERROR(INDEX(SchoolList!C:C,MATCH(T1406,SchoolList!A:A,0)),"N/A")</f>
        <v>N/A</v>
      </c>
      <c r="T1406" s="87" t="s">
        <v>405</v>
      </c>
      <c r="U1406" s="88"/>
      <c r="V1406" s="87"/>
    </row>
    <row r="1407" spans="1:22" x14ac:dyDescent="0.2">
      <c r="A1407" s="48">
        <v>99</v>
      </c>
      <c r="B1407" s="48" t="s">
        <v>1039</v>
      </c>
      <c r="C1407" s="48" t="s">
        <v>1040</v>
      </c>
      <c r="D1407" s="49">
        <v>541</v>
      </c>
      <c r="E1407" s="50" t="s">
        <v>471</v>
      </c>
      <c r="F1407" s="48" t="s">
        <v>472</v>
      </c>
      <c r="G1407" s="48" t="s">
        <v>401</v>
      </c>
      <c r="H1407" s="48">
        <v>541</v>
      </c>
      <c r="I1407" s="48">
        <v>1</v>
      </c>
      <c r="J1407" s="48" t="s">
        <v>402</v>
      </c>
      <c r="K1407" s="48">
        <v>2908</v>
      </c>
      <c r="L1407" s="49" t="s">
        <v>922</v>
      </c>
      <c r="M1407" s="48" t="s">
        <v>406</v>
      </c>
      <c r="N1407" s="51" t="s">
        <v>404</v>
      </c>
      <c r="P1407" s="48">
        <v>1258</v>
      </c>
      <c r="Q1407" s="131" t="str">
        <f>IFERROR(INDEX(JRoomSCS!C:C,MATCH(JRooms!M1407,JRoomSCS!$B:$B,0)),"N/A")</f>
        <v>N/A</v>
      </c>
      <c r="R1407" s="86" t="s">
        <v>405</v>
      </c>
      <c r="S1407" s="87" t="str">
        <f>IFERROR(INDEX(SchoolList!C:C,MATCH(T1407,SchoolList!A:A,0)),"N/A")</f>
        <v>N/A</v>
      </c>
      <c r="T1407" s="87" t="s">
        <v>405</v>
      </c>
      <c r="U1407" s="88"/>
      <c r="V1407" s="87"/>
    </row>
    <row r="1408" spans="1:22" x14ac:dyDescent="0.2">
      <c r="A1408" s="48">
        <v>99</v>
      </c>
      <c r="B1408" s="48" t="s">
        <v>1039</v>
      </c>
      <c r="C1408" s="48" t="s">
        <v>1040</v>
      </c>
      <c r="D1408" s="49">
        <v>541</v>
      </c>
      <c r="E1408" s="50" t="s">
        <v>471</v>
      </c>
      <c r="F1408" s="48" t="s">
        <v>472</v>
      </c>
      <c r="G1408" s="48" t="s">
        <v>401</v>
      </c>
      <c r="H1408" s="48">
        <v>541</v>
      </c>
      <c r="I1408" s="48">
        <v>1</v>
      </c>
      <c r="J1408" s="48" t="s">
        <v>402</v>
      </c>
      <c r="K1408" s="48">
        <v>2909</v>
      </c>
      <c r="L1408" s="49" t="s">
        <v>923</v>
      </c>
      <c r="M1408" s="48" t="s">
        <v>406</v>
      </c>
      <c r="N1408" s="51" t="s">
        <v>404</v>
      </c>
      <c r="P1408" s="48">
        <v>1258</v>
      </c>
      <c r="Q1408" s="131" t="str">
        <f>IFERROR(INDEX(JRoomSCS!C:C,MATCH(JRooms!M1408,JRoomSCS!$B:$B,0)),"N/A")</f>
        <v>N/A</v>
      </c>
      <c r="R1408" s="86" t="s">
        <v>405</v>
      </c>
      <c r="S1408" s="87" t="str">
        <f>IFERROR(INDEX(SchoolList!C:C,MATCH(T1408,SchoolList!A:A,0)),"N/A")</f>
        <v>N/A</v>
      </c>
      <c r="T1408" s="87" t="s">
        <v>405</v>
      </c>
      <c r="U1408" s="88"/>
      <c r="V1408" s="87"/>
    </row>
    <row r="1409" spans="1:22" x14ac:dyDescent="0.2">
      <c r="A1409" s="48">
        <v>99</v>
      </c>
      <c r="B1409" s="48" t="s">
        <v>1039</v>
      </c>
      <c r="C1409" s="48" t="s">
        <v>1040</v>
      </c>
      <c r="D1409" s="49">
        <v>541</v>
      </c>
      <c r="E1409" s="50" t="s">
        <v>471</v>
      </c>
      <c r="F1409" s="48" t="s">
        <v>472</v>
      </c>
      <c r="G1409" s="48" t="s">
        <v>401</v>
      </c>
      <c r="H1409" s="48">
        <v>541</v>
      </c>
      <c r="I1409" s="48">
        <v>1</v>
      </c>
      <c r="J1409" s="48" t="s">
        <v>402</v>
      </c>
      <c r="K1409" s="48">
        <v>2910</v>
      </c>
      <c r="L1409" s="49" t="s">
        <v>944</v>
      </c>
      <c r="M1409" s="48" t="s">
        <v>406</v>
      </c>
      <c r="N1409" s="51" t="s">
        <v>404</v>
      </c>
      <c r="P1409" s="48">
        <v>1258</v>
      </c>
      <c r="Q1409" s="131" t="str">
        <f>IFERROR(INDEX(JRoomSCS!C:C,MATCH(JRooms!M1409,JRoomSCS!$B:$B,0)),"N/A")</f>
        <v>N/A</v>
      </c>
      <c r="R1409" s="86" t="s">
        <v>405</v>
      </c>
      <c r="S1409" s="87" t="str">
        <f>IFERROR(INDEX(SchoolList!C:C,MATCH(T1409,SchoolList!A:A,0)),"N/A")</f>
        <v>N/A</v>
      </c>
      <c r="T1409" s="87" t="s">
        <v>405</v>
      </c>
      <c r="U1409" s="88"/>
      <c r="V1409" s="87"/>
    </row>
    <row r="1410" spans="1:22" x14ac:dyDescent="0.2">
      <c r="A1410" s="48">
        <v>99</v>
      </c>
      <c r="B1410" s="48" t="s">
        <v>1039</v>
      </c>
      <c r="C1410" s="48" t="s">
        <v>1040</v>
      </c>
      <c r="D1410" s="49">
        <v>541</v>
      </c>
      <c r="E1410" s="50" t="s">
        <v>471</v>
      </c>
      <c r="F1410" s="48" t="s">
        <v>472</v>
      </c>
      <c r="G1410" s="48" t="s">
        <v>401</v>
      </c>
      <c r="H1410" s="48">
        <v>541</v>
      </c>
      <c r="I1410" s="48">
        <v>1</v>
      </c>
      <c r="J1410" s="48" t="s">
        <v>402</v>
      </c>
      <c r="K1410" s="48">
        <v>2911</v>
      </c>
      <c r="L1410" s="69" t="s">
        <v>945</v>
      </c>
      <c r="M1410" s="64" t="s">
        <v>506</v>
      </c>
      <c r="N1410" s="70" t="s">
        <v>404</v>
      </c>
      <c r="O1410" s="63" t="s">
        <v>405</v>
      </c>
      <c r="P1410" s="64">
        <v>1258</v>
      </c>
      <c r="Q1410" s="131" t="str">
        <f>IFERROR(INDEX(JRoomSCS!C:C,MATCH(JRooms!M1410,JRoomSCS!$B:$B,0)),"N/A")</f>
        <v>N/A</v>
      </c>
      <c r="R1410" s="86" t="s">
        <v>405</v>
      </c>
      <c r="S1410" s="87" t="str">
        <f>IFERROR(INDEX(SchoolList!C:C,MATCH(T1410,SchoolList!A:A,0)),"N/A")</f>
        <v>N/A</v>
      </c>
      <c r="T1410" s="87" t="s">
        <v>405</v>
      </c>
      <c r="U1410" s="88"/>
      <c r="V1410" s="87"/>
    </row>
    <row r="1411" spans="1:22" x14ac:dyDescent="0.2">
      <c r="A1411" s="48">
        <v>99</v>
      </c>
      <c r="B1411" s="48" t="s">
        <v>1039</v>
      </c>
      <c r="C1411" s="48" t="s">
        <v>1040</v>
      </c>
      <c r="D1411" s="49">
        <v>542</v>
      </c>
      <c r="E1411" s="50" t="s">
        <v>502</v>
      </c>
      <c r="F1411" s="48" t="s">
        <v>565</v>
      </c>
      <c r="G1411" s="48" t="s">
        <v>401</v>
      </c>
      <c r="H1411" s="48">
        <v>542</v>
      </c>
      <c r="I1411" s="48">
        <v>1</v>
      </c>
      <c r="J1411" s="48" t="s">
        <v>402</v>
      </c>
      <c r="K1411" s="48">
        <v>2889</v>
      </c>
      <c r="L1411" s="49" t="s">
        <v>928</v>
      </c>
      <c r="M1411" s="48" t="s">
        <v>412</v>
      </c>
      <c r="N1411" s="51" t="s">
        <v>413</v>
      </c>
      <c r="P1411" s="48">
        <v>3366</v>
      </c>
      <c r="Q1411" s="131" t="str">
        <f>IFERROR(INDEX(JRoomSCS!C:C,MATCH(JRooms!M1411,JRoomSCS!$B:$B,0)),"N/A")</f>
        <v>N/A</v>
      </c>
      <c r="R1411" s="86" t="s">
        <v>405</v>
      </c>
      <c r="S1411" s="87" t="str">
        <f>IFERROR(INDEX(SchoolList!C:C,MATCH(T1411,SchoolList!A:A,0)),"N/A")</f>
        <v>N/A</v>
      </c>
      <c r="T1411" s="87" t="s">
        <v>405</v>
      </c>
      <c r="U1411" s="88"/>
      <c r="V1411" s="87"/>
    </row>
    <row r="1412" spans="1:22" x14ac:dyDescent="0.2">
      <c r="A1412" s="48">
        <v>99</v>
      </c>
      <c r="B1412" s="48" t="s">
        <v>1039</v>
      </c>
      <c r="C1412" s="48" t="s">
        <v>1040</v>
      </c>
      <c r="D1412" s="49">
        <v>542</v>
      </c>
      <c r="E1412" s="50" t="s">
        <v>502</v>
      </c>
      <c r="F1412" s="48" t="s">
        <v>565</v>
      </c>
      <c r="G1412" s="48" t="s">
        <v>401</v>
      </c>
      <c r="H1412" s="48">
        <v>542</v>
      </c>
      <c r="I1412" s="48">
        <v>1</v>
      </c>
      <c r="J1412" s="48" t="s">
        <v>402</v>
      </c>
      <c r="K1412" s="48">
        <v>2890</v>
      </c>
      <c r="L1412" s="49" t="s">
        <v>544</v>
      </c>
      <c r="M1412" s="48" t="s">
        <v>358</v>
      </c>
      <c r="N1412" s="51" t="s">
        <v>500</v>
      </c>
      <c r="P1412" s="48">
        <v>840</v>
      </c>
      <c r="Q1412" s="131" t="str">
        <f>IFERROR(INDEX(JRoomSCS!C:C,MATCH(JRooms!M1412,JRoomSCS!$B:$B,0)),"N/A")</f>
        <v>Arts</v>
      </c>
      <c r="R1412" s="86" t="s">
        <v>405</v>
      </c>
      <c r="S1412" s="87" t="str">
        <f>IFERROR(INDEX(SchoolList!C:C,MATCH(T1412,SchoolList!A:A,0)),"N/A")</f>
        <v>N/A</v>
      </c>
      <c r="T1412" s="87" t="s">
        <v>405</v>
      </c>
      <c r="U1412" s="88"/>
      <c r="V1412" s="87"/>
    </row>
    <row r="1413" spans="1:22" x14ac:dyDescent="0.2">
      <c r="A1413" s="48">
        <v>99</v>
      </c>
      <c r="B1413" s="48" t="s">
        <v>1039</v>
      </c>
      <c r="C1413" s="48" t="s">
        <v>1040</v>
      </c>
      <c r="D1413" s="49">
        <v>543</v>
      </c>
      <c r="E1413" s="50" t="s">
        <v>487</v>
      </c>
      <c r="F1413" s="48" t="s">
        <v>488</v>
      </c>
      <c r="G1413" s="48" t="s">
        <v>401</v>
      </c>
      <c r="H1413" s="48">
        <v>543</v>
      </c>
      <c r="I1413" s="48">
        <v>1</v>
      </c>
      <c r="J1413" s="48" t="s">
        <v>402</v>
      </c>
      <c r="K1413" s="48">
        <v>2899</v>
      </c>
      <c r="L1413" s="49" t="s">
        <v>414</v>
      </c>
      <c r="M1413" s="48" t="s">
        <v>415</v>
      </c>
      <c r="N1413" s="51" t="s">
        <v>416</v>
      </c>
      <c r="P1413" s="48">
        <v>1470</v>
      </c>
      <c r="Q1413" s="131" t="str">
        <f>IFERROR(INDEX(JRoomSCS!C:C,MATCH(JRooms!M1413,JRoomSCS!$B:$B,0)),"N/A")</f>
        <v>N/A</v>
      </c>
      <c r="R1413" s="86" t="s">
        <v>405</v>
      </c>
      <c r="S1413" s="87" t="str">
        <f>IFERROR(INDEX(SchoolList!C:C,MATCH(T1413,SchoolList!A:A,0)),"N/A")</f>
        <v>N/A</v>
      </c>
      <c r="T1413" s="87" t="s">
        <v>405</v>
      </c>
      <c r="U1413" s="88"/>
      <c r="V1413" s="87"/>
    </row>
    <row r="1414" spans="1:22" x14ac:dyDescent="0.2">
      <c r="A1414" s="48">
        <v>99</v>
      </c>
      <c r="B1414" s="48" t="s">
        <v>1039</v>
      </c>
      <c r="C1414" s="48" t="s">
        <v>1040</v>
      </c>
      <c r="D1414" s="49">
        <v>544</v>
      </c>
      <c r="E1414" s="50" t="s">
        <v>1046</v>
      </c>
      <c r="F1414" s="48" t="s">
        <v>1047</v>
      </c>
      <c r="G1414" s="48" t="s">
        <v>424</v>
      </c>
      <c r="H1414" s="48">
        <v>544</v>
      </c>
      <c r="I1414" s="48">
        <v>1</v>
      </c>
      <c r="J1414" s="48" t="s">
        <v>402</v>
      </c>
      <c r="K1414" s="48">
        <v>3306</v>
      </c>
      <c r="L1414" s="49">
        <v>1</v>
      </c>
      <c r="M1414" s="48" t="s">
        <v>494</v>
      </c>
      <c r="N1414" s="51" t="s">
        <v>404</v>
      </c>
      <c r="P1414" s="48">
        <v>920</v>
      </c>
      <c r="Q1414" s="131" t="str">
        <f>IFERROR(INDEX(JRoomSCS!C:C,MATCH(JRooms!M1414,JRoomSCS!$B:$B,0)),"N/A")</f>
        <v>N/A</v>
      </c>
      <c r="R1414" s="86" t="s">
        <v>492</v>
      </c>
      <c r="S1414" s="87" t="str">
        <f>IFERROR(INDEX(SchoolList!C:C,MATCH(T1414,SchoolList!A:A,0)),"N/A")</f>
        <v>N/A</v>
      </c>
      <c r="T1414" s="87" t="s">
        <v>405</v>
      </c>
      <c r="U1414" s="88"/>
      <c r="V1414" s="87"/>
    </row>
    <row r="1415" spans="1:22" x14ac:dyDescent="0.2">
      <c r="A1415" s="48">
        <v>99</v>
      </c>
      <c r="B1415" s="48" t="s">
        <v>1039</v>
      </c>
      <c r="C1415" s="48" t="s">
        <v>1040</v>
      </c>
      <c r="D1415" s="49">
        <v>544</v>
      </c>
      <c r="E1415" s="50" t="s">
        <v>1046</v>
      </c>
      <c r="F1415" s="48" t="s">
        <v>1047</v>
      </c>
      <c r="G1415" s="48" t="s">
        <v>424</v>
      </c>
      <c r="H1415" s="48">
        <v>544</v>
      </c>
      <c r="I1415" s="48">
        <v>1</v>
      </c>
      <c r="J1415" s="48" t="s">
        <v>402</v>
      </c>
      <c r="K1415" s="48">
        <v>3307</v>
      </c>
      <c r="L1415" s="49">
        <v>2</v>
      </c>
      <c r="M1415" s="48" t="s">
        <v>494</v>
      </c>
      <c r="N1415" s="51" t="s">
        <v>404</v>
      </c>
      <c r="P1415" s="48">
        <v>920</v>
      </c>
      <c r="Q1415" s="131" t="str">
        <f>IFERROR(INDEX(JRoomSCS!C:C,MATCH(JRooms!M1415,JRoomSCS!$B:$B,0)),"N/A")</f>
        <v>N/A</v>
      </c>
      <c r="R1415" s="86">
        <v>0</v>
      </c>
      <c r="S1415" s="87" t="str">
        <f>IFERROR(INDEX(SchoolList!C:C,MATCH(T1415,SchoolList!A:A,0)),"N/A")</f>
        <v>N/A</v>
      </c>
      <c r="T1415" s="87" t="s">
        <v>405</v>
      </c>
      <c r="U1415" s="88"/>
      <c r="V1415" s="87"/>
    </row>
    <row r="1416" spans="1:22" x14ac:dyDescent="0.2">
      <c r="A1416" s="48">
        <v>99</v>
      </c>
      <c r="B1416" s="48" t="s">
        <v>1039</v>
      </c>
      <c r="C1416" s="48" t="s">
        <v>1040</v>
      </c>
      <c r="D1416" s="49">
        <v>545</v>
      </c>
      <c r="E1416" s="50" t="s">
        <v>1048</v>
      </c>
      <c r="F1416" s="48" t="s">
        <v>1049</v>
      </c>
      <c r="G1416" s="48" t="s">
        <v>424</v>
      </c>
      <c r="H1416" s="48">
        <v>545</v>
      </c>
      <c r="I1416" s="48">
        <v>1</v>
      </c>
      <c r="J1416" s="48" t="s">
        <v>402</v>
      </c>
      <c r="K1416" s="48">
        <v>3308</v>
      </c>
      <c r="L1416" s="49">
        <v>3</v>
      </c>
      <c r="M1416" s="48" t="s">
        <v>490</v>
      </c>
      <c r="N1416" s="51" t="s">
        <v>491</v>
      </c>
      <c r="P1416" s="48">
        <v>1720</v>
      </c>
      <c r="Q1416" s="131" t="str">
        <f>IFERROR(INDEX(JRoomSCS!C:C,MATCH(JRooms!M1416,JRoomSCS!$B:$B,0)),"N/A")</f>
        <v>N/A</v>
      </c>
      <c r="R1416" s="86" t="s">
        <v>492</v>
      </c>
      <c r="S1416" s="87" t="str">
        <f>IFERROR(INDEX(SchoolList!C:C,MATCH(T1416,SchoolList!A:A,0)),"N/A")</f>
        <v>N/A</v>
      </c>
      <c r="T1416" s="87" t="s">
        <v>405</v>
      </c>
      <c r="U1416" s="88"/>
      <c r="V1416" s="87" t="s">
        <v>1441</v>
      </c>
    </row>
    <row r="1417" spans="1:22" x14ac:dyDescent="0.2">
      <c r="A1417" s="48">
        <v>81</v>
      </c>
      <c r="B1417" s="48" t="s">
        <v>1050</v>
      </c>
      <c r="C1417" s="48" t="s">
        <v>1051</v>
      </c>
      <c r="D1417" s="49">
        <v>195</v>
      </c>
      <c r="E1417" s="50" t="s">
        <v>399</v>
      </c>
      <c r="F1417" s="48" t="s">
        <v>400</v>
      </c>
      <c r="G1417" s="48" t="s">
        <v>401</v>
      </c>
      <c r="H1417" s="48">
        <v>195</v>
      </c>
      <c r="I1417" s="48">
        <v>1</v>
      </c>
      <c r="J1417" s="48" t="s">
        <v>402</v>
      </c>
      <c r="K1417" s="48">
        <v>2937</v>
      </c>
      <c r="L1417" s="49">
        <v>5</v>
      </c>
      <c r="M1417" s="48" t="s">
        <v>403</v>
      </c>
      <c r="N1417" s="51" t="s">
        <v>404</v>
      </c>
      <c r="P1417" s="48">
        <v>828</v>
      </c>
      <c r="Q1417" s="131" t="str">
        <f>IFERROR(INDEX(JRoomSCS!C:C,MATCH(JRooms!M1417,JRoomSCS!$B:$B,0)),"N/A")</f>
        <v>N/A</v>
      </c>
      <c r="R1417" s="86" t="s">
        <v>396</v>
      </c>
      <c r="S1417" s="87" t="str">
        <f>IFERROR(INDEX(SchoolList!C:C,MATCH(T1417,SchoolList!A:A,0)),"N/A")</f>
        <v>N/A</v>
      </c>
      <c r="T1417" s="87">
        <v>537</v>
      </c>
      <c r="U1417" s="88"/>
      <c r="V1417" s="87"/>
    </row>
    <row r="1418" spans="1:22" x14ac:dyDescent="0.2">
      <c r="A1418" s="48">
        <v>81</v>
      </c>
      <c r="B1418" s="48" t="s">
        <v>1050</v>
      </c>
      <c r="C1418" s="48" t="s">
        <v>1051</v>
      </c>
      <c r="D1418" s="49">
        <v>195</v>
      </c>
      <c r="E1418" s="50" t="s">
        <v>399</v>
      </c>
      <c r="F1418" s="48" t="s">
        <v>400</v>
      </c>
      <c r="G1418" s="48" t="s">
        <v>401</v>
      </c>
      <c r="H1418" s="48">
        <v>195</v>
      </c>
      <c r="I1418" s="48">
        <v>1</v>
      </c>
      <c r="J1418" s="48" t="s">
        <v>402</v>
      </c>
      <c r="K1418" s="48">
        <v>2938</v>
      </c>
      <c r="L1418" s="49">
        <v>7</v>
      </c>
      <c r="M1418" s="48" t="s">
        <v>403</v>
      </c>
      <c r="N1418" s="51" t="s">
        <v>404</v>
      </c>
      <c r="P1418" s="48">
        <v>828</v>
      </c>
      <c r="Q1418" s="131" t="str">
        <f>IFERROR(INDEX(JRoomSCS!C:C,MATCH(JRooms!M1418,JRoomSCS!$B:$B,0)),"N/A")</f>
        <v>N/A</v>
      </c>
      <c r="R1418" s="86" t="s">
        <v>396</v>
      </c>
      <c r="S1418" s="87" t="str">
        <f>IFERROR(INDEX(SchoolList!C:C,MATCH(T1418,SchoolList!A:A,0)),"N/A")</f>
        <v>N/A</v>
      </c>
      <c r="T1418" s="87">
        <v>537</v>
      </c>
      <c r="U1418" s="88"/>
      <c r="V1418" s="87"/>
    </row>
    <row r="1419" spans="1:22" x14ac:dyDescent="0.2">
      <c r="A1419" s="48">
        <v>81</v>
      </c>
      <c r="B1419" s="48" t="s">
        <v>1050</v>
      </c>
      <c r="C1419" s="48" t="s">
        <v>1051</v>
      </c>
      <c r="D1419" s="49">
        <v>195</v>
      </c>
      <c r="E1419" s="50" t="s">
        <v>399</v>
      </c>
      <c r="F1419" s="48" t="s">
        <v>400</v>
      </c>
      <c r="G1419" s="48" t="s">
        <v>401</v>
      </c>
      <c r="H1419" s="48">
        <v>195</v>
      </c>
      <c r="I1419" s="48">
        <v>1</v>
      </c>
      <c r="J1419" s="48" t="s">
        <v>402</v>
      </c>
      <c r="K1419" s="48">
        <v>2964</v>
      </c>
      <c r="L1419" s="49">
        <v>12</v>
      </c>
      <c r="M1419" s="48" t="s">
        <v>408</v>
      </c>
      <c r="N1419" s="51" t="s">
        <v>409</v>
      </c>
      <c r="P1419" s="48">
        <v>162</v>
      </c>
      <c r="Q1419" s="131" t="str">
        <f>IFERROR(INDEX(JRoomSCS!C:C,MATCH(JRooms!M1419,JRoomSCS!$B:$B,0)),"N/A")</f>
        <v>N/A</v>
      </c>
      <c r="R1419" s="86" t="s">
        <v>396</v>
      </c>
      <c r="S1419" s="87" t="str">
        <f>IFERROR(INDEX(SchoolList!C:C,MATCH(T1419,SchoolList!A:A,0)),"N/A")</f>
        <v>N/A</v>
      </c>
      <c r="T1419" s="87">
        <v>537</v>
      </c>
      <c r="U1419" s="88"/>
      <c r="V1419" s="87"/>
    </row>
    <row r="1420" spans="1:22" x14ac:dyDescent="0.2">
      <c r="A1420" s="48">
        <v>81</v>
      </c>
      <c r="B1420" s="48" t="s">
        <v>1050</v>
      </c>
      <c r="C1420" s="48" t="s">
        <v>1051</v>
      </c>
      <c r="D1420" s="49">
        <v>195</v>
      </c>
      <c r="E1420" s="50" t="s">
        <v>399</v>
      </c>
      <c r="F1420" s="48" t="s">
        <v>400</v>
      </c>
      <c r="G1420" s="48" t="s">
        <v>401</v>
      </c>
      <c r="H1420" s="48">
        <v>195</v>
      </c>
      <c r="I1420" s="48">
        <v>1</v>
      </c>
      <c r="J1420" s="48" t="s">
        <v>402</v>
      </c>
      <c r="K1420" s="48">
        <v>2940</v>
      </c>
      <c r="L1420" s="49">
        <v>15</v>
      </c>
      <c r="M1420" s="48" t="s">
        <v>403</v>
      </c>
      <c r="N1420" s="51" t="s">
        <v>404</v>
      </c>
      <c r="P1420" s="48">
        <v>828</v>
      </c>
      <c r="Q1420" s="131" t="str">
        <f>IFERROR(INDEX(JRoomSCS!C:C,MATCH(JRooms!M1420,JRoomSCS!$B:$B,0)),"N/A")</f>
        <v>N/A</v>
      </c>
      <c r="R1420" s="86" t="s">
        <v>396</v>
      </c>
      <c r="S1420" s="87" t="str">
        <f>IFERROR(INDEX(SchoolList!C:C,MATCH(T1420,SchoolList!A:A,0)),"N/A")</f>
        <v>N/A</v>
      </c>
      <c r="T1420" s="87">
        <v>537</v>
      </c>
      <c r="U1420" s="88"/>
      <c r="V1420" s="87"/>
    </row>
    <row r="1421" spans="1:22" x14ac:dyDescent="0.2">
      <c r="A1421" s="48">
        <v>81</v>
      </c>
      <c r="B1421" s="48" t="s">
        <v>1050</v>
      </c>
      <c r="C1421" s="48" t="s">
        <v>1051</v>
      </c>
      <c r="D1421" s="49">
        <v>195</v>
      </c>
      <c r="E1421" s="50" t="s">
        <v>399</v>
      </c>
      <c r="F1421" s="48" t="s">
        <v>400</v>
      </c>
      <c r="G1421" s="48" t="s">
        <v>401</v>
      </c>
      <c r="H1421" s="48">
        <v>195</v>
      </c>
      <c r="I1421" s="48">
        <v>1</v>
      </c>
      <c r="J1421" s="48" t="s">
        <v>402</v>
      </c>
      <c r="K1421" s="48">
        <v>2939</v>
      </c>
      <c r="L1421" s="49">
        <v>16</v>
      </c>
      <c r="M1421" s="48" t="s">
        <v>403</v>
      </c>
      <c r="N1421" s="51" t="s">
        <v>404</v>
      </c>
      <c r="P1421" s="48">
        <v>736</v>
      </c>
      <c r="Q1421" s="131" t="str">
        <f>IFERROR(INDEX(JRoomSCS!C:C,MATCH(JRooms!M1421,JRoomSCS!$B:$B,0)),"N/A")</f>
        <v>N/A</v>
      </c>
      <c r="R1421" s="86" t="s">
        <v>396</v>
      </c>
      <c r="S1421" s="87" t="str">
        <f>IFERROR(INDEX(SchoolList!C:C,MATCH(T1421,SchoolList!A:A,0)),"N/A")</f>
        <v>N/A</v>
      </c>
      <c r="T1421" s="87">
        <v>537</v>
      </c>
      <c r="U1421" s="88"/>
      <c r="V1421" s="87"/>
    </row>
    <row r="1422" spans="1:22" x14ac:dyDescent="0.2">
      <c r="A1422" s="48">
        <v>81</v>
      </c>
      <c r="B1422" s="48" t="s">
        <v>1050</v>
      </c>
      <c r="C1422" s="48" t="s">
        <v>1051</v>
      </c>
      <c r="D1422" s="49">
        <v>195</v>
      </c>
      <c r="E1422" s="50" t="s">
        <v>399</v>
      </c>
      <c r="F1422" s="48" t="s">
        <v>400</v>
      </c>
      <c r="G1422" s="48" t="s">
        <v>401</v>
      </c>
      <c r="H1422" s="48">
        <v>195</v>
      </c>
      <c r="I1422" s="48">
        <v>1</v>
      </c>
      <c r="J1422" s="48" t="s">
        <v>402</v>
      </c>
      <c r="K1422" s="48">
        <v>2941</v>
      </c>
      <c r="L1422" s="49">
        <v>17</v>
      </c>
      <c r="M1422" s="48" t="s">
        <v>403</v>
      </c>
      <c r="N1422" s="51" t="s">
        <v>404</v>
      </c>
      <c r="P1422" s="48">
        <v>828</v>
      </c>
      <c r="Q1422" s="131" t="str">
        <f>IFERROR(INDEX(JRoomSCS!C:C,MATCH(JRooms!M1422,JRoomSCS!$B:$B,0)),"N/A")</f>
        <v>N/A</v>
      </c>
      <c r="R1422" s="86" t="s">
        <v>396</v>
      </c>
      <c r="S1422" s="87" t="str">
        <f>IFERROR(INDEX(SchoolList!C:C,MATCH(T1422,SchoolList!A:A,0)),"N/A")</f>
        <v>N/A</v>
      </c>
      <c r="T1422" s="87">
        <v>537</v>
      </c>
      <c r="U1422" s="88"/>
      <c r="V1422" s="87"/>
    </row>
    <row r="1423" spans="1:22" x14ac:dyDescent="0.2">
      <c r="A1423" s="48">
        <v>81</v>
      </c>
      <c r="B1423" s="48" t="s">
        <v>1050</v>
      </c>
      <c r="C1423" s="48" t="s">
        <v>1051</v>
      </c>
      <c r="D1423" s="49">
        <v>195</v>
      </c>
      <c r="E1423" s="50" t="s">
        <v>399</v>
      </c>
      <c r="F1423" s="48" t="s">
        <v>400</v>
      </c>
      <c r="G1423" s="48" t="s">
        <v>401</v>
      </c>
      <c r="H1423" s="48">
        <v>195</v>
      </c>
      <c r="I1423" s="48">
        <v>1</v>
      </c>
      <c r="J1423" s="48" t="s">
        <v>402</v>
      </c>
      <c r="K1423" s="48">
        <v>2942</v>
      </c>
      <c r="L1423" s="49">
        <v>18</v>
      </c>
      <c r="M1423" s="48" t="s">
        <v>403</v>
      </c>
      <c r="N1423" s="51" t="s">
        <v>404</v>
      </c>
      <c r="P1423" s="48">
        <v>828</v>
      </c>
      <c r="Q1423" s="131" t="str">
        <f>IFERROR(INDEX(JRoomSCS!C:C,MATCH(JRooms!M1423,JRoomSCS!$B:$B,0)),"N/A")</f>
        <v>N/A</v>
      </c>
      <c r="R1423" s="86" t="s">
        <v>396</v>
      </c>
      <c r="S1423" s="87" t="str">
        <f>IFERROR(INDEX(SchoolList!C:C,MATCH(T1423,SchoolList!A:A,0)),"N/A")</f>
        <v>N/A</v>
      </c>
      <c r="T1423" s="87">
        <v>537</v>
      </c>
      <c r="U1423" s="88"/>
      <c r="V1423" s="87"/>
    </row>
    <row r="1424" spans="1:22" x14ac:dyDescent="0.2">
      <c r="A1424" s="48">
        <v>81</v>
      </c>
      <c r="B1424" s="48" t="s">
        <v>1050</v>
      </c>
      <c r="C1424" s="48" t="s">
        <v>1051</v>
      </c>
      <c r="D1424" s="49">
        <v>195</v>
      </c>
      <c r="E1424" s="50" t="s">
        <v>399</v>
      </c>
      <c r="F1424" s="48" t="s">
        <v>400</v>
      </c>
      <c r="G1424" s="48" t="s">
        <v>401</v>
      </c>
      <c r="H1424" s="48">
        <v>195</v>
      </c>
      <c r="I1424" s="48">
        <v>1</v>
      </c>
      <c r="J1424" s="48" t="s">
        <v>402</v>
      </c>
      <c r="K1424" s="48">
        <v>2943</v>
      </c>
      <c r="L1424" s="49">
        <v>19</v>
      </c>
      <c r="M1424" s="48" t="s">
        <v>403</v>
      </c>
      <c r="N1424" s="51" t="s">
        <v>404</v>
      </c>
      <c r="P1424" s="48">
        <v>828</v>
      </c>
      <c r="Q1424" s="131" t="str">
        <f>IFERROR(INDEX(JRoomSCS!C:C,MATCH(JRooms!M1424,JRoomSCS!$B:$B,0)),"N/A")</f>
        <v>N/A</v>
      </c>
      <c r="R1424" s="86" t="s">
        <v>396</v>
      </c>
      <c r="S1424" s="87" t="str">
        <f>IFERROR(INDEX(SchoolList!C:C,MATCH(T1424,SchoolList!A:A,0)),"N/A")</f>
        <v>N/A</v>
      </c>
      <c r="T1424" s="87">
        <v>537</v>
      </c>
      <c r="U1424" s="88"/>
      <c r="V1424" s="87"/>
    </row>
    <row r="1425" spans="1:22" x14ac:dyDescent="0.2">
      <c r="A1425" s="48">
        <v>81</v>
      </c>
      <c r="B1425" s="48" t="s">
        <v>1050</v>
      </c>
      <c r="C1425" s="48" t="s">
        <v>1051</v>
      </c>
      <c r="D1425" s="49">
        <v>195</v>
      </c>
      <c r="E1425" s="50" t="s">
        <v>399</v>
      </c>
      <c r="F1425" s="48" t="s">
        <v>400</v>
      </c>
      <c r="G1425" s="48" t="s">
        <v>401</v>
      </c>
      <c r="H1425" s="48">
        <v>195</v>
      </c>
      <c r="I1425" s="48">
        <v>1</v>
      </c>
      <c r="J1425" s="48" t="s">
        <v>402</v>
      </c>
      <c r="K1425" s="48">
        <v>2944</v>
      </c>
      <c r="L1425" s="49">
        <v>20</v>
      </c>
      <c r="M1425" s="48" t="s">
        <v>403</v>
      </c>
      <c r="N1425" s="51" t="s">
        <v>404</v>
      </c>
      <c r="P1425" s="48">
        <v>828</v>
      </c>
      <c r="Q1425" s="131" t="str">
        <f>IFERROR(INDEX(JRoomSCS!C:C,MATCH(JRooms!M1425,JRoomSCS!$B:$B,0)),"N/A")</f>
        <v>N/A</v>
      </c>
      <c r="R1425" s="86" t="s">
        <v>396</v>
      </c>
      <c r="S1425" s="87" t="str">
        <f>IFERROR(INDEX(SchoolList!C:C,MATCH(T1425,SchoolList!A:A,0)),"N/A")</f>
        <v>N/A</v>
      </c>
      <c r="T1425" s="87">
        <v>537</v>
      </c>
      <c r="U1425" s="88"/>
      <c r="V1425" s="87"/>
    </row>
    <row r="1426" spans="1:22" x14ac:dyDescent="0.2">
      <c r="A1426" s="48">
        <v>81</v>
      </c>
      <c r="B1426" s="48" t="s">
        <v>1050</v>
      </c>
      <c r="C1426" s="48" t="s">
        <v>1051</v>
      </c>
      <c r="D1426" s="49">
        <v>195</v>
      </c>
      <c r="E1426" s="50" t="s">
        <v>399</v>
      </c>
      <c r="F1426" s="48" t="s">
        <v>400</v>
      </c>
      <c r="G1426" s="48" t="s">
        <v>401</v>
      </c>
      <c r="H1426" s="48">
        <v>195</v>
      </c>
      <c r="I1426" s="48">
        <v>1</v>
      </c>
      <c r="J1426" s="48" t="s">
        <v>402</v>
      </c>
      <c r="K1426" s="48">
        <v>2945</v>
      </c>
      <c r="L1426" s="49">
        <v>22</v>
      </c>
      <c r="M1426" s="48" t="s">
        <v>403</v>
      </c>
      <c r="N1426" s="51" t="s">
        <v>404</v>
      </c>
      <c r="P1426" s="48">
        <v>828</v>
      </c>
      <c r="Q1426" s="131" t="str">
        <f>IFERROR(INDEX(JRoomSCS!C:C,MATCH(JRooms!M1426,JRoomSCS!$B:$B,0)),"N/A")</f>
        <v>N/A</v>
      </c>
      <c r="R1426" s="86" t="s">
        <v>396</v>
      </c>
      <c r="S1426" s="87" t="str">
        <f>IFERROR(INDEX(SchoolList!C:C,MATCH(T1426,SchoolList!A:A,0)),"N/A")</f>
        <v>N/A</v>
      </c>
      <c r="T1426" s="87">
        <v>537</v>
      </c>
      <c r="U1426" s="88"/>
      <c r="V1426" s="87"/>
    </row>
    <row r="1427" spans="1:22" x14ac:dyDescent="0.2">
      <c r="A1427" s="48">
        <v>81</v>
      </c>
      <c r="B1427" s="48" t="s">
        <v>1050</v>
      </c>
      <c r="C1427" s="48" t="s">
        <v>1051</v>
      </c>
      <c r="D1427" s="49">
        <v>195</v>
      </c>
      <c r="E1427" s="50" t="s">
        <v>399</v>
      </c>
      <c r="F1427" s="48" t="s">
        <v>400</v>
      </c>
      <c r="G1427" s="48" t="s">
        <v>401</v>
      </c>
      <c r="H1427" s="48">
        <v>195</v>
      </c>
      <c r="I1427" s="48">
        <v>1</v>
      </c>
      <c r="J1427" s="48" t="s">
        <v>402</v>
      </c>
      <c r="K1427" s="48">
        <v>2946</v>
      </c>
      <c r="L1427" s="49">
        <v>23</v>
      </c>
      <c r="M1427" s="48" t="s">
        <v>403</v>
      </c>
      <c r="N1427" s="51" t="s">
        <v>404</v>
      </c>
      <c r="P1427" s="48">
        <v>828</v>
      </c>
      <c r="Q1427" s="131" t="str">
        <f>IFERROR(INDEX(JRoomSCS!C:C,MATCH(JRooms!M1427,JRoomSCS!$B:$B,0)),"N/A")</f>
        <v>N/A</v>
      </c>
      <c r="R1427" s="86" t="s">
        <v>396</v>
      </c>
      <c r="S1427" s="87" t="str">
        <f>IFERROR(INDEX(SchoolList!C:C,MATCH(T1427,SchoolList!A:A,0)),"N/A")</f>
        <v>N/A</v>
      </c>
      <c r="T1427" s="87">
        <v>537</v>
      </c>
      <c r="U1427" s="88"/>
      <c r="V1427" s="87"/>
    </row>
    <row r="1428" spans="1:22" x14ac:dyDescent="0.2">
      <c r="A1428" s="48">
        <v>81</v>
      </c>
      <c r="B1428" s="48" t="s">
        <v>1050</v>
      </c>
      <c r="C1428" s="48" t="s">
        <v>1051</v>
      </c>
      <c r="D1428" s="49">
        <v>195</v>
      </c>
      <c r="E1428" s="50" t="s">
        <v>399</v>
      </c>
      <c r="F1428" s="48" t="s">
        <v>400</v>
      </c>
      <c r="G1428" s="48" t="s">
        <v>401</v>
      </c>
      <c r="H1428" s="48">
        <v>195</v>
      </c>
      <c r="I1428" s="48">
        <v>1</v>
      </c>
      <c r="J1428" s="48" t="s">
        <v>402</v>
      </c>
      <c r="K1428" s="48">
        <v>2947</v>
      </c>
      <c r="L1428" s="49">
        <v>24</v>
      </c>
      <c r="M1428" s="48" t="s">
        <v>403</v>
      </c>
      <c r="N1428" s="51" t="s">
        <v>404</v>
      </c>
      <c r="P1428" s="48">
        <v>828</v>
      </c>
      <c r="Q1428" s="131" t="str">
        <f>IFERROR(INDEX(JRoomSCS!C:C,MATCH(JRooms!M1428,JRoomSCS!$B:$B,0)),"N/A")</f>
        <v>N/A</v>
      </c>
      <c r="R1428" s="86" t="s">
        <v>396</v>
      </c>
      <c r="S1428" s="87" t="str">
        <f>IFERROR(INDEX(SchoolList!C:C,MATCH(T1428,SchoolList!A:A,0)),"N/A")</f>
        <v>N/A</v>
      </c>
      <c r="T1428" s="87">
        <v>537</v>
      </c>
      <c r="U1428" s="88"/>
      <c r="V1428" s="87"/>
    </row>
    <row r="1429" spans="1:22" x14ac:dyDescent="0.2">
      <c r="A1429" s="48">
        <v>81</v>
      </c>
      <c r="B1429" s="48" t="s">
        <v>1050</v>
      </c>
      <c r="C1429" s="48" t="s">
        <v>1051</v>
      </c>
      <c r="D1429" s="49">
        <v>195</v>
      </c>
      <c r="E1429" s="50" t="s">
        <v>399</v>
      </c>
      <c r="F1429" s="48" t="s">
        <v>400</v>
      </c>
      <c r="G1429" s="48" t="s">
        <v>401</v>
      </c>
      <c r="H1429" s="48">
        <v>195</v>
      </c>
      <c r="I1429" s="48">
        <v>1</v>
      </c>
      <c r="J1429" s="48" t="s">
        <v>402</v>
      </c>
      <c r="K1429" s="48">
        <v>2933</v>
      </c>
      <c r="L1429" s="49" t="s">
        <v>1052</v>
      </c>
      <c r="M1429" s="48" t="s">
        <v>408</v>
      </c>
      <c r="N1429" s="51" t="s">
        <v>409</v>
      </c>
      <c r="P1429" s="48">
        <v>368</v>
      </c>
      <c r="Q1429" s="131" t="str">
        <f>IFERROR(INDEX(JRoomSCS!C:C,MATCH(JRooms!M1429,JRoomSCS!$B:$B,0)),"N/A")</f>
        <v>N/A</v>
      </c>
      <c r="R1429" s="86" t="s">
        <v>396</v>
      </c>
      <c r="S1429" s="87" t="str">
        <f>IFERROR(INDEX(SchoolList!C:C,MATCH(T1429,SchoolList!A:A,0)),"N/A")</f>
        <v>N/A</v>
      </c>
      <c r="T1429" s="87">
        <v>537</v>
      </c>
      <c r="U1429" s="88"/>
      <c r="V1429" s="87"/>
    </row>
    <row r="1430" spans="1:22" x14ac:dyDescent="0.2">
      <c r="A1430" s="48">
        <v>81</v>
      </c>
      <c r="B1430" s="48" t="s">
        <v>1050</v>
      </c>
      <c r="C1430" s="48" t="s">
        <v>1051</v>
      </c>
      <c r="D1430" s="49">
        <v>195</v>
      </c>
      <c r="E1430" s="50" t="s">
        <v>399</v>
      </c>
      <c r="F1430" s="48" t="s">
        <v>400</v>
      </c>
      <c r="G1430" s="48" t="s">
        <v>401</v>
      </c>
      <c r="H1430" s="48">
        <v>195</v>
      </c>
      <c r="I1430" s="48">
        <v>1</v>
      </c>
      <c r="J1430" s="48" t="s">
        <v>402</v>
      </c>
      <c r="K1430" s="48">
        <v>2936</v>
      </c>
      <c r="L1430" s="49" t="s">
        <v>521</v>
      </c>
      <c r="M1430" s="48" t="s">
        <v>563</v>
      </c>
      <c r="N1430" s="51" t="s">
        <v>564</v>
      </c>
      <c r="P1430" s="48">
        <v>3008</v>
      </c>
      <c r="Q1430" s="131" t="str">
        <f>IFERROR(INDEX(JRoomSCS!C:C,MATCH(JRooms!M1430,JRoomSCS!$B:$B,0)),"N/A")</f>
        <v>N/A</v>
      </c>
      <c r="R1430" s="86" t="s">
        <v>396</v>
      </c>
      <c r="S1430" s="87" t="str">
        <f>IFERROR(INDEX(SchoolList!C:C,MATCH(T1430,SchoolList!A:A,0)),"N/A")</f>
        <v>N/A</v>
      </c>
      <c r="T1430" s="87">
        <v>537</v>
      </c>
      <c r="U1430" s="88"/>
      <c r="V1430" s="87"/>
    </row>
    <row r="1431" spans="1:22" x14ac:dyDescent="0.2">
      <c r="A1431" s="48">
        <v>81</v>
      </c>
      <c r="B1431" s="48" t="s">
        <v>1050</v>
      </c>
      <c r="C1431" s="48" t="s">
        <v>1051</v>
      </c>
      <c r="D1431" s="49">
        <v>195</v>
      </c>
      <c r="E1431" s="50" t="s">
        <v>399</v>
      </c>
      <c r="F1431" s="48" t="s">
        <v>400</v>
      </c>
      <c r="G1431" s="48" t="s">
        <v>401</v>
      </c>
      <c r="H1431" s="48">
        <v>195</v>
      </c>
      <c r="I1431" s="48">
        <v>1</v>
      </c>
      <c r="J1431" s="48" t="s">
        <v>402</v>
      </c>
      <c r="K1431" s="48">
        <v>2932</v>
      </c>
      <c r="L1431" s="49" t="s">
        <v>507</v>
      </c>
      <c r="M1431" s="48" t="s">
        <v>412</v>
      </c>
      <c r="N1431" s="51" t="s">
        <v>413</v>
      </c>
      <c r="P1431" s="48">
        <v>2262</v>
      </c>
      <c r="Q1431" s="131" t="str">
        <f>IFERROR(INDEX(JRoomSCS!C:C,MATCH(JRooms!M1431,JRoomSCS!$B:$B,0)),"N/A")</f>
        <v>N/A</v>
      </c>
      <c r="R1431" s="86" t="s">
        <v>396</v>
      </c>
      <c r="S1431" s="87" t="str">
        <f>IFERROR(INDEX(SchoolList!C:C,MATCH(T1431,SchoolList!A:A,0)),"N/A")</f>
        <v>N/A</v>
      </c>
      <c r="T1431" s="87">
        <v>537</v>
      </c>
      <c r="U1431" s="88"/>
      <c r="V1431" s="87"/>
    </row>
    <row r="1432" spans="1:22" x14ac:dyDescent="0.2">
      <c r="A1432" s="48">
        <v>81</v>
      </c>
      <c r="B1432" s="48" t="s">
        <v>1050</v>
      </c>
      <c r="C1432" s="48" t="s">
        <v>1051</v>
      </c>
      <c r="D1432" s="49">
        <v>195</v>
      </c>
      <c r="E1432" s="50" t="s">
        <v>399</v>
      </c>
      <c r="F1432" s="48" t="s">
        <v>400</v>
      </c>
      <c r="G1432" s="48" t="s">
        <v>401</v>
      </c>
      <c r="H1432" s="48">
        <v>195</v>
      </c>
      <c r="I1432" s="48">
        <v>1</v>
      </c>
      <c r="J1432" s="48" t="s">
        <v>402</v>
      </c>
      <c r="K1432" s="48">
        <v>2934</v>
      </c>
      <c r="L1432" s="49" t="s">
        <v>280</v>
      </c>
      <c r="M1432" s="48" t="s">
        <v>406</v>
      </c>
      <c r="N1432" s="51" t="s">
        <v>404</v>
      </c>
      <c r="P1432" s="48">
        <v>1276</v>
      </c>
      <c r="Q1432" s="131" t="str">
        <f>IFERROR(INDEX(JRoomSCS!C:C,MATCH(JRooms!M1432,JRoomSCS!$B:$B,0)),"N/A")</f>
        <v>N/A</v>
      </c>
      <c r="R1432" s="86" t="s">
        <v>396</v>
      </c>
      <c r="S1432" s="87" t="str">
        <f>IFERROR(INDEX(SchoolList!C:C,MATCH(T1432,SchoolList!A:A,0)),"N/A")</f>
        <v>N/A</v>
      </c>
      <c r="T1432" s="87">
        <v>537</v>
      </c>
      <c r="U1432" s="88"/>
      <c r="V1432" s="87"/>
    </row>
    <row r="1433" spans="1:22" x14ac:dyDescent="0.2">
      <c r="A1433" s="48">
        <v>81</v>
      </c>
      <c r="B1433" s="48" t="s">
        <v>1050</v>
      </c>
      <c r="C1433" s="48" t="s">
        <v>1051</v>
      </c>
      <c r="D1433" s="49">
        <v>195</v>
      </c>
      <c r="E1433" s="50" t="s">
        <v>399</v>
      </c>
      <c r="F1433" s="48" t="s">
        <v>400</v>
      </c>
      <c r="G1433" s="48" t="s">
        <v>401</v>
      </c>
      <c r="H1433" s="48">
        <v>195</v>
      </c>
      <c r="I1433" s="48">
        <v>1</v>
      </c>
      <c r="J1433" s="48" t="s">
        <v>402</v>
      </c>
      <c r="K1433" s="48">
        <v>2935</v>
      </c>
      <c r="L1433" s="49" t="s">
        <v>544</v>
      </c>
      <c r="M1433" s="48" t="s">
        <v>358</v>
      </c>
      <c r="N1433" s="51" t="s">
        <v>500</v>
      </c>
      <c r="O1433" s="52" t="s">
        <v>410</v>
      </c>
      <c r="P1433" s="48">
        <v>442</v>
      </c>
      <c r="Q1433" s="131" t="str">
        <f>IFERROR(INDEX(JRoomSCS!C:C,MATCH(JRooms!M1433,JRoomSCS!$B:$B,0)),"N/A")</f>
        <v>Arts</v>
      </c>
      <c r="R1433" s="86" t="s">
        <v>396</v>
      </c>
      <c r="S1433" s="87" t="str">
        <f>IFERROR(INDEX(SchoolList!C:C,MATCH(T1433,SchoolList!A:A,0)),"N/A")</f>
        <v>N/A</v>
      </c>
      <c r="T1433" s="87">
        <v>537</v>
      </c>
      <c r="U1433" s="88"/>
      <c r="V1433" s="87"/>
    </row>
    <row r="1434" spans="1:22" x14ac:dyDescent="0.2">
      <c r="A1434" s="48">
        <v>81</v>
      </c>
      <c r="B1434" s="48" t="s">
        <v>1050</v>
      </c>
      <c r="C1434" s="48" t="s">
        <v>1051</v>
      </c>
      <c r="D1434" s="49">
        <v>195</v>
      </c>
      <c r="E1434" s="50" t="s">
        <v>399</v>
      </c>
      <c r="F1434" s="48" t="s">
        <v>400</v>
      </c>
      <c r="G1434" s="48" t="s">
        <v>401</v>
      </c>
      <c r="H1434" s="48">
        <v>1257</v>
      </c>
      <c r="I1434" s="48">
        <v>2</v>
      </c>
      <c r="J1434" s="48" t="s">
        <v>509</v>
      </c>
      <c r="K1434" s="48">
        <v>2961</v>
      </c>
      <c r="L1434" s="49">
        <v>100</v>
      </c>
      <c r="M1434" s="48" t="s">
        <v>419</v>
      </c>
      <c r="N1434" s="51" t="s">
        <v>404</v>
      </c>
      <c r="P1434" s="48">
        <v>828</v>
      </c>
      <c r="Q1434" s="131" t="str">
        <f>IFERROR(INDEX(JRoomSCS!C:C,MATCH(JRooms!M1434,JRoomSCS!$B:$B,0)),"N/A")</f>
        <v>N/A</v>
      </c>
      <c r="R1434" s="86" t="s">
        <v>396</v>
      </c>
      <c r="S1434" s="87" t="str">
        <f>IFERROR(INDEX(SchoolList!C:C,MATCH(T1434,SchoolList!A:A,0)),"N/A")</f>
        <v>N/A</v>
      </c>
      <c r="T1434" s="87">
        <v>537</v>
      </c>
      <c r="U1434" s="88"/>
      <c r="V1434" s="87"/>
    </row>
    <row r="1435" spans="1:22" x14ac:dyDescent="0.2">
      <c r="A1435" s="48">
        <v>81</v>
      </c>
      <c r="B1435" s="48" t="s">
        <v>1050</v>
      </c>
      <c r="C1435" s="48" t="s">
        <v>1051</v>
      </c>
      <c r="D1435" s="49">
        <v>195</v>
      </c>
      <c r="E1435" s="50" t="s">
        <v>399</v>
      </c>
      <c r="F1435" s="48" t="s">
        <v>400</v>
      </c>
      <c r="G1435" s="48" t="s">
        <v>401</v>
      </c>
      <c r="H1435" s="48">
        <v>1257</v>
      </c>
      <c r="I1435" s="48">
        <v>2</v>
      </c>
      <c r="J1435" s="48" t="s">
        <v>509</v>
      </c>
      <c r="K1435" s="48">
        <v>2962</v>
      </c>
      <c r="L1435" s="49">
        <v>101</v>
      </c>
      <c r="M1435" s="48" t="s">
        <v>419</v>
      </c>
      <c r="N1435" s="51" t="s">
        <v>404</v>
      </c>
      <c r="P1435" s="48">
        <v>828</v>
      </c>
      <c r="Q1435" s="131" t="str">
        <f>IFERROR(INDEX(JRoomSCS!C:C,MATCH(JRooms!M1435,JRoomSCS!$B:$B,0)),"N/A")</f>
        <v>N/A</v>
      </c>
      <c r="R1435" s="86" t="s">
        <v>396</v>
      </c>
      <c r="S1435" s="87" t="str">
        <f>IFERROR(INDEX(SchoolList!C:C,MATCH(T1435,SchoolList!A:A,0)),"N/A")</f>
        <v>N/A</v>
      </c>
      <c r="T1435" s="87">
        <v>537</v>
      </c>
      <c r="U1435" s="88"/>
      <c r="V1435" s="87"/>
    </row>
    <row r="1436" spans="1:22" x14ac:dyDescent="0.2">
      <c r="A1436" s="48">
        <v>81</v>
      </c>
      <c r="B1436" s="48" t="s">
        <v>1050</v>
      </c>
      <c r="C1436" s="48" t="s">
        <v>1051</v>
      </c>
      <c r="D1436" s="49">
        <v>195</v>
      </c>
      <c r="E1436" s="50" t="s">
        <v>399</v>
      </c>
      <c r="F1436" s="48" t="s">
        <v>400</v>
      </c>
      <c r="G1436" s="48" t="s">
        <v>401</v>
      </c>
      <c r="H1436" s="48">
        <v>1257</v>
      </c>
      <c r="I1436" s="48">
        <v>2</v>
      </c>
      <c r="J1436" s="48" t="s">
        <v>509</v>
      </c>
      <c r="K1436" s="48">
        <v>2960</v>
      </c>
      <c r="L1436" s="49">
        <v>102</v>
      </c>
      <c r="M1436" s="48" t="s">
        <v>408</v>
      </c>
      <c r="N1436" s="51" t="s">
        <v>409</v>
      </c>
      <c r="P1436" s="48">
        <v>162</v>
      </c>
      <c r="Q1436" s="131" t="str">
        <f>IFERROR(INDEX(JRoomSCS!C:C,MATCH(JRooms!M1436,JRoomSCS!$B:$B,0)),"N/A")</f>
        <v>N/A</v>
      </c>
      <c r="R1436" s="86" t="s">
        <v>396</v>
      </c>
      <c r="S1436" s="87" t="str">
        <f>IFERROR(INDEX(SchoolList!C:C,MATCH(T1436,SchoolList!A:A,0)),"N/A")</f>
        <v>N/A</v>
      </c>
      <c r="T1436" s="87">
        <v>537</v>
      </c>
      <c r="U1436" s="88"/>
      <c r="V1436" s="87"/>
    </row>
    <row r="1437" spans="1:22" x14ac:dyDescent="0.2">
      <c r="A1437" s="48">
        <v>81</v>
      </c>
      <c r="B1437" s="48" t="s">
        <v>1050</v>
      </c>
      <c r="C1437" s="48" t="s">
        <v>1051</v>
      </c>
      <c r="D1437" s="49">
        <v>195</v>
      </c>
      <c r="E1437" s="50" t="s">
        <v>399</v>
      </c>
      <c r="F1437" s="48" t="s">
        <v>400</v>
      </c>
      <c r="G1437" s="48" t="s">
        <v>401</v>
      </c>
      <c r="H1437" s="48">
        <v>1257</v>
      </c>
      <c r="I1437" s="48">
        <v>2</v>
      </c>
      <c r="J1437" s="48" t="s">
        <v>509</v>
      </c>
      <c r="K1437" s="48">
        <v>2963</v>
      </c>
      <c r="L1437" s="49">
        <v>103</v>
      </c>
      <c r="M1437" s="48" t="s">
        <v>419</v>
      </c>
      <c r="N1437" s="51" t="s">
        <v>404</v>
      </c>
      <c r="P1437" s="48">
        <v>828</v>
      </c>
      <c r="Q1437" s="131" t="str">
        <f>IFERROR(INDEX(JRoomSCS!C:C,MATCH(JRooms!M1437,JRoomSCS!$B:$B,0)),"N/A")</f>
        <v>N/A</v>
      </c>
      <c r="R1437" s="86" t="s">
        <v>396</v>
      </c>
      <c r="S1437" s="87" t="str">
        <f>IFERROR(INDEX(SchoolList!C:C,MATCH(T1437,SchoolList!A:A,0)),"N/A")</f>
        <v>N/A</v>
      </c>
      <c r="T1437" s="87">
        <v>537</v>
      </c>
      <c r="U1437" s="88"/>
      <c r="V1437" s="87"/>
    </row>
    <row r="1438" spans="1:22" x14ac:dyDescent="0.2">
      <c r="A1438" s="48">
        <v>81</v>
      </c>
      <c r="B1438" s="48" t="s">
        <v>1050</v>
      </c>
      <c r="C1438" s="48" t="s">
        <v>1051</v>
      </c>
      <c r="D1438" s="49">
        <v>195</v>
      </c>
      <c r="E1438" s="50" t="s">
        <v>399</v>
      </c>
      <c r="F1438" s="48" t="s">
        <v>400</v>
      </c>
      <c r="G1438" s="48" t="s">
        <v>401</v>
      </c>
      <c r="H1438" s="48">
        <v>1257</v>
      </c>
      <c r="I1438" s="48">
        <v>2</v>
      </c>
      <c r="J1438" s="48" t="s">
        <v>509</v>
      </c>
      <c r="K1438" s="48">
        <v>2957</v>
      </c>
      <c r="L1438" s="49">
        <v>104</v>
      </c>
      <c r="M1438" s="48" t="s">
        <v>415</v>
      </c>
      <c r="N1438" s="51" t="s">
        <v>416</v>
      </c>
      <c r="P1438" s="48">
        <v>828</v>
      </c>
      <c r="Q1438" s="131" t="str">
        <f>IFERROR(INDEX(JRoomSCS!C:C,MATCH(JRooms!M1438,JRoomSCS!$B:$B,0)),"N/A")</f>
        <v>N/A</v>
      </c>
      <c r="R1438" s="86" t="s">
        <v>396</v>
      </c>
      <c r="S1438" s="87" t="str">
        <f>IFERROR(INDEX(SchoolList!C:C,MATCH(T1438,SchoolList!A:A,0)),"N/A")</f>
        <v>N/A</v>
      </c>
      <c r="T1438" s="87">
        <v>537</v>
      </c>
      <c r="U1438" s="88"/>
      <c r="V1438" s="87"/>
    </row>
    <row r="1439" spans="1:22" x14ac:dyDescent="0.2">
      <c r="A1439" s="48">
        <v>81</v>
      </c>
      <c r="B1439" s="48" t="s">
        <v>1050</v>
      </c>
      <c r="C1439" s="48" t="s">
        <v>1051</v>
      </c>
      <c r="D1439" s="49">
        <v>195</v>
      </c>
      <c r="E1439" s="50" t="s">
        <v>399</v>
      </c>
      <c r="F1439" s="48" t="s">
        <v>400</v>
      </c>
      <c r="G1439" s="48" t="s">
        <v>401</v>
      </c>
      <c r="H1439" s="48">
        <v>1257</v>
      </c>
      <c r="I1439" s="48">
        <v>2</v>
      </c>
      <c r="J1439" s="48" t="s">
        <v>509</v>
      </c>
      <c r="K1439" s="48">
        <v>2956</v>
      </c>
      <c r="L1439" s="49">
        <v>106</v>
      </c>
      <c r="M1439" s="48" t="s">
        <v>419</v>
      </c>
      <c r="N1439" s="51" t="s">
        <v>404</v>
      </c>
      <c r="P1439" s="48">
        <v>828</v>
      </c>
      <c r="Q1439" s="131" t="str">
        <f>IFERROR(INDEX(JRoomSCS!C:C,MATCH(JRooms!M1439,JRoomSCS!$B:$B,0)),"N/A")</f>
        <v>N/A</v>
      </c>
      <c r="R1439" s="86" t="s">
        <v>396</v>
      </c>
      <c r="S1439" s="87" t="str">
        <f>IFERROR(INDEX(SchoolList!C:C,MATCH(T1439,SchoolList!A:A,0)),"N/A")</f>
        <v>N/A</v>
      </c>
      <c r="T1439" s="87">
        <v>537</v>
      </c>
      <c r="U1439" s="88"/>
      <c r="V1439" s="87"/>
    </row>
    <row r="1440" spans="1:22" x14ac:dyDescent="0.2">
      <c r="A1440" s="48">
        <v>81</v>
      </c>
      <c r="B1440" s="48" t="s">
        <v>1050</v>
      </c>
      <c r="C1440" s="48" t="s">
        <v>1051</v>
      </c>
      <c r="D1440" s="49">
        <v>195</v>
      </c>
      <c r="E1440" s="50" t="s">
        <v>399</v>
      </c>
      <c r="F1440" s="48" t="s">
        <v>400</v>
      </c>
      <c r="G1440" s="48" t="s">
        <v>401</v>
      </c>
      <c r="H1440" s="48">
        <v>1257</v>
      </c>
      <c r="I1440" s="48">
        <v>2</v>
      </c>
      <c r="J1440" s="48" t="s">
        <v>509</v>
      </c>
      <c r="K1440" s="48">
        <v>2959</v>
      </c>
      <c r="L1440" s="49">
        <v>107</v>
      </c>
      <c r="M1440" s="48" t="s">
        <v>419</v>
      </c>
      <c r="N1440" s="51" t="s">
        <v>404</v>
      </c>
      <c r="P1440" s="48">
        <v>828</v>
      </c>
      <c r="Q1440" s="131" t="str">
        <f>IFERROR(INDEX(JRoomSCS!C:C,MATCH(JRooms!M1440,JRoomSCS!$B:$B,0)),"N/A")</f>
        <v>N/A</v>
      </c>
      <c r="R1440" s="86" t="s">
        <v>396</v>
      </c>
      <c r="S1440" s="87" t="str">
        <f>IFERROR(INDEX(SchoolList!C:C,MATCH(T1440,SchoolList!A:A,0)),"N/A")</f>
        <v>N/A</v>
      </c>
      <c r="T1440" s="87">
        <v>537</v>
      </c>
      <c r="U1440" s="88"/>
      <c r="V1440" s="87"/>
    </row>
    <row r="1441" spans="1:22" x14ac:dyDescent="0.2">
      <c r="A1441" s="48">
        <v>81</v>
      </c>
      <c r="B1441" s="48" t="s">
        <v>1050</v>
      </c>
      <c r="C1441" s="48" t="s">
        <v>1051</v>
      </c>
      <c r="D1441" s="49">
        <v>195</v>
      </c>
      <c r="E1441" s="50" t="s">
        <v>399</v>
      </c>
      <c r="F1441" s="48" t="s">
        <v>400</v>
      </c>
      <c r="G1441" s="48" t="s">
        <v>401</v>
      </c>
      <c r="H1441" s="48">
        <v>1257</v>
      </c>
      <c r="I1441" s="48">
        <v>2</v>
      </c>
      <c r="J1441" s="48" t="s">
        <v>509</v>
      </c>
      <c r="K1441" s="48">
        <v>2952</v>
      </c>
      <c r="L1441" s="49">
        <v>108</v>
      </c>
      <c r="M1441" s="48" t="s">
        <v>419</v>
      </c>
      <c r="N1441" s="51" t="s">
        <v>404</v>
      </c>
      <c r="P1441" s="48">
        <v>828</v>
      </c>
      <c r="Q1441" s="131" t="str">
        <f>IFERROR(INDEX(JRoomSCS!C:C,MATCH(JRooms!M1441,JRoomSCS!$B:$B,0)),"N/A")</f>
        <v>N/A</v>
      </c>
      <c r="R1441" s="86" t="s">
        <v>396</v>
      </c>
      <c r="S1441" s="87" t="str">
        <f>IFERROR(INDEX(SchoolList!C:C,MATCH(T1441,SchoolList!A:A,0)),"N/A")</f>
        <v>N/A</v>
      </c>
      <c r="T1441" s="87">
        <v>537</v>
      </c>
      <c r="U1441" s="88"/>
      <c r="V1441" s="87"/>
    </row>
    <row r="1442" spans="1:22" x14ac:dyDescent="0.2">
      <c r="A1442" s="48">
        <v>81</v>
      </c>
      <c r="B1442" s="48" t="s">
        <v>1050</v>
      </c>
      <c r="C1442" s="48" t="s">
        <v>1051</v>
      </c>
      <c r="D1442" s="49">
        <v>195</v>
      </c>
      <c r="E1442" s="50" t="s">
        <v>399</v>
      </c>
      <c r="F1442" s="48" t="s">
        <v>400</v>
      </c>
      <c r="G1442" s="48" t="s">
        <v>401</v>
      </c>
      <c r="H1442" s="48">
        <v>1257</v>
      </c>
      <c r="I1442" s="48">
        <v>2</v>
      </c>
      <c r="J1442" s="48" t="s">
        <v>509</v>
      </c>
      <c r="K1442" s="48">
        <v>2958</v>
      </c>
      <c r="L1442" s="49">
        <v>109</v>
      </c>
      <c r="M1442" s="48" t="s">
        <v>419</v>
      </c>
      <c r="N1442" s="51" t="s">
        <v>404</v>
      </c>
      <c r="P1442" s="48">
        <v>828</v>
      </c>
      <c r="Q1442" s="131" t="str">
        <f>IFERROR(INDEX(JRoomSCS!C:C,MATCH(JRooms!M1442,JRoomSCS!$B:$B,0)),"N/A")</f>
        <v>N/A</v>
      </c>
      <c r="R1442" s="86" t="s">
        <v>396</v>
      </c>
      <c r="S1442" s="87" t="str">
        <f>IFERROR(INDEX(SchoolList!C:C,MATCH(T1442,SchoolList!A:A,0)),"N/A")</f>
        <v>N/A</v>
      </c>
      <c r="T1442" s="87">
        <v>537</v>
      </c>
      <c r="U1442" s="88"/>
      <c r="V1442" s="87"/>
    </row>
    <row r="1443" spans="1:22" x14ac:dyDescent="0.2">
      <c r="A1443" s="48">
        <v>81</v>
      </c>
      <c r="B1443" s="48" t="s">
        <v>1050</v>
      </c>
      <c r="C1443" s="48" t="s">
        <v>1051</v>
      </c>
      <c r="D1443" s="49">
        <v>195</v>
      </c>
      <c r="E1443" s="50" t="s">
        <v>399</v>
      </c>
      <c r="F1443" s="48" t="s">
        <v>400</v>
      </c>
      <c r="G1443" s="48" t="s">
        <v>401</v>
      </c>
      <c r="H1443" s="48">
        <v>1257</v>
      </c>
      <c r="I1443" s="48">
        <v>2</v>
      </c>
      <c r="J1443" s="48" t="s">
        <v>509</v>
      </c>
      <c r="K1443" s="48">
        <v>2951</v>
      </c>
      <c r="L1443" s="49">
        <v>110</v>
      </c>
      <c r="M1443" s="48" t="s">
        <v>515</v>
      </c>
      <c r="N1443" s="51" t="s">
        <v>404</v>
      </c>
      <c r="P1443" s="48">
        <v>828</v>
      </c>
      <c r="Q1443" s="131" t="str">
        <f>IFERROR(INDEX(JRoomSCS!C:C,MATCH(JRooms!M1443,JRoomSCS!$B:$B,0)),"N/A")</f>
        <v>N/A</v>
      </c>
      <c r="R1443" s="86" t="s">
        <v>396</v>
      </c>
      <c r="S1443" s="87" t="str">
        <f>IFERROR(INDEX(SchoolList!C:C,MATCH(T1443,SchoolList!A:A,0)),"N/A")</f>
        <v>N/A</v>
      </c>
      <c r="T1443" s="87">
        <v>537</v>
      </c>
      <c r="U1443" s="88"/>
      <c r="V1443" s="87"/>
    </row>
    <row r="1444" spans="1:22" x14ac:dyDescent="0.2">
      <c r="A1444" s="48">
        <v>81</v>
      </c>
      <c r="B1444" s="48" t="s">
        <v>1050</v>
      </c>
      <c r="C1444" s="48" t="s">
        <v>1051</v>
      </c>
      <c r="D1444" s="49">
        <v>195</v>
      </c>
      <c r="E1444" s="50" t="s">
        <v>399</v>
      </c>
      <c r="F1444" s="48" t="s">
        <v>400</v>
      </c>
      <c r="G1444" s="48" t="s">
        <v>401</v>
      </c>
      <c r="H1444" s="48">
        <v>1257</v>
      </c>
      <c r="I1444" s="48">
        <v>2</v>
      </c>
      <c r="J1444" s="48" t="s">
        <v>509</v>
      </c>
      <c r="K1444" s="48">
        <v>2955</v>
      </c>
      <c r="L1444" s="49">
        <v>111</v>
      </c>
      <c r="M1444" s="48" t="s">
        <v>419</v>
      </c>
      <c r="N1444" s="51" t="s">
        <v>404</v>
      </c>
      <c r="P1444" s="48">
        <v>828</v>
      </c>
      <c r="Q1444" s="131" t="str">
        <f>IFERROR(INDEX(JRoomSCS!C:C,MATCH(JRooms!M1444,JRoomSCS!$B:$B,0)),"N/A")</f>
        <v>N/A</v>
      </c>
      <c r="R1444" s="86" t="s">
        <v>396</v>
      </c>
      <c r="S1444" s="87" t="str">
        <f>IFERROR(INDEX(SchoolList!C:C,MATCH(T1444,SchoolList!A:A,0)),"N/A")</f>
        <v>N/A</v>
      </c>
      <c r="T1444" s="87">
        <v>537</v>
      </c>
      <c r="U1444" s="88"/>
      <c r="V1444" s="87"/>
    </row>
    <row r="1445" spans="1:22" x14ac:dyDescent="0.2">
      <c r="A1445" s="48">
        <v>81</v>
      </c>
      <c r="B1445" s="48" t="s">
        <v>1050</v>
      </c>
      <c r="C1445" s="48" t="s">
        <v>1051</v>
      </c>
      <c r="D1445" s="49">
        <v>195</v>
      </c>
      <c r="E1445" s="50" t="s">
        <v>399</v>
      </c>
      <c r="F1445" s="48" t="s">
        <v>400</v>
      </c>
      <c r="G1445" s="48" t="s">
        <v>401</v>
      </c>
      <c r="H1445" s="48">
        <v>1257</v>
      </c>
      <c r="I1445" s="48">
        <v>2</v>
      </c>
      <c r="J1445" s="48" t="s">
        <v>509</v>
      </c>
      <c r="K1445" s="48">
        <v>2948</v>
      </c>
      <c r="L1445" s="49">
        <v>112</v>
      </c>
      <c r="M1445" s="48" t="s">
        <v>419</v>
      </c>
      <c r="N1445" s="51" t="s">
        <v>404</v>
      </c>
      <c r="P1445" s="48">
        <v>828</v>
      </c>
      <c r="Q1445" s="131" t="str">
        <f>IFERROR(INDEX(JRoomSCS!C:C,MATCH(JRooms!M1445,JRoomSCS!$B:$B,0)),"N/A")</f>
        <v>N/A</v>
      </c>
      <c r="R1445" s="86" t="s">
        <v>396</v>
      </c>
      <c r="S1445" s="87" t="str">
        <f>IFERROR(INDEX(SchoolList!C:C,MATCH(T1445,SchoolList!A:A,0)),"N/A")</f>
        <v>N/A</v>
      </c>
      <c r="T1445" s="87">
        <v>537</v>
      </c>
      <c r="U1445" s="88"/>
      <c r="V1445" s="87"/>
    </row>
    <row r="1446" spans="1:22" x14ac:dyDescent="0.2">
      <c r="A1446" s="48">
        <v>81</v>
      </c>
      <c r="B1446" s="48" t="s">
        <v>1050</v>
      </c>
      <c r="C1446" s="48" t="s">
        <v>1051</v>
      </c>
      <c r="D1446" s="49">
        <v>195</v>
      </c>
      <c r="E1446" s="50" t="s">
        <v>399</v>
      </c>
      <c r="F1446" s="48" t="s">
        <v>400</v>
      </c>
      <c r="G1446" s="48" t="s">
        <v>401</v>
      </c>
      <c r="H1446" s="48">
        <v>1257</v>
      </c>
      <c r="I1446" s="48">
        <v>2</v>
      </c>
      <c r="J1446" s="48" t="s">
        <v>509</v>
      </c>
      <c r="K1446" s="48">
        <v>2953</v>
      </c>
      <c r="L1446" s="49">
        <v>113</v>
      </c>
      <c r="M1446" s="48" t="s">
        <v>419</v>
      </c>
      <c r="N1446" s="51" t="s">
        <v>404</v>
      </c>
      <c r="P1446" s="48">
        <v>828</v>
      </c>
      <c r="Q1446" s="131" t="str">
        <f>IFERROR(INDEX(JRoomSCS!C:C,MATCH(JRooms!M1446,JRoomSCS!$B:$B,0)),"N/A")</f>
        <v>N/A</v>
      </c>
      <c r="R1446" s="86" t="s">
        <v>396</v>
      </c>
      <c r="S1446" s="87" t="str">
        <f>IFERROR(INDEX(SchoolList!C:C,MATCH(T1446,SchoolList!A:A,0)),"N/A")</f>
        <v>N/A</v>
      </c>
      <c r="T1446" s="87">
        <v>537</v>
      </c>
      <c r="U1446" s="88"/>
      <c r="V1446" s="87"/>
    </row>
    <row r="1447" spans="1:22" x14ac:dyDescent="0.2">
      <c r="A1447" s="48">
        <v>81</v>
      </c>
      <c r="B1447" s="48" t="s">
        <v>1050</v>
      </c>
      <c r="C1447" s="48" t="s">
        <v>1051</v>
      </c>
      <c r="D1447" s="49">
        <v>195</v>
      </c>
      <c r="E1447" s="50" t="s">
        <v>399</v>
      </c>
      <c r="F1447" s="48" t="s">
        <v>400</v>
      </c>
      <c r="G1447" s="48" t="s">
        <v>401</v>
      </c>
      <c r="H1447" s="48">
        <v>1257</v>
      </c>
      <c r="I1447" s="48">
        <v>2</v>
      </c>
      <c r="J1447" s="48" t="s">
        <v>509</v>
      </c>
      <c r="K1447" s="48">
        <v>2954</v>
      </c>
      <c r="L1447" s="49">
        <v>115</v>
      </c>
      <c r="M1447" s="48" t="s">
        <v>408</v>
      </c>
      <c r="N1447" s="51" t="s">
        <v>409</v>
      </c>
      <c r="P1447" s="48">
        <v>504</v>
      </c>
      <c r="Q1447" s="131" t="str">
        <f>IFERROR(INDEX(JRoomSCS!C:C,MATCH(JRooms!M1447,JRoomSCS!$B:$B,0)),"N/A")</f>
        <v>N/A</v>
      </c>
      <c r="R1447" s="86" t="s">
        <v>396</v>
      </c>
      <c r="S1447" s="87" t="str">
        <f>IFERROR(INDEX(SchoolList!C:C,MATCH(T1447,SchoolList!A:A,0)),"N/A")</f>
        <v>N/A</v>
      </c>
      <c r="T1447" s="87">
        <v>537</v>
      </c>
      <c r="U1447" s="88"/>
      <c r="V1447" s="87"/>
    </row>
    <row r="1448" spans="1:22" x14ac:dyDescent="0.2">
      <c r="A1448" s="48">
        <v>81</v>
      </c>
      <c r="B1448" s="48" t="s">
        <v>1050</v>
      </c>
      <c r="C1448" s="48" t="s">
        <v>1051</v>
      </c>
      <c r="D1448" s="49">
        <v>195</v>
      </c>
      <c r="E1448" s="50" t="s">
        <v>399</v>
      </c>
      <c r="F1448" s="48" t="s">
        <v>400</v>
      </c>
      <c r="G1448" s="48" t="s">
        <v>401</v>
      </c>
      <c r="H1448" s="48">
        <v>1257</v>
      </c>
      <c r="I1448" s="48">
        <v>2</v>
      </c>
      <c r="J1448" s="48" t="s">
        <v>509</v>
      </c>
      <c r="K1448" s="48">
        <v>2950</v>
      </c>
      <c r="L1448" s="49">
        <v>117</v>
      </c>
      <c r="M1448" s="48" t="s">
        <v>419</v>
      </c>
      <c r="N1448" s="51" t="s">
        <v>404</v>
      </c>
      <c r="O1448" s="71" t="s">
        <v>544</v>
      </c>
      <c r="P1448" s="48">
        <v>828</v>
      </c>
      <c r="Q1448" s="131" t="str">
        <f>IFERROR(INDEX(JRoomSCS!C:C,MATCH(JRooms!M1448,JRoomSCS!$B:$B,0)),"N/A")</f>
        <v>N/A</v>
      </c>
      <c r="R1448" s="86" t="s">
        <v>396</v>
      </c>
      <c r="S1448" s="87" t="str">
        <f>IFERROR(INDEX(SchoolList!C:C,MATCH(T1448,SchoolList!A:A,0)),"N/A")</f>
        <v>N/A</v>
      </c>
      <c r="T1448" s="87">
        <v>537</v>
      </c>
      <c r="U1448" s="88"/>
      <c r="V1448" s="87"/>
    </row>
    <row r="1449" spans="1:22" x14ac:dyDescent="0.2">
      <c r="A1449" s="48">
        <v>81</v>
      </c>
      <c r="B1449" s="48" t="s">
        <v>1050</v>
      </c>
      <c r="C1449" s="48" t="s">
        <v>1051</v>
      </c>
      <c r="D1449" s="49">
        <v>195</v>
      </c>
      <c r="E1449" s="50" t="s">
        <v>399</v>
      </c>
      <c r="F1449" s="48" t="s">
        <v>400</v>
      </c>
      <c r="G1449" s="48" t="s">
        <v>401</v>
      </c>
      <c r="H1449" s="48">
        <v>1257</v>
      </c>
      <c r="I1449" s="48">
        <v>2</v>
      </c>
      <c r="J1449" s="48" t="s">
        <v>509</v>
      </c>
      <c r="K1449" s="48">
        <v>2949</v>
      </c>
      <c r="L1449" s="49">
        <v>119</v>
      </c>
      <c r="M1449" s="48" t="s">
        <v>408</v>
      </c>
      <c r="N1449" s="51" t="s">
        <v>409</v>
      </c>
      <c r="P1449" s="48">
        <v>250</v>
      </c>
      <c r="Q1449" s="131" t="str">
        <f>IFERROR(INDEX(JRoomSCS!C:C,MATCH(JRooms!M1449,JRoomSCS!$B:$B,0)),"N/A")</f>
        <v>N/A</v>
      </c>
      <c r="R1449" s="86" t="s">
        <v>396</v>
      </c>
      <c r="S1449" s="87" t="str">
        <f>IFERROR(INDEX(SchoolList!C:C,MATCH(T1449,SchoolList!A:A,0)),"N/A")</f>
        <v>N/A</v>
      </c>
      <c r="T1449" s="87">
        <v>537</v>
      </c>
      <c r="U1449" s="88"/>
      <c r="V1449" s="87"/>
    </row>
    <row r="1450" spans="1:22" x14ac:dyDescent="0.2">
      <c r="A1450" s="48">
        <v>80</v>
      </c>
      <c r="B1450" s="48" t="s">
        <v>1053</v>
      </c>
      <c r="C1450" s="48" t="s">
        <v>1054</v>
      </c>
      <c r="D1450" s="49">
        <v>149</v>
      </c>
      <c r="E1450" s="50" t="s">
        <v>399</v>
      </c>
      <c r="F1450" s="48" t="s">
        <v>400</v>
      </c>
      <c r="G1450" s="48" t="s">
        <v>401</v>
      </c>
      <c r="H1450" s="48">
        <v>149</v>
      </c>
      <c r="I1450" s="48">
        <v>1</v>
      </c>
      <c r="J1450" s="48" t="s">
        <v>402</v>
      </c>
      <c r="K1450" s="48">
        <v>3341</v>
      </c>
      <c r="L1450" s="49">
        <v>1</v>
      </c>
      <c r="M1450" s="48" t="s">
        <v>419</v>
      </c>
      <c r="N1450" s="51" t="s">
        <v>404</v>
      </c>
      <c r="P1450" s="48"/>
      <c r="Q1450" s="131" t="str">
        <f>IFERROR(INDEX(JRoomSCS!C:C,MATCH(JRooms!M1450,JRoomSCS!$B:$B,0)),"N/A")</f>
        <v>N/A</v>
      </c>
      <c r="R1450" s="86" t="s">
        <v>405</v>
      </c>
      <c r="S1450" s="87" t="str">
        <f>IFERROR(INDEX(SchoolList!C:C,MATCH(T1450,SchoolList!A:A,0)),"N/A")</f>
        <v>N/A</v>
      </c>
      <c r="T1450" s="87" t="s">
        <v>405</v>
      </c>
      <c r="U1450" s="88"/>
      <c r="V1450" s="87"/>
    </row>
    <row r="1451" spans="1:22" x14ac:dyDescent="0.2">
      <c r="A1451" s="48">
        <v>80</v>
      </c>
      <c r="B1451" s="48" t="s">
        <v>1053</v>
      </c>
      <c r="C1451" s="48" t="s">
        <v>1054</v>
      </c>
      <c r="D1451" s="49">
        <v>149</v>
      </c>
      <c r="E1451" s="50" t="s">
        <v>399</v>
      </c>
      <c r="F1451" s="48" t="s">
        <v>400</v>
      </c>
      <c r="G1451" s="48" t="s">
        <v>401</v>
      </c>
      <c r="H1451" s="48">
        <v>149</v>
      </c>
      <c r="I1451" s="48">
        <v>1</v>
      </c>
      <c r="J1451" s="48" t="s">
        <v>402</v>
      </c>
      <c r="K1451" s="48">
        <v>3342</v>
      </c>
      <c r="L1451" s="49">
        <v>2</v>
      </c>
      <c r="M1451" s="48" t="s">
        <v>419</v>
      </c>
      <c r="N1451" s="51" t="s">
        <v>404</v>
      </c>
      <c r="P1451" s="48"/>
      <c r="Q1451" s="131" t="str">
        <f>IFERROR(INDEX(JRoomSCS!C:C,MATCH(JRooms!M1451,JRoomSCS!$B:$B,0)),"N/A")</f>
        <v>N/A</v>
      </c>
      <c r="R1451" s="86" t="s">
        <v>405</v>
      </c>
      <c r="S1451" s="87" t="str">
        <f>IFERROR(INDEX(SchoolList!C:C,MATCH(T1451,SchoolList!A:A,0)),"N/A")</f>
        <v>N/A</v>
      </c>
      <c r="T1451" s="87" t="s">
        <v>405</v>
      </c>
      <c r="U1451" s="88"/>
      <c r="V1451" s="87"/>
    </row>
    <row r="1452" spans="1:22" x14ac:dyDescent="0.2">
      <c r="A1452" s="48">
        <v>80</v>
      </c>
      <c r="B1452" s="48" t="s">
        <v>1053</v>
      </c>
      <c r="C1452" s="48" t="s">
        <v>1054</v>
      </c>
      <c r="D1452" s="49">
        <v>149</v>
      </c>
      <c r="E1452" s="50" t="s">
        <v>399</v>
      </c>
      <c r="F1452" s="48" t="s">
        <v>400</v>
      </c>
      <c r="G1452" s="48" t="s">
        <v>401</v>
      </c>
      <c r="H1452" s="48">
        <v>149</v>
      </c>
      <c r="I1452" s="48">
        <v>1</v>
      </c>
      <c r="J1452" s="48" t="s">
        <v>402</v>
      </c>
      <c r="K1452" s="48">
        <v>3343</v>
      </c>
      <c r="L1452" s="49">
        <v>3</v>
      </c>
      <c r="M1452" s="48" t="s">
        <v>419</v>
      </c>
      <c r="N1452" s="51" t="s">
        <v>404</v>
      </c>
      <c r="P1452" s="48"/>
      <c r="Q1452" s="131" t="str">
        <f>IFERROR(INDEX(JRoomSCS!C:C,MATCH(JRooms!M1452,JRoomSCS!$B:$B,0)),"N/A")</f>
        <v>N/A</v>
      </c>
      <c r="R1452" s="86" t="s">
        <v>405</v>
      </c>
      <c r="S1452" s="87" t="str">
        <f>IFERROR(INDEX(SchoolList!C:C,MATCH(T1452,SchoolList!A:A,0)),"N/A")</f>
        <v>N/A</v>
      </c>
      <c r="T1452" s="87" t="s">
        <v>405</v>
      </c>
      <c r="U1452" s="88"/>
      <c r="V1452" s="87"/>
    </row>
    <row r="1453" spans="1:22" x14ac:dyDescent="0.2">
      <c r="A1453" s="48">
        <v>80</v>
      </c>
      <c r="B1453" s="48" t="s">
        <v>1053</v>
      </c>
      <c r="C1453" s="48" t="s">
        <v>1054</v>
      </c>
      <c r="D1453" s="49">
        <v>149</v>
      </c>
      <c r="E1453" s="50" t="s">
        <v>399</v>
      </c>
      <c r="F1453" s="48" t="s">
        <v>400</v>
      </c>
      <c r="G1453" s="48" t="s">
        <v>401</v>
      </c>
      <c r="H1453" s="48">
        <v>149</v>
      </c>
      <c r="I1453" s="48">
        <v>1</v>
      </c>
      <c r="J1453" s="48" t="s">
        <v>402</v>
      </c>
      <c r="K1453" s="48">
        <v>3344</v>
      </c>
      <c r="L1453" s="49">
        <v>4</v>
      </c>
      <c r="M1453" s="48" t="s">
        <v>419</v>
      </c>
      <c r="N1453" s="51" t="s">
        <v>404</v>
      </c>
      <c r="P1453" s="48"/>
      <c r="Q1453" s="131" t="str">
        <f>IFERROR(INDEX(JRoomSCS!C:C,MATCH(JRooms!M1453,JRoomSCS!$B:$B,0)),"N/A")</f>
        <v>N/A</v>
      </c>
      <c r="R1453" s="86" t="s">
        <v>405</v>
      </c>
      <c r="S1453" s="87" t="str">
        <f>IFERROR(INDEX(SchoolList!C:C,MATCH(T1453,SchoolList!A:A,0)),"N/A")</f>
        <v>N/A</v>
      </c>
      <c r="T1453" s="87" t="s">
        <v>405</v>
      </c>
      <c r="U1453" s="88"/>
      <c r="V1453" s="87"/>
    </row>
    <row r="1454" spans="1:22" x14ac:dyDescent="0.2">
      <c r="A1454" s="48">
        <v>80</v>
      </c>
      <c r="B1454" s="48" t="s">
        <v>1053</v>
      </c>
      <c r="C1454" s="48" t="s">
        <v>1054</v>
      </c>
      <c r="D1454" s="49">
        <v>149</v>
      </c>
      <c r="E1454" s="50" t="s">
        <v>399</v>
      </c>
      <c r="F1454" s="48" t="s">
        <v>400</v>
      </c>
      <c r="G1454" s="48" t="s">
        <v>401</v>
      </c>
      <c r="H1454" s="48">
        <v>149</v>
      </c>
      <c r="I1454" s="48">
        <v>1</v>
      </c>
      <c r="J1454" s="48" t="s">
        <v>402</v>
      </c>
      <c r="K1454" s="48">
        <v>3345</v>
      </c>
      <c r="L1454" s="49">
        <v>5</v>
      </c>
      <c r="M1454" s="48" t="s">
        <v>419</v>
      </c>
      <c r="N1454" s="51" t="s">
        <v>404</v>
      </c>
      <c r="P1454" s="48"/>
      <c r="Q1454" s="131" t="str">
        <f>IFERROR(INDEX(JRoomSCS!C:C,MATCH(JRooms!M1454,JRoomSCS!$B:$B,0)),"N/A")</f>
        <v>N/A</v>
      </c>
      <c r="R1454" s="86" t="s">
        <v>405</v>
      </c>
      <c r="S1454" s="87" t="str">
        <f>IFERROR(INDEX(SchoolList!C:C,MATCH(T1454,SchoolList!A:A,0)),"N/A")</f>
        <v>N/A</v>
      </c>
      <c r="T1454" s="87" t="s">
        <v>405</v>
      </c>
      <c r="U1454" s="88"/>
      <c r="V1454" s="87"/>
    </row>
    <row r="1455" spans="1:22" x14ac:dyDescent="0.2">
      <c r="A1455" s="48">
        <v>80</v>
      </c>
      <c r="B1455" s="48" t="s">
        <v>1053</v>
      </c>
      <c r="C1455" s="48" t="s">
        <v>1054</v>
      </c>
      <c r="D1455" s="49">
        <v>149</v>
      </c>
      <c r="E1455" s="50" t="s">
        <v>399</v>
      </c>
      <c r="F1455" s="48" t="s">
        <v>400</v>
      </c>
      <c r="G1455" s="48" t="s">
        <v>401</v>
      </c>
      <c r="H1455" s="48">
        <v>149</v>
      </c>
      <c r="I1455" s="48">
        <v>1</v>
      </c>
      <c r="J1455" s="48" t="s">
        <v>402</v>
      </c>
      <c r="K1455" s="48">
        <v>3346</v>
      </c>
      <c r="L1455" s="49">
        <v>6</v>
      </c>
      <c r="M1455" s="48" t="s">
        <v>419</v>
      </c>
      <c r="N1455" s="51" t="s">
        <v>404</v>
      </c>
      <c r="P1455" s="48"/>
      <c r="Q1455" s="131" t="str">
        <f>IFERROR(INDEX(JRoomSCS!C:C,MATCH(JRooms!M1455,JRoomSCS!$B:$B,0)),"N/A")</f>
        <v>N/A</v>
      </c>
      <c r="R1455" s="86" t="s">
        <v>405</v>
      </c>
      <c r="S1455" s="87" t="str">
        <f>IFERROR(INDEX(SchoolList!C:C,MATCH(T1455,SchoolList!A:A,0)),"N/A")</f>
        <v>N/A</v>
      </c>
      <c r="T1455" s="87" t="s">
        <v>405</v>
      </c>
      <c r="U1455" s="88"/>
      <c r="V1455" s="87"/>
    </row>
    <row r="1456" spans="1:22" x14ac:dyDescent="0.2">
      <c r="A1456" s="48">
        <v>80</v>
      </c>
      <c r="B1456" s="48" t="s">
        <v>1053</v>
      </c>
      <c r="C1456" s="48" t="s">
        <v>1054</v>
      </c>
      <c r="D1456" s="49">
        <v>149</v>
      </c>
      <c r="E1456" s="50" t="s">
        <v>399</v>
      </c>
      <c r="F1456" s="48" t="s">
        <v>400</v>
      </c>
      <c r="G1456" s="48" t="s">
        <v>401</v>
      </c>
      <c r="H1456" s="48">
        <v>149</v>
      </c>
      <c r="I1456" s="48">
        <v>1</v>
      </c>
      <c r="J1456" s="48" t="s">
        <v>402</v>
      </c>
      <c r="K1456" s="48">
        <v>3347</v>
      </c>
      <c r="L1456" s="49">
        <v>7</v>
      </c>
      <c r="M1456" s="48" t="s">
        <v>406</v>
      </c>
      <c r="N1456" s="51" t="s">
        <v>404</v>
      </c>
      <c r="P1456" s="48"/>
      <c r="Q1456" s="131" t="str">
        <f>IFERROR(INDEX(JRoomSCS!C:C,MATCH(JRooms!M1456,JRoomSCS!$B:$B,0)),"N/A")</f>
        <v>N/A</v>
      </c>
      <c r="R1456" s="86" t="s">
        <v>405</v>
      </c>
      <c r="S1456" s="87" t="str">
        <f>IFERROR(INDEX(SchoolList!C:C,MATCH(T1456,SchoolList!A:A,0)),"N/A")</f>
        <v>N/A</v>
      </c>
      <c r="T1456" s="87" t="s">
        <v>405</v>
      </c>
      <c r="U1456" s="88"/>
      <c r="V1456" s="87"/>
    </row>
    <row r="1457" spans="1:22" x14ac:dyDescent="0.2">
      <c r="A1457" s="48">
        <v>80</v>
      </c>
      <c r="B1457" s="48" t="s">
        <v>1053</v>
      </c>
      <c r="C1457" s="48" t="s">
        <v>1054</v>
      </c>
      <c r="D1457" s="49">
        <v>149</v>
      </c>
      <c r="E1457" s="50" t="s">
        <v>399</v>
      </c>
      <c r="F1457" s="48" t="s">
        <v>400</v>
      </c>
      <c r="G1457" s="48" t="s">
        <v>401</v>
      </c>
      <c r="H1457" s="48">
        <v>149</v>
      </c>
      <c r="I1457" s="48">
        <v>1</v>
      </c>
      <c r="J1457" s="48" t="s">
        <v>402</v>
      </c>
      <c r="K1457" s="48">
        <v>3348</v>
      </c>
      <c r="L1457" s="49">
        <v>8</v>
      </c>
      <c r="M1457" s="48" t="s">
        <v>406</v>
      </c>
      <c r="N1457" s="51" t="s">
        <v>404</v>
      </c>
      <c r="P1457" s="48"/>
      <c r="Q1457" s="131" t="str">
        <f>IFERROR(INDEX(JRoomSCS!C:C,MATCH(JRooms!M1457,JRoomSCS!$B:$B,0)),"N/A")</f>
        <v>N/A</v>
      </c>
      <c r="R1457" s="86" t="s">
        <v>405</v>
      </c>
      <c r="S1457" s="87" t="str">
        <f>IFERROR(INDEX(SchoolList!C:C,MATCH(T1457,SchoolList!A:A,0)),"N/A")</f>
        <v>N/A</v>
      </c>
      <c r="T1457" s="87" t="s">
        <v>405</v>
      </c>
      <c r="U1457" s="88"/>
      <c r="V1457" s="87"/>
    </row>
    <row r="1458" spans="1:22" x14ac:dyDescent="0.2">
      <c r="A1458" s="48">
        <v>80</v>
      </c>
      <c r="B1458" s="48" t="s">
        <v>1053</v>
      </c>
      <c r="C1458" s="48" t="s">
        <v>1054</v>
      </c>
      <c r="D1458" s="49">
        <v>149</v>
      </c>
      <c r="E1458" s="50" t="s">
        <v>399</v>
      </c>
      <c r="F1458" s="48" t="s">
        <v>400</v>
      </c>
      <c r="G1458" s="48" t="s">
        <v>401</v>
      </c>
      <c r="H1458" s="48">
        <v>149</v>
      </c>
      <c r="I1458" s="48">
        <v>1</v>
      </c>
      <c r="J1458" s="48" t="s">
        <v>402</v>
      </c>
      <c r="K1458" s="48">
        <v>3349</v>
      </c>
      <c r="L1458" s="49">
        <v>9</v>
      </c>
      <c r="M1458" s="48" t="s">
        <v>403</v>
      </c>
      <c r="N1458" s="51" t="s">
        <v>404</v>
      </c>
      <c r="P1458" s="48"/>
      <c r="Q1458" s="131" t="str">
        <f>IFERROR(INDEX(JRoomSCS!C:C,MATCH(JRooms!M1458,JRoomSCS!$B:$B,0)),"N/A")</f>
        <v>N/A</v>
      </c>
      <c r="R1458" s="86" t="s">
        <v>405</v>
      </c>
      <c r="S1458" s="87" t="str">
        <f>IFERROR(INDEX(SchoolList!C:C,MATCH(T1458,SchoolList!A:A,0)),"N/A")</f>
        <v>N/A</v>
      </c>
      <c r="T1458" s="87" t="s">
        <v>405</v>
      </c>
      <c r="U1458" s="88"/>
      <c r="V1458" s="87"/>
    </row>
    <row r="1459" spans="1:22" x14ac:dyDescent="0.2">
      <c r="A1459" s="48">
        <v>80</v>
      </c>
      <c r="B1459" s="48" t="s">
        <v>1053</v>
      </c>
      <c r="C1459" s="48" t="s">
        <v>1054</v>
      </c>
      <c r="D1459" s="49">
        <v>149</v>
      </c>
      <c r="E1459" s="50" t="s">
        <v>399</v>
      </c>
      <c r="F1459" s="48" t="s">
        <v>400</v>
      </c>
      <c r="G1459" s="48" t="s">
        <v>401</v>
      </c>
      <c r="H1459" s="48">
        <v>149</v>
      </c>
      <c r="I1459" s="48">
        <v>1</v>
      </c>
      <c r="J1459" s="48" t="s">
        <v>402</v>
      </c>
      <c r="K1459" s="48">
        <v>3350</v>
      </c>
      <c r="L1459" s="49">
        <v>10</v>
      </c>
      <c r="M1459" s="48" t="s">
        <v>403</v>
      </c>
      <c r="N1459" s="51" t="s">
        <v>404</v>
      </c>
      <c r="P1459" s="48"/>
      <c r="Q1459" s="131" t="str">
        <f>IFERROR(INDEX(JRoomSCS!C:C,MATCH(JRooms!M1459,JRoomSCS!$B:$B,0)),"N/A")</f>
        <v>N/A</v>
      </c>
      <c r="R1459" s="86" t="s">
        <v>405</v>
      </c>
      <c r="S1459" s="87" t="str">
        <f>IFERROR(INDEX(SchoolList!C:C,MATCH(T1459,SchoolList!A:A,0)),"N/A")</f>
        <v>N/A</v>
      </c>
      <c r="T1459" s="87" t="s">
        <v>405</v>
      </c>
      <c r="U1459" s="88"/>
      <c r="V1459" s="87"/>
    </row>
    <row r="1460" spans="1:22" x14ac:dyDescent="0.2">
      <c r="A1460" s="48">
        <v>80</v>
      </c>
      <c r="B1460" s="48" t="s">
        <v>1053</v>
      </c>
      <c r="C1460" s="48" t="s">
        <v>1054</v>
      </c>
      <c r="D1460" s="49">
        <v>149</v>
      </c>
      <c r="E1460" s="50" t="s">
        <v>399</v>
      </c>
      <c r="F1460" s="48" t="s">
        <v>400</v>
      </c>
      <c r="G1460" s="48" t="s">
        <v>401</v>
      </c>
      <c r="H1460" s="48">
        <v>149</v>
      </c>
      <c r="I1460" s="48">
        <v>1</v>
      </c>
      <c r="J1460" s="48" t="s">
        <v>402</v>
      </c>
      <c r="K1460" s="48">
        <v>3351</v>
      </c>
      <c r="L1460" s="49">
        <v>11</v>
      </c>
      <c r="M1460" s="48" t="s">
        <v>403</v>
      </c>
      <c r="N1460" s="51" t="s">
        <v>404</v>
      </c>
      <c r="P1460" s="48"/>
      <c r="Q1460" s="131" t="str">
        <f>IFERROR(INDEX(JRoomSCS!C:C,MATCH(JRooms!M1460,JRoomSCS!$B:$B,0)),"N/A")</f>
        <v>N/A</v>
      </c>
      <c r="R1460" s="86" t="s">
        <v>405</v>
      </c>
      <c r="S1460" s="87" t="str">
        <f>IFERROR(INDEX(SchoolList!C:C,MATCH(T1460,SchoolList!A:A,0)),"N/A")</f>
        <v>N/A</v>
      </c>
      <c r="T1460" s="87" t="s">
        <v>405</v>
      </c>
      <c r="U1460" s="88"/>
      <c r="V1460" s="87"/>
    </row>
    <row r="1461" spans="1:22" x14ac:dyDescent="0.2">
      <c r="A1461" s="48">
        <v>80</v>
      </c>
      <c r="B1461" s="48" t="s">
        <v>1053</v>
      </c>
      <c r="C1461" s="48" t="s">
        <v>1054</v>
      </c>
      <c r="D1461" s="49">
        <v>149</v>
      </c>
      <c r="E1461" s="50" t="s">
        <v>399</v>
      </c>
      <c r="F1461" s="48" t="s">
        <v>400</v>
      </c>
      <c r="G1461" s="48" t="s">
        <v>401</v>
      </c>
      <c r="H1461" s="48">
        <v>149</v>
      </c>
      <c r="I1461" s="48">
        <v>1</v>
      </c>
      <c r="J1461" s="48" t="s">
        <v>402</v>
      </c>
      <c r="K1461" s="48">
        <v>3352</v>
      </c>
      <c r="L1461" s="49">
        <v>12</v>
      </c>
      <c r="M1461" s="48" t="s">
        <v>403</v>
      </c>
      <c r="N1461" s="51" t="s">
        <v>404</v>
      </c>
      <c r="P1461" s="48"/>
      <c r="Q1461" s="131" t="str">
        <f>IFERROR(INDEX(JRoomSCS!C:C,MATCH(JRooms!M1461,JRoomSCS!$B:$B,0)),"N/A")</f>
        <v>N/A</v>
      </c>
      <c r="R1461" s="86" t="s">
        <v>405</v>
      </c>
      <c r="S1461" s="87" t="str">
        <f>IFERROR(INDEX(SchoolList!C:C,MATCH(T1461,SchoolList!A:A,0)),"N/A")</f>
        <v>N/A</v>
      </c>
      <c r="T1461" s="87" t="s">
        <v>405</v>
      </c>
      <c r="U1461" s="88"/>
      <c r="V1461" s="87"/>
    </row>
    <row r="1462" spans="1:22" x14ac:dyDescent="0.2">
      <c r="A1462" s="48">
        <v>80</v>
      </c>
      <c r="B1462" s="48" t="s">
        <v>1053</v>
      </c>
      <c r="C1462" s="48" t="s">
        <v>1054</v>
      </c>
      <c r="D1462" s="49">
        <v>149</v>
      </c>
      <c r="E1462" s="50" t="s">
        <v>399</v>
      </c>
      <c r="F1462" s="48" t="s">
        <v>400</v>
      </c>
      <c r="G1462" s="48" t="s">
        <v>401</v>
      </c>
      <c r="H1462" s="48">
        <v>1276</v>
      </c>
      <c r="I1462" s="48">
        <v>2</v>
      </c>
      <c r="J1462" s="48" t="s">
        <v>463</v>
      </c>
      <c r="K1462" s="48">
        <v>3353</v>
      </c>
      <c r="L1462" s="49">
        <v>13</v>
      </c>
      <c r="M1462" s="48" t="s">
        <v>419</v>
      </c>
      <c r="N1462" s="51" t="s">
        <v>404</v>
      </c>
      <c r="P1462" s="48"/>
      <c r="Q1462" s="131" t="str">
        <f>IFERROR(INDEX(JRoomSCS!C:C,MATCH(JRooms!M1462,JRoomSCS!$B:$B,0)),"N/A")</f>
        <v>N/A</v>
      </c>
      <c r="R1462" s="86" t="s">
        <v>405</v>
      </c>
      <c r="S1462" s="87" t="str">
        <f>IFERROR(INDEX(SchoolList!C:C,MATCH(T1462,SchoolList!A:A,0)),"N/A")</f>
        <v>N/A</v>
      </c>
      <c r="T1462" s="87" t="s">
        <v>405</v>
      </c>
      <c r="U1462" s="88"/>
      <c r="V1462" s="87"/>
    </row>
    <row r="1463" spans="1:22" x14ac:dyDescent="0.2">
      <c r="A1463" s="48">
        <v>80</v>
      </c>
      <c r="B1463" s="48" t="s">
        <v>1053</v>
      </c>
      <c r="C1463" s="48" t="s">
        <v>1054</v>
      </c>
      <c r="D1463" s="49">
        <v>149</v>
      </c>
      <c r="E1463" s="50" t="s">
        <v>399</v>
      </c>
      <c r="F1463" s="48" t="s">
        <v>400</v>
      </c>
      <c r="G1463" s="48" t="s">
        <v>401</v>
      </c>
      <c r="H1463" s="48">
        <v>1276</v>
      </c>
      <c r="I1463" s="48">
        <v>2</v>
      </c>
      <c r="J1463" s="48" t="s">
        <v>463</v>
      </c>
      <c r="K1463" s="48">
        <v>3354</v>
      </c>
      <c r="L1463" s="49">
        <v>14</v>
      </c>
      <c r="M1463" s="48" t="s">
        <v>419</v>
      </c>
      <c r="N1463" s="51" t="s">
        <v>404</v>
      </c>
      <c r="P1463" s="48"/>
      <c r="Q1463" s="131" t="str">
        <f>IFERROR(INDEX(JRoomSCS!C:C,MATCH(JRooms!M1463,JRoomSCS!$B:$B,0)),"N/A")</f>
        <v>N/A</v>
      </c>
      <c r="R1463" s="86" t="s">
        <v>405</v>
      </c>
      <c r="S1463" s="87" t="str">
        <f>IFERROR(INDEX(SchoolList!C:C,MATCH(T1463,SchoolList!A:A,0)),"N/A")</f>
        <v>N/A</v>
      </c>
      <c r="T1463" s="87" t="s">
        <v>405</v>
      </c>
      <c r="U1463" s="88"/>
      <c r="V1463" s="87"/>
    </row>
    <row r="1464" spans="1:22" x14ac:dyDescent="0.2">
      <c r="A1464" s="48">
        <v>80</v>
      </c>
      <c r="B1464" s="48" t="s">
        <v>1053</v>
      </c>
      <c r="C1464" s="48" t="s">
        <v>1054</v>
      </c>
      <c r="D1464" s="49">
        <v>149</v>
      </c>
      <c r="E1464" s="50" t="s">
        <v>399</v>
      </c>
      <c r="F1464" s="48" t="s">
        <v>400</v>
      </c>
      <c r="G1464" s="48" t="s">
        <v>401</v>
      </c>
      <c r="H1464" s="48">
        <v>1276</v>
      </c>
      <c r="I1464" s="48">
        <v>2</v>
      </c>
      <c r="J1464" s="48" t="s">
        <v>463</v>
      </c>
      <c r="K1464" s="48">
        <v>3355</v>
      </c>
      <c r="L1464" s="49">
        <v>15</v>
      </c>
      <c r="M1464" s="48" t="s">
        <v>419</v>
      </c>
      <c r="N1464" s="51" t="s">
        <v>404</v>
      </c>
      <c r="P1464" s="48"/>
      <c r="Q1464" s="131" t="str">
        <f>IFERROR(INDEX(JRoomSCS!C:C,MATCH(JRooms!M1464,JRoomSCS!$B:$B,0)),"N/A")</f>
        <v>N/A</v>
      </c>
      <c r="R1464" s="86" t="s">
        <v>405</v>
      </c>
      <c r="S1464" s="87" t="str">
        <f>IFERROR(INDEX(SchoolList!C:C,MATCH(T1464,SchoolList!A:A,0)),"N/A")</f>
        <v>N/A</v>
      </c>
      <c r="T1464" s="87" t="s">
        <v>405</v>
      </c>
      <c r="U1464" s="88"/>
      <c r="V1464" s="87"/>
    </row>
    <row r="1465" spans="1:22" x14ac:dyDescent="0.2">
      <c r="A1465" s="48">
        <v>80</v>
      </c>
      <c r="B1465" s="48" t="s">
        <v>1053</v>
      </c>
      <c r="C1465" s="48" t="s">
        <v>1054</v>
      </c>
      <c r="D1465" s="49">
        <v>149</v>
      </c>
      <c r="E1465" s="50" t="s">
        <v>399</v>
      </c>
      <c r="F1465" s="48" t="s">
        <v>400</v>
      </c>
      <c r="G1465" s="48" t="s">
        <v>401</v>
      </c>
      <c r="H1465" s="48">
        <v>1276</v>
      </c>
      <c r="I1465" s="48">
        <v>2</v>
      </c>
      <c r="J1465" s="48" t="s">
        <v>463</v>
      </c>
      <c r="K1465" s="48">
        <v>3356</v>
      </c>
      <c r="L1465" s="49">
        <v>16</v>
      </c>
      <c r="M1465" s="48" t="s">
        <v>419</v>
      </c>
      <c r="N1465" s="51" t="s">
        <v>404</v>
      </c>
      <c r="P1465" s="48"/>
      <c r="Q1465" s="131" t="str">
        <f>IFERROR(INDEX(JRoomSCS!C:C,MATCH(JRooms!M1465,JRoomSCS!$B:$B,0)),"N/A")</f>
        <v>N/A</v>
      </c>
      <c r="R1465" s="86" t="s">
        <v>405</v>
      </c>
      <c r="S1465" s="87" t="str">
        <f>IFERROR(INDEX(SchoolList!C:C,MATCH(T1465,SchoolList!A:A,0)),"N/A")</f>
        <v>N/A</v>
      </c>
      <c r="T1465" s="87" t="s">
        <v>405</v>
      </c>
      <c r="U1465" s="88"/>
      <c r="V1465" s="87"/>
    </row>
    <row r="1466" spans="1:22" x14ac:dyDescent="0.2">
      <c r="A1466" s="48">
        <v>80</v>
      </c>
      <c r="B1466" s="48" t="s">
        <v>1053</v>
      </c>
      <c r="C1466" s="48" t="s">
        <v>1054</v>
      </c>
      <c r="D1466" s="49">
        <v>149</v>
      </c>
      <c r="E1466" s="50" t="s">
        <v>399</v>
      </c>
      <c r="F1466" s="48" t="s">
        <v>400</v>
      </c>
      <c r="G1466" s="48" t="s">
        <v>401</v>
      </c>
      <c r="H1466" s="48">
        <v>1276</v>
      </c>
      <c r="I1466" s="48">
        <v>2</v>
      </c>
      <c r="J1466" s="48" t="s">
        <v>463</v>
      </c>
      <c r="K1466" s="48">
        <v>3357</v>
      </c>
      <c r="L1466" s="49">
        <v>17</v>
      </c>
      <c r="M1466" s="48" t="s">
        <v>419</v>
      </c>
      <c r="N1466" s="51" t="s">
        <v>404</v>
      </c>
      <c r="P1466" s="48"/>
      <c r="Q1466" s="131" t="str">
        <f>IFERROR(INDEX(JRoomSCS!C:C,MATCH(JRooms!M1466,JRoomSCS!$B:$B,0)),"N/A")</f>
        <v>N/A</v>
      </c>
      <c r="R1466" s="86" t="s">
        <v>405</v>
      </c>
      <c r="S1466" s="87" t="str">
        <f>IFERROR(INDEX(SchoolList!C:C,MATCH(T1466,SchoolList!A:A,0)),"N/A")</f>
        <v>N/A</v>
      </c>
      <c r="T1466" s="87" t="s">
        <v>405</v>
      </c>
      <c r="U1466" s="88"/>
      <c r="V1466" s="87"/>
    </row>
    <row r="1467" spans="1:22" x14ac:dyDescent="0.2">
      <c r="A1467" s="48">
        <v>80</v>
      </c>
      <c r="B1467" s="48" t="s">
        <v>1053</v>
      </c>
      <c r="C1467" s="48" t="s">
        <v>1054</v>
      </c>
      <c r="D1467" s="49">
        <v>149</v>
      </c>
      <c r="E1467" s="50" t="s">
        <v>399</v>
      </c>
      <c r="F1467" s="48" t="s">
        <v>400</v>
      </c>
      <c r="G1467" s="48" t="s">
        <v>401</v>
      </c>
      <c r="H1467" s="48">
        <v>1276</v>
      </c>
      <c r="I1467" s="48">
        <v>2</v>
      </c>
      <c r="J1467" s="48" t="s">
        <v>463</v>
      </c>
      <c r="K1467" s="48">
        <v>3358</v>
      </c>
      <c r="L1467" s="49">
        <v>18</v>
      </c>
      <c r="M1467" s="48" t="s">
        <v>419</v>
      </c>
      <c r="N1467" s="51" t="s">
        <v>404</v>
      </c>
      <c r="P1467" s="48"/>
      <c r="Q1467" s="131" t="str">
        <f>IFERROR(INDEX(JRoomSCS!C:C,MATCH(JRooms!M1467,JRoomSCS!$B:$B,0)),"N/A")</f>
        <v>N/A</v>
      </c>
      <c r="R1467" s="86" t="s">
        <v>405</v>
      </c>
      <c r="S1467" s="87" t="str">
        <f>IFERROR(INDEX(SchoolList!C:C,MATCH(T1467,SchoolList!A:A,0)),"N/A")</f>
        <v>N/A</v>
      </c>
      <c r="T1467" s="87" t="s">
        <v>405</v>
      </c>
      <c r="U1467" s="88"/>
      <c r="V1467" s="87"/>
    </row>
    <row r="1468" spans="1:22" x14ac:dyDescent="0.2">
      <c r="A1468" s="48">
        <v>80</v>
      </c>
      <c r="B1468" s="48" t="s">
        <v>1053</v>
      </c>
      <c r="C1468" s="48" t="s">
        <v>1054</v>
      </c>
      <c r="D1468" s="49">
        <v>149</v>
      </c>
      <c r="E1468" s="50" t="s">
        <v>399</v>
      </c>
      <c r="F1468" s="48" t="s">
        <v>400</v>
      </c>
      <c r="G1468" s="48" t="s">
        <v>401</v>
      </c>
      <c r="H1468" s="48">
        <v>1276</v>
      </c>
      <c r="I1468" s="48">
        <v>2</v>
      </c>
      <c r="J1468" s="48" t="s">
        <v>463</v>
      </c>
      <c r="K1468" s="48">
        <v>3359</v>
      </c>
      <c r="L1468" s="49">
        <v>19</v>
      </c>
      <c r="M1468" s="48" t="s">
        <v>419</v>
      </c>
      <c r="N1468" s="51" t="s">
        <v>404</v>
      </c>
      <c r="P1468" s="48"/>
      <c r="Q1468" s="131" t="str">
        <f>IFERROR(INDEX(JRoomSCS!C:C,MATCH(JRooms!M1468,JRoomSCS!$B:$B,0)),"N/A")</f>
        <v>N/A</v>
      </c>
      <c r="R1468" s="86" t="s">
        <v>405</v>
      </c>
      <c r="S1468" s="87" t="str">
        <f>IFERROR(INDEX(SchoolList!C:C,MATCH(T1468,SchoolList!A:A,0)),"N/A")</f>
        <v>N/A</v>
      </c>
      <c r="T1468" s="87" t="s">
        <v>405</v>
      </c>
      <c r="U1468" s="88"/>
      <c r="V1468" s="87"/>
    </row>
    <row r="1469" spans="1:22" x14ac:dyDescent="0.2">
      <c r="A1469" s="48">
        <v>83</v>
      </c>
      <c r="B1469" s="48" t="s">
        <v>1055</v>
      </c>
      <c r="C1469" s="48" t="s">
        <v>1056</v>
      </c>
      <c r="D1469" s="49">
        <v>204</v>
      </c>
      <c r="E1469" s="50" t="s">
        <v>399</v>
      </c>
      <c r="F1469" s="48" t="s">
        <v>400</v>
      </c>
      <c r="G1469" s="48" t="s">
        <v>401</v>
      </c>
      <c r="H1469" s="48">
        <v>204</v>
      </c>
      <c r="I1469" s="48">
        <v>1</v>
      </c>
      <c r="J1469" s="48" t="s">
        <v>402</v>
      </c>
      <c r="K1469" s="48">
        <v>514</v>
      </c>
      <c r="L1469" s="49">
        <v>101</v>
      </c>
      <c r="M1469" s="48" t="s">
        <v>412</v>
      </c>
      <c r="N1469" s="51" t="s">
        <v>413</v>
      </c>
      <c r="P1469" s="48">
        <v>3120</v>
      </c>
      <c r="Q1469" s="131" t="str">
        <f>IFERROR(INDEX(JRoomSCS!C:C,MATCH(JRooms!M1469,JRoomSCS!$B:$B,0)),"N/A")</f>
        <v>N/A</v>
      </c>
      <c r="R1469" s="86" t="s">
        <v>405</v>
      </c>
      <c r="S1469" s="87" t="str">
        <f>IFERROR(INDEX(SchoolList!C:C,MATCH(T1469,SchoolList!A:A,0)),"N/A")</f>
        <v>N/A</v>
      </c>
      <c r="T1469" s="87" t="s">
        <v>405</v>
      </c>
      <c r="U1469" s="88"/>
      <c r="V1469" s="87"/>
    </row>
    <row r="1470" spans="1:22" x14ac:dyDescent="0.2">
      <c r="A1470" s="48">
        <v>83</v>
      </c>
      <c r="B1470" s="48" t="s">
        <v>1055</v>
      </c>
      <c r="C1470" s="48" t="s">
        <v>1056</v>
      </c>
      <c r="D1470" s="49">
        <v>205</v>
      </c>
      <c r="E1470" s="50" t="s">
        <v>454</v>
      </c>
      <c r="F1470" s="48" t="s">
        <v>455</v>
      </c>
      <c r="G1470" s="48" t="s">
        <v>401</v>
      </c>
      <c r="H1470" s="48">
        <v>205</v>
      </c>
      <c r="I1470" s="48">
        <v>1</v>
      </c>
      <c r="J1470" s="48" t="s">
        <v>402</v>
      </c>
      <c r="K1470" s="48">
        <v>2459</v>
      </c>
      <c r="L1470" s="49">
        <v>13</v>
      </c>
      <c r="M1470" s="48" t="s">
        <v>403</v>
      </c>
      <c r="N1470" s="51" t="s">
        <v>404</v>
      </c>
      <c r="P1470" s="48">
        <v>840</v>
      </c>
      <c r="Q1470" s="131" t="str">
        <f>IFERROR(INDEX(JRoomSCS!C:C,MATCH(JRooms!M1470,JRoomSCS!$B:$B,0)),"N/A")</f>
        <v>N/A</v>
      </c>
      <c r="R1470" s="86" t="s">
        <v>405</v>
      </c>
      <c r="S1470" s="87" t="str">
        <f>IFERROR(INDEX(SchoolList!C:C,MATCH(T1470,SchoolList!A:A,0)),"N/A")</f>
        <v>N/A</v>
      </c>
      <c r="T1470" s="87" t="s">
        <v>405</v>
      </c>
      <c r="U1470" s="88"/>
      <c r="V1470" s="87"/>
    </row>
    <row r="1471" spans="1:22" x14ac:dyDescent="0.2">
      <c r="A1471" s="48">
        <v>83</v>
      </c>
      <c r="B1471" s="48" t="s">
        <v>1055</v>
      </c>
      <c r="C1471" s="48" t="s">
        <v>1056</v>
      </c>
      <c r="D1471" s="49">
        <v>205</v>
      </c>
      <c r="E1471" s="50" t="s">
        <v>454</v>
      </c>
      <c r="F1471" s="48" t="s">
        <v>455</v>
      </c>
      <c r="G1471" s="48" t="s">
        <v>401</v>
      </c>
      <c r="H1471" s="48">
        <v>205</v>
      </c>
      <c r="I1471" s="48">
        <v>1</v>
      </c>
      <c r="J1471" s="48" t="s">
        <v>402</v>
      </c>
      <c r="K1471" s="48">
        <v>2461</v>
      </c>
      <c r="L1471" s="49">
        <v>14</v>
      </c>
      <c r="M1471" s="48" t="s">
        <v>406</v>
      </c>
      <c r="N1471" s="51" t="s">
        <v>404</v>
      </c>
      <c r="P1471" s="48">
        <v>1020</v>
      </c>
      <c r="Q1471" s="131" t="str">
        <f>IFERROR(INDEX(JRoomSCS!C:C,MATCH(JRooms!M1471,JRoomSCS!$B:$B,0)),"N/A")</f>
        <v>N/A</v>
      </c>
      <c r="R1471" s="86" t="s">
        <v>405</v>
      </c>
      <c r="S1471" s="87" t="str">
        <f>IFERROR(INDEX(SchoolList!C:C,MATCH(T1471,SchoolList!A:A,0)),"N/A")</f>
        <v>N/A</v>
      </c>
      <c r="T1471" s="87" t="s">
        <v>405</v>
      </c>
      <c r="U1471" s="88"/>
      <c r="V1471" s="87"/>
    </row>
    <row r="1472" spans="1:22" x14ac:dyDescent="0.2">
      <c r="A1472" s="48">
        <v>83</v>
      </c>
      <c r="B1472" s="48" t="s">
        <v>1055</v>
      </c>
      <c r="C1472" s="48" t="s">
        <v>1056</v>
      </c>
      <c r="D1472" s="49">
        <v>205</v>
      </c>
      <c r="E1472" s="50" t="s">
        <v>454</v>
      </c>
      <c r="F1472" s="48" t="s">
        <v>455</v>
      </c>
      <c r="G1472" s="48" t="s">
        <v>401</v>
      </c>
      <c r="H1472" s="48">
        <v>205</v>
      </c>
      <c r="I1472" s="48">
        <v>1</v>
      </c>
      <c r="J1472" s="48" t="s">
        <v>402</v>
      </c>
      <c r="K1472" s="48">
        <v>2463</v>
      </c>
      <c r="L1472" s="49">
        <v>15</v>
      </c>
      <c r="M1472" s="48" t="s">
        <v>406</v>
      </c>
      <c r="N1472" s="51" t="s">
        <v>404</v>
      </c>
      <c r="P1472" s="48">
        <v>1020</v>
      </c>
      <c r="Q1472" s="131" t="str">
        <f>IFERROR(INDEX(JRoomSCS!C:C,MATCH(JRooms!M1472,JRoomSCS!$B:$B,0)),"N/A")</f>
        <v>N/A</v>
      </c>
      <c r="R1472" s="86" t="s">
        <v>405</v>
      </c>
      <c r="S1472" s="87" t="str">
        <f>IFERROR(INDEX(SchoolList!C:C,MATCH(T1472,SchoolList!A:A,0)),"N/A")</f>
        <v>N/A</v>
      </c>
      <c r="T1472" s="87" t="s">
        <v>405</v>
      </c>
      <c r="U1472" s="88"/>
      <c r="V1472" s="87"/>
    </row>
    <row r="1473" spans="1:22" x14ac:dyDescent="0.2">
      <c r="A1473" s="48">
        <v>83</v>
      </c>
      <c r="B1473" s="48" t="s">
        <v>1055</v>
      </c>
      <c r="C1473" s="48" t="s">
        <v>1056</v>
      </c>
      <c r="D1473" s="49">
        <v>205</v>
      </c>
      <c r="E1473" s="50" t="s">
        <v>454</v>
      </c>
      <c r="F1473" s="48" t="s">
        <v>455</v>
      </c>
      <c r="G1473" s="48" t="s">
        <v>401</v>
      </c>
      <c r="H1473" s="48">
        <v>205</v>
      </c>
      <c r="I1473" s="48">
        <v>1</v>
      </c>
      <c r="J1473" s="48" t="s">
        <v>402</v>
      </c>
      <c r="K1473" s="48">
        <v>2464</v>
      </c>
      <c r="L1473" s="49">
        <v>16</v>
      </c>
      <c r="M1473" s="48" t="s">
        <v>403</v>
      </c>
      <c r="N1473" s="51" t="s">
        <v>404</v>
      </c>
      <c r="P1473" s="48">
        <v>840</v>
      </c>
      <c r="Q1473" s="131" t="str">
        <f>IFERROR(INDEX(JRoomSCS!C:C,MATCH(JRooms!M1473,JRoomSCS!$B:$B,0)),"N/A")</f>
        <v>N/A</v>
      </c>
      <c r="R1473" s="86" t="s">
        <v>405</v>
      </c>
      <c r="S1473" s="87" t="str">
        <f>IFERROR(INDEX(SchoolList!C:C,MATCH(T1473,SchoolList!A:A,0)),"N/A")</f>
        <v>N/A</v>
      </c>
      <c r="T1473" s="87" t="s">
        <v>405</v>
      </c>
      <c r="U1473" s="88"/>
      <c r="V1473" s="87"/>
    </row>
    <row r="1474" spans="1:22" x14ac:dyDescent="0.2">
      <c r="A1474" s="48">
        <v>83</v>
      </c>
      <c r="B1474" s="48" t="s">
        <v>1055</v>
      </c>
      <c r="C1474" s="48" t="s">
        <v>1056</v>
      </c>
      <c r="D1474" s="49">
        <v>205</v>
      </c>
      <c r="E1474" s="50" t="s">
        <v>454</v>
      </c>
      <c r="F1474" s="48" t="s">
        <v>455</v>
      </c>
      <c r="G1474" s="48" t="s">
        <v>401</v>
      </c>
      <c r="H1474" s="48">
        <v>205</v>
      </c>
      <c r="I1474" s="48">
        <v>1</v>
      </c>
      <c r="J1474" s="48" t="s">
        <v>402</v>
      </c>
      <c r="K1474" s="48">
        <v>2462</v>
      </c>
      <c r="L1474" s="49">
        <v>17</v>
      </c>
      <c r="M1474" s="48" t="s">
        <v>403</v>
      </c>
      <c r="N1474" s="51" t="s">
        <v>404</v>
      </c>
      <c r="P1474" s="48">
        <v>840</v>
      </c>
      <c r="Q1474" s="131" t="str">
        <f>IFERROR(INDEX(JRoomSCS!C:C,MATCH(JRooms!M1474,JRoomSCS!$B:$B,0)),"N/A")</f>
        <v>N/A</v>
      </c>
      <c r="R1474" s="86" t="s">
        <v>405</v>
      </c>
      <c r="S1474" s="87" t="str">
        <f>IFERROR(INDEX(SchoolList!C:C,MATCH(T1474,SchoolList!A:A,0)),"N/A")</f>
        <v>N/A</v>
      </c>
      <c r="T1474" s="87" t="s">
        <v>405</v>
      </c>
      <c r="U1474" s="88"/>
      <c r="V1474" s="87"/>
    </row>
    <row r="1475" spans="1:22" x14ac:dyDescent="0.2">
      <c r="A1475" s="48">
        <v>83</v>
      </c>
      <c r="B1475" s="48" t="s">
        <v>1055</v>
      </c>
      <c r="C1475" s="48" t="s">
        <v>1056</v>
      </c>
      <c r="D1475" s="49">
        <v>205</v>
      </c>
      <c r="E1475" s="50" t="s">
        <v>454</v>
      </c>
      <c r="F1475" s="48" t="s">
        <v>455</v>
      </c>
      <c r="G1475" s="48" t="s">
        <v>401</v>
      </c>
      <c r="H1475" s="48">
        <v>205</v>
      </c>
      <c r="I1475" s="48">
        <v>1</v>
      </c>
      <c r="J1475" s="48" t="s">
        <v>402</v>
      </c>
      <c r="K1475" s="48">
        <v>2460</v>
      </c>
      <c r="L1475" s="49">
        <v>18</v>
      </c>
      <c r="M1475" s="48" t="s">
        <v>403</v>
      </c>
      <c r="N1475" s="51" t="s">
        <v>404</v>
      </c>
      <c r="P1475" s="48">
        <v>840</v>
      </c>
      <c r="Q1475" s="131" t="str">
        <f>IFERROR(INDEX(JRoomSCS!C:C,MATCH(JRooms!M1475,JRoomSCS!$B:$B,0)),"N/A")</f>
        <v>N/A</v>
      </c>
      <c r="R1475" s="86" t="s">
        <v>405</v>
      </c>
      <c r="S1475" s="87" t="str">
        <f>IFERROR(INDEX(SchoolList!C:C,MATCH(T1475,SchoolList!A:A,0)),"N/A")</f>
        <v>N/A</v>
      </c>
      <c r="T1475" s="87" t="s">
        <v>405</v>
      </c>
      <c r="U1475" s="88"/>
      <c r="V1475" s="87"/>
    </row>
    <row r="1476" spans="1:22" x14ac:dyDescent="0.2">
      <c r="A1476" s="48">
        <v>83</v>
      </c>
      <c r="B1476" s="48" t="s">
        <v>1055</v>
      </c>
      <c r="C1476" s="48" t="s">
        <v>1056</v>
      </c>
      <c r="D1476" s="49">
        <v>206</v>
      </c>
      <c r="E1476" s="50" t="s">
        <v>471</v>
      </c>
      <c r="F1476" s="48" t="s">
        <v>472</v>
      </c>
      <c r="G1476" s="48" t="s">
        <v>401</v>
      </c>
      <c r="H1476" s="48">
        <v>206</v>
      </c>
      <c r="I1476" s="48">
        <v>1</v>
      </c>
      <c r="J1476" s="48" t="s">
        <v>402</v>
      </c>
      <c r="K1476" s="48">
        <v>518</v>
      </c>
      <c r="L1476" s="49">
        <v>1</v>
      </c>
      <c r="M1476" s="48" t="s">
        <v>419</v>
      </c>
      <c r="N1476" s="51" t="s">
        <v>404</v>
      </c>
      <c r="P1476" s="48">
        <v>750</v>
      </c>
      <c r="Q1476" s="131" t="str">
        <f>IFERROR(INDEX(JRoomSCS!C:C,MATCH(JRooms!M1476,JRoomSCS!$B:$B,0)),"N/A")</f>
        <v>N/A</v>
      </c>
      <c r="R1476" s="86" t="s">
        <v>405</v>
      </c>
      <c r="S1476" s="87" t="str">
        <f>IFERROR(INDEX(SchoolList!C:C,MATCH(T1476,SchoolList!A:A,0)),"N/A")</f>
        <v>N/A</v>
      </c>
      <c r="T1476" s="87" t="s">
        <v>405</v>
      </c>
      <c r="U1476" s="88"/>
      <c r="V1476" s="87"/>
    </row>
    <row r="1477" spans="1:22" x14ac:dyDescent="0.2">
      <c r="A1477" s="48">
        <v>83</v>
      </c>
      <c r="B1477" s="48" t="s">
        <v>1055</v>
      </c>
      <c r="C1477" s="48" t="s">
        <v>1056</v>
      </c>
      <c r="D1477" s="49">
        <v>206</v>
      </c>
      <c r="E1477" s="50" t="s">
        <v>471</v>
      </c>
      <c r="F1477" s="48" t="s">
        <v>472</v>
      </c>
      <c r="G1477" s="48" t="s">
        <v>401</v>
      </c>
      <c r="H1477" s="48">
        <v>206</v>
      </c>
      <c r="I1477" s="48">
        <v>1</v>
      </c>
      <c r="J1477" s="48" t="s">
        <v>402</v>
      </c>
      <c r="K1477" s="48">
        <v>517</v>
      </c>
      <c r="L1477" s="49">
        <v>2</v>
      </c>
      <c r="M1477" s="48" t="s">
        <v>419</v>
      </c>
      <c r="N1477" s="51" t="s">
        <v>404</v>
      </c>
      <c r="P1477" s="48">
        <v>750</v>
      </c>
      <c r="Q1477" s="131" t="str">
        <f>IFERROR(INDEX(JRoomSCS!C:C,MATCH(JRooms!M1477,JRoomSCS!$B:$B,0)),"N/A")</f>
        <v>N/A</v>
      </c>
      <c r="R1477" s="86" t="s">
        <v>405</v>
      </c>
      <c r="S1477" s="87" t="str">
        <f>IFERROR(INDEX(SchoolList!C:C,MATCH(T1477,SchoolList!A:A,0)),"N/A")</f>
        <v>N/A</v>
      </c>
      <c r="T1477" s="87" t="s">
        <v>405</v>
      </c>
      <c r="U1477" s="88"/>
      <c r="V1477" s="87"/>
    </row>
    <row r="1478" spans="1:22" x14ac:dyDescent="0.2">
      <c r="A1478" s="48">
        <v>83</v>
      </c>
      <c r="B1478" s="48" t="s">
        <v>1055</v>
      </c>
      <c r="C1478" s="48" t="s">
        <v>1056</v>
      </c>
      <c r="D1478" s="49">
        <v>206</v>
      </c>
      <c r="E1478" s="50" t="s">
        <v>471</v>
      </c>
      <c r="F1478" s="48" t="s">
        <v>472</v>
      </c>
      <c r="G1478" s="48" t="s">
        <v>401</v>
      </c>
      <c r="H1478" s="48">
        <v>206</v>
      </c>
      <c r="I1478" s="48">
        <v>1</v>
      </c>
      <c r="J1478" s="48" t="s">
        <v>402</v>
      </c>
      <c r="K1478" s="48">
        <v>516</v>
      </c>
      <c r="L1478" s="49">
        <v>3</v>
      </c>
      <c r="M1478" s="48" t="s">
        <v>419</v>
      </c>
      <c r="N1478" s="51" t="s">
        <v>404</v>
      </c>
      <c r="P1478" s="48">
        <v>750</v>
      </c>
      <c r="Q1478" s="131" t="str">
        <f>IFERROR(INDEX(JRoomSCS!C:C,MATCH(JRooms!M1478,JRoomSCS!$B:$B,0)),"N/A")</f>
        <v>N/A</v>
      </c>
      <c r="R1478" s="86" t="s">
        <v>405</v>
      </c>
      <c r="S1478" s="87" t="str">
        <f>IFERROR(INDEX(SchoolList!C:C,MATCH(T1478,SchoolList!A:A,0)),"N/A")</f>
        <v>N/A</v>
      </c>
      <c r="T1478" s="87" t="s">
        <v>405</v>
      </c>
      <c r="U1478" s="88"/>
      <c r="V1478" s="87"/>
    </row>
    <row r="1479" spans="1:22" x14ac:dyDescent="0.2">
      <c r="A1479" s="48">
        <v>83</v>
      </c>
      <c r="B1479" s="48" t="s">
        <v>1055</v>
      </c>
      <c r="C1479" s="48" t="s">
        <v>1056</v>
      </c>
      <c r="D1479" s="49">
        <v>206</v>
      </c>
      <c r="E1479" s="50" t="s">
        <v>471</v>
      </c>
      <c r="F1479" s="48" t="s">
        <v>472</v>
      </c>
      <c r="G1479" s="48" t="s">
        <v>401</v>
      </c>
      <c r="H1479" s="48">
        <v>206</v>
      </c>
      <c r="I1479" s="48">
        <v>1</v>
      </c>
      <c r="J1479" s="48" t="s">
        <v>402</v>
      </c>
      <c r="K1479" s="48">
        <v>515</v>
      </c>
      <c r="L1479" s="49">
        <v>4</v>
      </c>
      <c r="M1479" s="48" t="s">
        <v>419</v>
      </c>
      <c r="N1479" s="51" t="s">
        <v>404</v>
      </c>
      <c r="P1479" s="48">
        <v>750</v>
      </c>
      <c r="Q1479" s="131" t="str">
        <f>IFERROR(INDEX(JRoomSCS!C:C,MATCH(JRooms!M1479,JRoomSCS!$B:$B,0)),"N/A")</f>
        <v>N/A</v>
      </c>
      <c r="R1479" s="86" t="s">
        <v>405</v>
      </c>
      <c r="S1479" s="87" t="str">
        <f>IFERROR(INDEX(SchoolList!C:C,MATCH(T1479,SchoolList!A:A,0)),"N/A")</f>
        <v>N/A</v>
      </c>
      <c r="T1479" s="87" t="s">
        <v>405</v>
      </c>
      <c r="U1479" s="88"/>
      <c r="V1479" s="87"/>
    </row>
    <row r="1480" spans="1:22" x14ac:dyDescent="0.2">
      <c r="A1480" s="48">
        <v>83</v>
      </c>
      <c r="B1480" s="48" t="s">
        <v>1055</v>
      </c>
      <c r="C1480" s="48" t="s">
        <v>1056</v>
      </c>
      <c r="D1480" s="49">
        <v>206</v>
      </c>
      <c r="E1480" s="50" t="s">
        <v>471</v>
      </c>
      <c r="F1480" s="48" t="s">
        <v>472</v>
      </c>
      <c r="G1480" s="48" t="s">
        <v>401</v>
      </c>
      <c r="H1480" s="48">
        <v>206</v>
      </c>
      <c r="I1480" s="48">
        <v>1</v>
      </c>
      <c r="J1480" s="48" t="s">
        <v>402</v>
      </c>
      <c r="K1480" s="48">
        <v>519</v>
      </c>
      <c r="L1480" s="49" t="s">
        <v>414</v>
      </c>
      <c r="M1480" s="48" t="s">
        <v>415</v>
      </c>
      <c r="N1480" s="51" t="s">
        <v>416</v>
      </c>
      <c r="P1480" s="48">
        <v>1392</v>
      </c>
      <c r="Q1480" s="131" t="str">
        <f>IFERROR(INDEX(JRoomSCS!C:C,MATCH(JRooms!M1480,JRoomSCS!$B:$B,0)),"N/A")</f>
        <v>N/A</v>
      </c>
      <c r="R1480" s="86" t="s">
        <v>405</v>
      </c>
      <c r="S1480" s="87" t="str">
        <f>IFERROR(INDEX(SchoolList!C:C,MATCH(T1480,SchoolList!A:A,0)),"N/A")</f>
        <v>N/A</v>
      </c>
      <c r="T1480" s="87" t="s">
        <v>405</v>
      </c>
      <c r="U1480" s="88"/>
      <c r="V1480" s="87"/>
    </row>
    <row r="1481" spans="1:22" x14ac:dyDescent="0.2">
      <c r="A1481" s="48">
        <v>83</v>
      </c>
      <c r="B1481" s="48" t="s">
        <v>1055</v>
      </c>
      <c r="C1481" s="48" t="s">
        <v>1056</v>
      </c>
      <c r="D1481" s="49">
        <v>206</v>
      </c>
      <c r="E1481" s="50" t="s">
        <v>471</v>
      </c>
      <c r="F1481" s="48" t="s">
        <v>472</v>
      </c>
      <c r="G1481" s="48" t="s">
        <v>401</v>
      </c>
      <c r="H1481" s="48">
        <v>988</v>
      </c>
      <c r="I1481" s="48">
        <v>2</v>
      </c>
      <c r="J1481" s="48" t="s">
        <v>463</v>
      </c>
      <c r="K1481" s="48">
        <v>523</v>
      </c>
      <c r="L1481" s="49">
        <v>5</v>
      </c>
      <c r="M1481" s="48" t="s">
        <v>419</v>
      </c>
      <c r="N1481" s="51" t="s">
        <v>404</v>
      </c>
      <c r="P1481" s="48">
        <v>750</v>
      </c>
      <c r="Q1481" s="131" t="str">
        <f>IFERROR(INDEX(JRoomSCS!C:C,MATCH(JRooms!M1481,JRoomSCS!$B:$B,0)),"N/A")</f>
        <v>N/A</v>
      </c>
      <c r="R1481" s="86" t="s">
        <v>405</v>
      </c>
      <c r="S1481" s="87" t="str">
        <f>IFERROR(INDEX(SchoolList!C:C,MATCH(T1481,SchoolList!A:A,0)),"N/A")</f>
        <v>N/A</v>
      </c>
      <c r="T1481" s="87" t="s">
        <v>405</v>
      </c>
      <c r="U1481" s="88"/>
      <c r="V1481" s="87"/>
    </row>
    <row r="1482" spans="1:22" x14ac:dyDescent="0.2">
      <c r="A1482" s="48">
        <v>83</v>
      </c>
      <c r="B1482" s="48" t="s">
        <v>1055</v>
      </c>
      <c r="C1482" s="48" t="s">
        <v>1056</v>
      </c>
      <c r="D1482" s="49">
        <v>206</v>
      </c>
      <c r="E1482" s="50" t="s">
        <v>471</v>
      </c>
      <c r="F1482" s="48" t="s">
        <v>472</v>
      </c>
      <c r="G1482" s="48" t="s">
        <v>401</v>
      </c>
      <c r="H1482" s="48">
        <v>988</v>
      </c>
      <c r="I1482" s="48">
        <v>2</v>
      </c>
      <c r="J1482" s="48" t="s">
        <v>463</v>
      </c>
      <c r="K1482" s="48">
        <v>522</v>
      </c>
      <c r="L1482" s="49">
        <v>6</v>
      </c>
      <c r="M1482" s="48" t="s">
        <v>419</v>
      </c>
      <c r="N1482" s="51" t="s">
        <v>404</v>
      </c>
      <c r="P1482" s="48">
        <v>750</v>
      </c>
      <c r="Q1482" s="131" t="str">
        <f>IFERROR(INDEX(JRoomSCS!C:C,MATCH(JRooms!M1482,JRoomSCS!$B:$B,0)),"N/A")</f>
        <v>N/A</v>
      </c>
      <c r="R1482" s="86" t="s">
        <v>405</v>
      </c>
      <c r="S1482" s="87" t="str">
        <f>IFERROR(INDEX(SchoolList!C:C,MATCH(T1482,SchoolList!A:A,0)),"N/A")</f>
        <v>N/A</v>
      </c>
      <c r="T1482" s="87" t="s">
        <v>405</v>
      </c>
      <c r="U1482" s="88"/>
      <c r="V1482" s="87"/>
    </row>
    <row r="1483" spans="1:22" x14ac:dyDescent="0.2">
      <c r="A1483" s="48">
        <v>83</v>
      </c>
      <c r="B1483" s="48" t="s">
        <v>1055</v>
      </c>
      <c r="C1483" s="48" t="s">
        <v>1056</v>
      </c>
      <c r="D1483" s="49">
        <v>206</v>
      </c>
      <c r="E1483" s="50" t="s">
        <v>471</v>
      </c>
      <c r="F1483" s="48" t="s">
        <v>472</v>
      </c>
      <c r="G1483" s="48" t="s">
        <v>401</v>
      </c>
      <c r="H1483" s="48">
        <v>988</v>
      </c>
      <c r="I1483" s="48">
        <v>2</v>
      </c>
      <c r="J1483" s="48" t="s">
        <v>463</v>
      </c>
      <c r="K1483" s="48">
        <v>520</v>
      </c>
      <c r="L1483" s="49">
        <v>7</v>
      </c>
      <c r="M1483" s="48" t="s">
        <v>419</v>
      </c>
      <c r="N1483" s="51" t="s">
        <v>404</v>
      </c>
      <c r="P1483" s="48">
        <v>750</v>
      </c>
      <c r="Q1483" s="131" t="str">
        <f>IFERROR(INDEX(JRoomSCS!C:C,MATCH(JRooms!M1483,JRoomSCS!$B:$B,0)),"N/A")</f>
        <v>N/A</v>
      </c>
      <c r="R1483" s="86" t="s">
        <v>405</v>
      </c>
      <c r="S1483" s="87" t="str">
        <f>IFERROR(INDEX(SchoolList!C:C,MATCH(T1483,SchoolList!A:A,0)),"N/A")</f>
        <v>N/A</v>
      </c>
      <c r="T1483" s="87" t="s">
        <v>405</v>
      </c>
      <c r="U1483" s="88"/>
      <c r="V1483" s="87"/>
    </row>
    <row r="1484" spans="1:22" x14ac:dyDescent="0.2">
      <c r="A1484" s="48">
        <v>83</v>
      </c>
      <c r="B1484" s="48" t="s">
        <v>1055</v>
      </c>
      <c r="C1484" s="48" t="s">
        <v>1056</v>
      </c>
      <c r="D1484" s="49">
        <v>206</v>
      </c>
      <c r="E1484" s="50" t="s">
        <v>471</v>
      </c>
      <c r="F1484" s="48" t="s">
        <v>472</v>
      </c>
      <c r="G1484" s="48" t="s">
        <v>401</v>
      </c>
      <c r="H1484" s="48">
        <v>988</v>
      </c>
      <c r="I1484" s="48">
        <v>2</v>
      </c>
      <c r="J1484" s="48" t="s">
        <v>463</v>
      </c>
      <c r="K1484" s="48">
        <v>521</v>
      </c>
      <c r="L1484" s="49">
        <v>8</v>
      </c>
      <c r="M1484" s="48" t="s">
        <v>419</v>
      </c>
      <c r="N1484" s="51" t="s">
        <v>404</v>
      </c>
      <c r="P1484" s="48">
        <v>750</v>
      </c>
      <c r="Q1484" s="131" t="str">
        <f>IFERROR(INDEX(JRoomSCS!C:C,MATCH(JRooms!M1484,JRoomSCS!$B:$B,0)),"N/A")</f>
        <v>N/A</v>
      </c>
      <c r="R1484" s="86" t="s">
        <v>405</v>
      </c>
      <c r="S1484" s="87" t="str">
        <f>IFERROR(INDEX(SchoolList!C:C,MATCH(T1484,SchoolList!A:A,0)),"N/A")</f>
        <v>N/A</v>
      </c>
      <c r="T1484" s="87" t="s">
        <v>405</v>
      </c>
      <c r="U1484" s="88"/>
      <c r="V1484" s="87"/>
    </row>
    <row r="1485" spans="1:22" x14ac:dyDescent="0.2">
      <c r="A1485" s="48">
        <v>83</v>
      </c>
      <c r="B1485" s="48" t="s">
        <v>1055</v>
      </c>
      <c r="C1485" s="48" t="s">
        <v>1056</v>
      </c>
      <c r="D1485" s="49">
        <v>206</v>
      </c>
      <c r="E1485" s="50" t="s">
        <v>471</v>
      </c>
      <c r="F1485" s="48" t="s">
        <v>472</v>
      </c>
      <c r="G1485" s="48" t="s">
        <v>401</v>
      </c>
      <c r="H1485" s="48">
        <v>988</v>
      </c>
      <c r="I1485" s="48">
        <v>2</v>
      </c>
      <c r="J1485" s="48" t="s">
        <v>463</v>
      </c>
      <c r="K1485" s="48">
        <v>524</v>
      </c>
      <c r="L1485" s="49">
        <v>9</v>
      </c>
      <c r="M1485" s="48" t="s">
        <v>419</v>
      </c>
      <c r="N1485" s="51" t="s">
        <v>404</v>
      </c>
      <c r="P1485" s="48">
        <v>696</v>
      </c>
      <c r="Q1485" s="131" t="str">
        <f>IFERROR(INDEX(JRoomSCS!C:C,MATCH(JRooms!M1485,JRoomSCS!$B:$B,0)),"N/A")</f>
        <v>N/A</v>
      </c>
      <c r="R1485" s="86" t="s">
        <v>405</v>
      </c>
      <c r="S1485" s="87" t="str">
        <f>IFERROR(INDEX(SchoolList!C:C,MATCH(T1485,SchoolList!A:A,0)),"N/A")</f>
        <v>N/A</v>
      </c>
      <c r="T1485" s="87" t="s">
        <v>405</v>
      </c>
      <c r="U1485" s="88"/>
      <c r="V1485" s="87"/>
    </row>
    <row r="1486" spans="1:22" x14ac:dyDescent="0.2">
      <c r="A1486" s="48">
        <v>83</v>
      </c>
      <c r="B1486" s="48" t="s">
        <v>1055</v>
      </c>
      <c r="C1486" s="48" t="s">
        <v>1056</v>
      </c>
      <c r="D1486" s="49">
        <v>206</v>
      </c>
      <c r="E1486" s="50" t="s">
        <v>471</v>
      </c>
      <c r="F1486" s="48" t="s">
        <v>472</v>
      </c>
      <c r="G1486" s="48" t="s">
        <v>401</v>
      </c>
      <c r="H1486" s="48">
        <v>988</v>
      </c>
      <c r="I1486" s="48">
        <v>2</v>
      </c>
      <c r="J1486" s="48" t="s">
        <v>463</v>
      </c>
      <c r="K1486" s="48">
        <v>525</v>
      </c>
      <c r="L1486" s="49">
        <v>10</v>
      </c>
      <c r="M1486" s="48" t="s">
        <v>419</v>
      </c>
      <c r="N1486" s="51" t="s">
        <v>404</v>
      </c>
      <c r="P1486" s="48">
        <v>696</v>
      </c>
      <c r="Q1486" s="131" t="str">
        <f>IFERROR(INDEX(JRoomSCS!C:C,MATCH(JRooms!M1486,JRoomSCS!$B:$B,0)),"N/A")</f>
        <v>N/A</v>
      </c>
      <c r="R1486" s="86" t="s">
        <v>405</v>
      </c>
      <c r="S1486" s="87" t="str">
        <f>IFERROR(INDEX(SchoolList!C:C,MATCH(T1486,SchoolList!A:A,0)),"N/A")</f>
        <v>N/A</v>
      </c>
      <c r="T1486" s="87" t="s">
        <v>405</v>
      </c>
      <c r="U1486" s="88"/>
      <c r="V1486" s="87"/>
    </row>
    <row r="1487" spans="1:22" x14ac:dyDescent="0.2">
      <c r="A1487" s="48">
        <v>83</v>
      </c>
      <c r="B1487" s="48" t="s">
        <v>1055</v>
      </c>
      <c r="C1487" s="48" t="s">
        <v>1056</v>
      </c>
      <c r="D1487" s="49">
        <v>206</v>
      </c>
      <c r="E1487" s="50" t="s">
        <v>471</v>
      </c>
      <c r="F1487" s="48" t="s">
        <v>472</v>
      </c>
      <c r="G1487" s="48" t="s">
        <v>401</v>
      </c>
      <c r="H1487" s="48">
        <v>988</v>
      </c>
      <c r="I1487" s="48">
        <v>2</v>
      </c>
      <c r="J1487" s="48" t="s">
        <v>463</v>
      </c>
      <c r="K1487" s="48">
        <v>526</v>
      </c>
      <c r="L1487" s="49">
        <v>11</v>
      </c>
      <c r="M1487" s="48" t="s">
        <v>419</v>
      </c>
      <c r="N1487" s="51" t="s">
        <v>404</v>
      </c>
      <c r="P1487" s="48">
        <v>696</v>
      </c>
      <c r="Q1487" s="131" t="str">
        <f>IFERROR(INDEX(JRoomSCS!C:C,MATCH(JRooms!M1487,JRoomSCS!$B:$B,0)),"N/A")</f>
        <v>N/A</v>
      </c>
      <c r="R1487" s="86" t="s">
        <v>405</v>
      </c>
      <c r="S1487" s="87" t="str">
        <f>IFERROR(INDEX(SchoolList!C:C,MATCH(T1487,SchoolList!A:A,0)),"N/A")</f>
        <v>N/A</v>
      </c>
      <c r="T1487" s="87" t="s">
        <v>405</v>
      </c>
      <c r="U1487" s="88"/>
      <c r="V1487" s="87"/>
    </row>
    <row r="1488" spans="1:22" x14ac:dyDescent="0.2">
      <c r="A1488" s="48">
        <v>83</v>
      </c>
      <c r="B1488" s="48" t="s">
        <v>1055</v>
      </c>
      <c r="C1488" s="48" t="s">
        <v>1056</v>
      </c>
      <c r="D1488" s="49">
        <v>206</v>
      </c>
      <c r="E1488" s="50" t="s">
        <v>471</v>
      </c>
      <c r="F1488" s="48" t="s">
        <v>472</v>
      </c>
      <c r="G1488" s="48" t="s">
        <v>401</v>
      </c>
      <c r="H1488" s="48">
        <v>988</v>
      </c>
      <c r="I1488" s="48">
        <v>2</v>
      </c>
      <c r="J1488" s="48" t="s">
        <v>463</v>
      </c>
      <c r="K1488" s="48">
        <v>527</v>
      </c>
      <c r="L1488" s="49">
        <v>12</v>
      </c>
      <c r="M1488" s="48" t="s">
        <v>419</v>
      </c>
      <c r="N1488" s="51" t="s">
        <v>404</v>
      </c>
      <c r="P1488" s="48">
        <v>696</v>
      </c>
      <c r="Q1488" s="131" t="str">
        <f>IFERROR(INDEX(JRoomSCS!C:C,MATCH(JRooms!M1488,JRoomSCS!$B:$B,0)),"N/A")</f>
        <v>N/A</v>
      </c>
      <c r="R1488" s="86" t="s">
        <v>405</v>
      </c>
      <c r="S1488" s="87" t="str">
        <f>IFERROR(INDEX(SchoolList!C:C,MATCH(T1488,SchoolList!A:A,0)),"N/A")</f>
        <v>N/A</v>
      </c>
      <c r="T1488" s="87" t="s">
        <v>405</v>
      </c>
      <c r="U1488" s="88"/>
      <c r="V1488" s="87"/>
    </row>
    <row r="1489" spans="1:22" x14ac:dyDescent="0.2">
      <c r="A1489" s="48">
        <v>83</v>
      </c>
      <c r="B1489" s="48" t="s">
        <v>1055</v>
      </c>
      <c r="C1489" s="48" t="s">
        <v>1056</v>
      </c>
      <c r="D1489" s="49">
        <v>208</v>
      </c>
      <c r="E1489" s="50" t="s">
        <v>639</v>
      </c>
      <c r="F1489" s="48" t="s">
        <v>640</v>
      </c>
      <c r="G1489" s="48" t="s">
        <v>424</v>
      </c>
      <c r="H1489" s="48">
        <v>208</v>
      </c>
      <c r="I1489" s="48">
        <v>1</v>
      </c>
      <c r="J1489" s="48" t="s">
        <v>402</v>
      </c>
      <c r="K1489" s="48">
        <v>530</v>
      </c>
      <c r="L1489" s="49" t="s">
        <v>639</v>
      </c>
      <c r="M1489" s="48" t="s">
        <v>403</v>
      </c>
      <c r="N1489" s="51" t="s">
        <v>404</v>
      </c>
      <c r="O1489" s="71" t="s">
        <v>544</v>
      </c>
      <c r="P1489" s="48">
        <v>676</v>
      </c>
      <c r="Q1489" s="131" t="str">
        <f>IFERROR(INDEX(JRoomSCS!C:C,MATCH(JRooms!M1489,JRoomSCS!$B:$B,0)),"N/A")</f>
        <v>N/A</v>
      </c>
      <c r="R1489" s="86" t="s">
        <v>405</v>
      </c>
      <c r="S1489" s="87" t="str">
        <f>IFERROR(INDEX(SchoolList!C:C,MATCH(T1489,SchoolList!A:A,0)),"N/A")</f>
        <v>N/A</v>
      </c>
      <c r="T1489" s="87" t="s">
        <v>405</v>
      </c>
      <c r="U1489" s="88"/>
      <c r="V1489" s="87"/>
    </row>
    <row r="1490" spans="1:22" x14ac:dyDescent="0.2">
      <c r="A1490" s="48">
        <v>83</v>
      </c>
      <c r="B1490" s="48" t="s">
        <v>1055</v>
      </c>
      <c r="C1490" s="48" t="s">
        <v>1056</v>
      </c>
      <c r="D1490" s="49">
        <v>207</v>
      </c>
      <c r="E1490" s="50" t="s">
        <v>643</v>
      </c>
      <c r="F1490" s="48" t="s">
        <v>644</v>
      </c>
      <c r="G1490" s="72" t="s">
        <v>424</v>
      </c>
      <c r="H1490" s="48">
        <v>207</v>
      </c>
      <c r="I1490" s="48">
        <v>1</v>
      </c>
      <c r="J1490" s="48" t="s">
        <v>402</v>
      </c>
      <c r="K1490" s="48">
        <v>529</v>
      </c>
      <c r="L1490" s="49" t="s">
        <v>643</v>
      </c>
      <c r="M1490" s="48" t="s">
        <v>403</v>
      </c>
      <c r="N1490" s="51" t="s">
        <v>404</v>
      </c>
      <c r="O1490" s="63" t="s">
        <v>490</v>
      </c>
      <c r="P1490" s="48">
        <v>676</v>
      </c>
      <c r="Q1490" s="131" t="str">
        <f>IFERROR(INDEX(JRoomSCS!C:C,MATCH(JRooms!M1490,JRoomSCS!$B:$B,0)),"N/A")</f>
        <v>N/A</v>
      </c>
      <c r="R1490" s="86" t="s">
        <v>405</v>
      </c>
      <c r="S1490" s="87" t="str">
        <f>IFERROR(INDEX(SchoolList!C:C,MATCH(T1490,SchoolList!A:A,0)),"N/A")</f>
        <v>N/A</v>
      </c>
      <c r="T1490" s="87" t="s">
        <v>405</v>
      </c>
      <c r="U1490" s="88"/>
      <c r="V1490" s="87"/>
    </row>
    <row r="1491" spans="1:22" x14ac:dyDescent="0.2">
      <c r="A1491" s="48">
        <v>83</v>
      </c>
      <c r="B1491" s="48" t="s">
        <v>1055</v>
      </c>
      <c r="C1491" s="48" t="s">
        <v>1056</v>
      </c>
      <c r="D1491" s="49">
        <v>209</v>
      </c>
      <c r="E1491" s="50" t="s">
        <v>1057</v>
      </c>
      <c r="F1491" s="48" t="s">
        <v>1058</v>
      </c>
      <c r="G1491" s="48" t="s">
        <v>424</v>
      </c>
      <c r="H1491" s="48">
        <v>209</v>
      </c>
      <c r="I1491" s="48">
        <v>1</v>
      </c>
      <c r="J1491" s="48" t="s">
        <v>402</v>
      </c>
      <c r="K1491" s="48">
        <v>531</v>
      </c>
      <c r="L1491" s="49" t="s">
        <v>1057</v>
      </c>
      <c r="M1491" s="48" t="s">
        <v>403</v>
      </c>
      <c r="N1491" s="51" t="s">
        <v>404</v>
      </c>
      <c r="P1491" s="48">
        <v>897</v>
      </c>
      <c r="Q1491" s="131" t="str">
        <f>IFERROR(INDEX(JRoomSCS!C:C,MATCH(JRooms!M1491,JRoomSCS!$B:$B,0)),"N/A")</f>
        <v>N/A</v>
      </c>
      <c r="R1491" s="86" t="s">
        <v>405</v>
      </c>
      <c r="S1491" s="87" t="str">
        <f>IFERROR(INDEX(SchoolList!C:C,MATCH(T1491,SchoolList!A:A,0)),"N/A")</f>
        <v>N/A</v>
      </c>
      <c r="T1491" s="87" t="s">
        <v>405</v>
      </c>
      <c r="U1491" s="88"/>
      <c r="V1491" s="87"/>
    </row>
    <row r="1492" spans="1:22" x14ac:dyDescent="0.2">
      <c r="A1492" s="48">
        <v>83</v>
      </c>
      <c r="B1492" s="48" t="s">
        <v>1055</v>
      </c>
      <c r="C1492" s="48" t="s">
        <v>1056</v>
      </c>
      <c r="D1492" s="49">
        <v>210</v>
      </c>
      <c r="E1492" s="50" t="s">
        <v>1059</v>
      </c>
      <c r="F1492" s="48" t="s">
        <v>1060</v>
      </c>
      <c r="G1492" s="48" t="s">
        <v>424</v>
      </c>
      <c r="H1492" s="48">
        <v>210</v>
      </c>
      <c r="I1492" s="48">
        <v>1</v>
      </c>
      <c r="J1492" s="48" t="s">
        <v>402</v>
      </c>
      <c r="K1492" s="48">
        <v>533</v>
      </c>
      <c r="L1492" s="49" t="s">
        <v>1059</v>
      </c>
      <c r="M1492" s="48" t="s">
        <v>403</v>
      </c>
      <c r="N1492" s="51" t="s">
        <v>404</v>
      </c>
      <c r="P1492" s="48">
        <v>897</v>
      </c>
      <c r="Q1492" s="131" t="str">
        <f>IFERROR(INDEX(JRoomSCS!C:C,MATCH(JRooms!M1492,JRoomSCS!$B:$B,0)),"N/A")</f>
        <v>N/A</v>
      </c>
      <c r="R1492" s="86" t="s">
        <v>405</v>
      </c>
      <c r="S1492" s="87" t="str">
        <f>IFERROR(INDEX(SchoolList!C:C,MATCH(T1492,SchoolList!A:A,0)),"N/A")</f>
        <v>N/A</v>
      </c>
      <c r="T1492" s="87" t="s">
        <v>405</v>
      </c>
      <c r="U1492" s="88"/>
      <c r="V1492" s="87"/>
    </row>
    <row r="1493" spans="1:22" x14ac:dyDescent="0.2">
      <c r="A1493" s="48">
        <v>83</v>
      </c>
      <c r="B1493" s="48" t="s">
        <v>1055</v>
      </c>
      <c r="C1493" s="48" t="s">
        <v>1056</v>
      </c>
      <c r="D1493" s="49">
        <v>211</v>
      </c>
      <c r="E1493" s="50" t="s">
        <v>1061</v>
      </c>
      <c r="F1493" s="48" t="s">
        <v>1062</v>
      </c>
      <c r="G1493" s="48" t="s">
        <v>424</v>
      </c>
      <c r="H1493" s="48">
        <v>211</v>
      </c>
      <c r="I1493" s="48">
        <v>1</v>
      </c>
      <c r="J1493" s="48" t="s">
        <v>402</v>
      </c>
      <c r="K1493" s="48">
        <v>532</v>
      </c>
      <c r="L1493" s="49" t="s">
        <v>1061</v>
      </c>
      <c r="M1493" s="48" t="s">
        <v>403</v>
      </c>
      <c r="N1493" s="51" t="s">
        <v>404</v>
      </c>
      <c r="P1493" s="48">
        <v>897</v>
      </c>
      <c r="Q1493" s="131" t="str">
        <f>IFERROR(INDEX(JRoomSCS!C:C,MATCH(JRooms!M1493,JRoomSCS!$B:$B,0)),"N/A")</f>
        <v>N/A</v>
      </c>
      <c r="R1493" s="86" t="s">
        <v>405</v>
      </c>
      <c r="S1493" s="87" t="str">
        <f>IFERROR(INDEX(SchoolList!C:C,MATCH(T1493,SchoolList!A:A,0)),"N/A")</f>
        <v>N/A</v>
      </c>
      <c r="T1493" s="87" t="s">
        <v>405</v>
      </c>
      <c r="U1493" s="88"/>
      <c r="V1493" s="87"/>
    </row>
    <row r="1494" spans="1:22" x14ac:dyDescent="0.2">
      <c r="A1494" s="48">
        <v>83</v>
      </c>
      <c r="B1494" s="48" t="s">
        <v>1055</v>
      </c>
      <c r="C1494" s="48" t="s">
        <v>1056</v>
      </c>
      <c r="D1494" s="49">
        <v>212</v>
      </c>
      <c r="E1494" s="50" t="s">
        <v>1063</v>
      </c>
      <c r="F1494" s="48" t="s">
        <v>1064</v>
      </c>
      <c r="G1494" s="48" t="s">
        <v>424</v>
      </c>
      <c r="H1494" s="48">
        <v>212</v>
      </c>
      <c r="I1494" s="48">
        <v>1</v>
      </c>
      <c r="J1494" s="48" t="s">
        <v>402</v>
      </c>
      <c r="K1494" s="48">
        <v>528</v>
      </c>
      <c r="L1494" s="49" t="s">
        <v>1063</v>
      </c>
      <c r="M1494" s="48" t="s">
        <v>419</v>
      </c>
      <c r="N1494" s="51" t="s">
        <v>404</v>
      </c>
      <c r="P1494" s="48">
        <v>897</v>
      </c>
      <c r="Q1494" s="131" t="str">
        <f>IFERROR(INDEX(JRoomSCS!C:C,MATCH(JRooms!M1494,JRoomSCS!$B:$B,0)),"N/A")</f>
        <v>N/A</v>
      </c>
      <c r="R1494" s="86" t="s">
        <v>405</v>
      </c>
      <c r="S1494" s="87" t="str">
        <f>IFERROR(INDEX(SchoolList!C:C,MATCH(T1494,SchoolList!A:A,0)),"N/A")</f>
        <v>N/A</v>
      </c>
      <c r="T1494" s="87" t="s">
        <v>405</v>
      </c>
      <c r="U1494" s="88"/>
      <c r="V1494" s="87"/>
    </row>
    <row r="1495" spans="1:22" x14ac:dyDescent="0.2">
      <c r="A1495" s="48">
        <v>83</v>
      </c>
      <c r="B1495" s="48" t="s">
        <v>1055</v>
      </c>
      <c r="C1495" s="48" t="s">
        <v>1056</v>
      </c>
      <c r="D1495" s="49">
        <v>213</v>
      </c>
      <c r="E1495" s="50" t="s">
        <v>1065</v>
      </c>
      <c r="F1495" s="48" t="s">
        <v>1066</v>
      </c>
      <c r="G1495" s="48" t="s">
        <v>424</v>
      </c>
      <c r="H1495" s="48">
        <v>213</v>
      </c>
      <c r="I1495" s="48">
        <v>1</v>
      </c>
      <c r="J1495" s="48" t="s">
        <v>402</v>
      </c>
      <c r="K1495" s="48">
        <v>2612</v>
      </c>
      <c r="L1495" s="49" t="s">
        <v>1065</v>
      </c>
      <c r="M1495" s="48" t="s">
        <v>403</v>
      </c>
      <c r="N1495" s="51" t="s">
        <v>404</v>
      </c>
      <c r="P1495" s="48">
        <v>897</v>
      </c>
      <c r="Q1495" s="131" t="str">
        <f>IFERROR(INDEX(JRoomSCS!C:C,MATCH(JRooms!M1495,JRoomSCS!$B:$B,0)),"N/A")</f>
        <v>N/A</v>
      </c>
      <c r="R1495" s="86" t="s">
        <v>405</v>
      </c>
      <c r="S1495" s="87" t="str">
        <f>IFERROR(INDEX(SchoolList!C:C,MATCH(T1495,SchoolList!A:A,0)),"N/A")</f>
        <v>N/A</v>
      </c>
      <c r="T1495" s="87" t="s">
        <v>405</v>
      </c>
      <c r="U1495" s="88"/>
      <c r="V1495" s="87"/>
    </row>
    <row r="1496" spans="1:22" x14ac:dyDescent="0.2">
      <c r="A1496" s="48">
        <v>85</v>
      </c>
      <c r="B1496" s="48" t="s">
        <v>1067</v>
      </c>
      <c r="C1496" s="48" t="s">
        <v>1068</v>
      </c>
      <c r="D1496" s="49">
        <v>216</v>
      </c>
      <c r="E1496" s="50" t="s">
        <v>454</v>
      </c>
      <c r="F1496" s="48" t="s">
        <v>455</v>
      </c>
      <c r="G1496" s="48" t="s">
        <v>401</v>
      </c>
      <c r="H1496" s="48">
        <v>216</v>
      </c>
      <c r="I1496" s="48">
        <v>1</v>
      </c>
      <c r="J1496" s="48" t="s">
        <v>402</v>
      </c>
      <c r="K1496" s="48">
        <v>534</v>
      </c>
      <c r="L1496" s="49" t="s">
        <v>542</v>
      </c>
      <c r="M1496" s="48" t="s">
        <v>412</v>
      </c>
      <c r="N1496" s="51" t="s">
        <v>413</v>
      </c>
      <c r="P1496" s="48">
        <v>2028</v>
      </c>
      <c r="Q1496" s="131" t="str">
        <f>IFERROR(INDEX(JRoomSCS!C:C,MATCH(JRooms!M1496,JRoomSCS!$B:$B,0)),"N/A")</f>
        <v>N/A</v>
      </c>
      <c r="R1496" s="86" t="s">
        <v>396</v>
      </c>
      <c r="S1496" s="87" t="str">
        <f>IFERROR(INDEX(SchoolList!C:C,MATCH(T1496,SchoolList!A:A,0)),"N/A")</f>
        <v>N/A</v>
      </c>
      <c r="T1496" s="87">
        <v>132</v>
      </c>
      <c r="U1496" s="88"/>
      <c r="V1496" s="87"/>
    </row>
    <row r="1497" spans="1:22" x14ac:dyDescent="0.2">
      <c r="A1497" s="48">
        <v>85</v>
      </c>
      <c r="B1497" s="48" t="s">
        <v>1067</v>
      </c>
      <c r="C1497" s="48" t="s">
        <v>1068</v>
      </c>
      <c r="D1497" s="49">
        <v>216</v>
      </c>
      <c r="E1497" s="50" t="s">
        <v>454</v>
      </c>
      <c r="F1497" s="48" t="s">
        <v>455</v>
      </c>
      <c r="G1497" s="48" t="s">
        <v>401</v>
      </c>
      <c r="H1497" s="48">
        <v>216</v>
      </c>
      <c r="I1497" s="48">
        <v>1</v>
      </c>
      <c r="J1497" s="48" t="s">
        <v>402</v>
      </c>
      <c r="K1497" s="48">
        <v>2887</v>
      </c>
      <c r="L1497" s="49" t="s">
        <v>546</v>
      </c>
      <c r="M1497" s="48" t="s">
        <v>408</v>
      </c>
      <c r="N1497" s="51" t="s">
        <v>409</v>
      </c>
      <c r="P1497" s="48">
        <v>300</v>
      </c>
      <c r="Q1497" s="131" t="str">
        <f>IFERROR(INDEX(JRoomSCS!C:C,MATCH(JRooms!M1497,JRoomSCS!$B:$B,0)),"N/A")</f>
        <v>N/A</v>
      </c>
      <c r="R1497" s="86" t="s">
        <v>396</v>
      </c>
      <c r="S1497" s="87" t="str">
        <f>IFERROR(INDEX(SchoolList!C:C,MATCH(T1497,SchoolList!A:A,0)),"N/A")</f>
        <v>N/A</v>
      </c>
      <c r="T1497" s="87">
        <v>132</v>
      </c>
      <c r="U1497" s="88"/>
      <c r="V1497" s="87"/>
    </row>
    <row r="1498" spans="1:22" x14ac:dyDescent="0.2">
      <c r="A1498" s="48">
        <v>85</v>
      </c>
      <c r="B1498" s="48" t="s">
        <v>1067</v>
      </c>
      <c r="C1498" s="48" t="s">
        <v>1068</v>
      </c>
      <c r="D1498" s="49">
        <v>223</v>
      </c>
      <c r="E1498" s="50" t="s">
        <v>601</v>
      </c>
      <c r="F1498" s="48" t="s">
        <v>602</v>
      </c>
      <c r="G1498" s="48" t="s">
        <v>424</v>
      </c>
      <c r="H1498" s="48">
        <v>223</v>
      </c>
      <c r="I1498" s="48">
        <v>1</v>
      </c>
      <c r="J1498" s="48" t="s">
        <v>402</v>
      </c>
      <c r="K1498" s="48">
        <v>536</v>
      </c>
      <c r="L1498" s="49" t="s">
        <v>601</v>
      </c>
      <c r="M1498" s="48" t="s">
        <v>403</v>
      </c>
      <c r="N1498" s="51" t="s">
        <v>404</v>
      </c>
      <c r="P1498" s="48">
        <v>768</v>
      </c>
      <c r="Q1498" s="131" t="str">
        <f>IFERROR(INDEX(JRoomSCS!C:C,MATCH(JRooms!M1498,JRoomSCS!$B:$B,0)),"N/A")</f>
        <v>N/A</v>
      </c>
      <c r="R1498" s="86" t="s">
        <v>396</v>
      </c>
      <c r="S1498" s="87" t="str">
        <f>IFERROR(INDEX(SchoolList!C:C,MATCH(T1498,SchoolList!A:A,0)),"N/A")</f>
        <v>N/A</v>
      </c>
      <c r="T1498" s="87">
        <v>132</v>
      </c>
      <c r="U1498" s="88"/>
      <c r="V1498" s="87"/>
    </row>
    <row r="1499" spans="1:22" x14ac:dyDescent="0.2">
      <c r="A1499" s="48">
        <v>85</v>
      </c>
      <c r="B1499" s="48" t="s">
        <v>1067</v>
      </c>
      <c r="C1499" s="48" t="s">
        <v>1068</v>
      </c>
      <c r="D1499" s="49">
        <v>222</v>
      </c>
      <c r="E1499" s="50" t="s">
        <v>603</v>
      </c>
      <c r="F1499" s="48" t="s">
        <v>604</v>
      </c>
      <c r="G1499" s="48" t="s">
        <v>424</v>
      </c>
      <c r="H1499" s="48">
        <v>222</v>
      </c>
      <c r="I1499" s="48">
        <v>1</v>
      </c>
      <c r="J1499" s="48" t="s">
        <v>402</v>
      </c>
      <c r="K1499" s="48">
        <v>535</v>
      </c>
      <c r="L1499" s="49" t="s">
        <v>603</v>
      </c>
      <c r="M1499" s="48" t="s">
        <v>494</v>
      </c>
      <c r="N1499" s="51" t="s">
        <v>404</v>
      </c>
      <c r="P1499" s="48">
        <v>900</v>
      </c>
      <c r="Q1499" s="131" t="str">
        <f>IFERROR(INDEX(JRoomSCS!C:C,MATCH(JRooms!M1499,JRoomSCS!$B:$B,0)),"N/A")</f>
        <v>N/A</v>
      </c>
      <c r="R1499" s="86" t="s">
        <v>396</v>
      </c>
      <c r="S1499" s="87" t="str">
        <f>IFERROR(INDEX(SchoolList!C:C,MATCH(T1499,SchoolList!A:A,0)),"N/A")</f>
        <v>N/A</v>
      </c>
      <c r="T1499" s="87">
        <v>132</v>
      </c>
      <c r="U1499" s="88"/>
      <c r="V1499" s="87"/>
    </row>
    <row r="1500" spans="1:22" x14ac:dyDescent="0.2">
      <c r="A1500" s="48">
        <v>85</v>
      </c>
      <c r="B1500" s="48" t="s">
        <v>1067</v>
      </c>
      <c r="C1500" s="48" t="s">
        <v>1068</v>
      </c>
      <c r="D1500" s="49">
        <v>215</v>
      </c>
      <c r="E1500" s="50" t="s">
        <v>576</v>
      </c>
      <c r="F1500" s="48" t="s">
        <v>577</v>
      </c>
      <c r="G1500" s="48" t="s">
        <v>424</v>
      </c>
      <c r="H1500" s="48">
        <v>215</v>
      </c>
      <c r="I1500" s="48">
        <v>1</v>
      </c>
      <c r="J1500" s="48" t="s">
        <v>402</v>
      </c>
      <c r="K1500" s="48">
        <v>3318</v>
      </c>
      <c r="L1500" s="49">
        <v>1</v>
      </c>
      <c r="M1500" s="48" t="s">
        <v>408</v>
      </c>
      <c r="N1500" s="51" t="s">
        <v>409</v>
      </c>
      <c r="P1500" s="48">
        <v>416</v>
      </c>
      <c r="Q1500" s="131" t="str">
        <f>IFERROR(INDEX(JRoomSCS!C:C,MATCH(JRooms!M1500,JRoomSCS!$B:$B,0)),"N/A")</f>
        <v>N/A</v>
      </c>
      <c r="R1500" s="86" t="s">
        <v>396</v>
      </c>
      <c r="S1500" s="87" t="str">
        <f>IFERROR(INDEX(SchoolList!C:C,MATCH(T1500,SchoolList!A:A,0)),"N/A")</f>
        <v>N/A</v>
      </c>
      <c r="T1500" s="87">
        <v>132</v>
      </c>
      <c r="U1500" s="88"/>
      <c r="V1500" s="87"/>
    </row>
    <row r="1501" spans="1:22" x14ac:dyDescent="0.2">
      <c r="A1501" s="48">
        <v>85</v>
      </c>
      <c r="B1501" s="48" t="s">
        <v>1067</v>
      </c>
      <c r="C1501" s="48" t="s">
        <v>1068</v>
      </c>
      <c r="D1501" s="49">
        <v>215</v>
      </c>
      <c r="E1501" s="50" t="s">
        <v>576</v>
      </c>
      <c r="F1501" s="48" t="s">
        <v>577</v>
      </c>
      <c r="G1501" s="48" t="s">
        <v>424</v>
      </c>
      <c r="H1501" s="48">
        <v>215</v>
      </c>
      <c r="I1501" s="48">
        <v>1</v>
      </c>
      <c r="J1501" s="48" t="s">
        <v>402</v>
      </c>
      <c r="K1501" s="48">
        <v>3299</v>
      </c>
      <c r="L1501" s="49" t="s">
        <v>576</v>
      </c>
      <c r="M1501" s="48" t="s">
        <v>610</v>
      </c>
      <c r="N1501" s="51" t="s">
        <v>491</v>
      </c>
      <c r="P1501" s="48">
        <v>1350</v>
      </c>
      <c r="Q1501" s="131" t="str">
        <f>IFERROR(INDEX(JRoomSCS!C:C,MATCH(JRooms!M1501,JRoomSCS!$B:$B,0)),"N/A")</f>
        <v>N/A</v>
      </c>
      <c r="R1501" s="86" t="s">
        <v>396</v>
      </c>
      <c r="S1501" s="87" t="str">
        <f>IFERROR(INDEX(SchoolList!C:C,MATCH(T1501,SchoolList!A:A,0)),"N/A")</f>
        <v>N/A</v>
      </c>
      <c r="T1501" s="87">
        <v>132</v>
      </c>
      <c r="U1501" s="88"/>
      <c r="V1501" s="87"/>
    </row>
    <row r="1502" spans="1:22" x14ac:dyDescent="0.2">
      <c r="A1502" s="48">
        <v>85</v>
      </c>
      <c r="B1502" s="48" t="s">
        <v>1067</v>
      </c>
      <c r="C1502" s="48" t="s">
        <v>1068</v>
      </c>
      <c r="D1502" s="49">
        <v>217</v>
      </c>
      <c r="E1502" s="50" t="s">
        <v>582</v>
      </c>
      <c r="F1502" s="48" t="s">
        <v>583</v>
      </c>
      <c r="G1502" s="48" t="s">
        <v>424</v>
      </c>
      <c r="H1502" s="48">
        <v>217</v>
      </c>
      <c r="I1502" s="48">
        <v>1</v>
      </c>
      <c r="J1502" s="48" t="s">
        <v>402</v>
      </c>
      <c r="K1502" s="48">
        <v>537</v>
      </c>
      <c r="L1502" s="49">
        <v>2</v>
      </c>
      <c r="M1502" s="48" t="s">
        <v>403</v>
      </c>
      <c r="N1502" s="51" t="s">
        <v>404</v>
      </c>
      <c r="P1502" s="48">
        <v>851</v>
      </c>
      <c r="Q1502" s="131" t="str">
        <f>IFERROR(INDEX(JRoomSCS!C:C,MATCH(JRooms!M1502,JRoomSCS!$B:$B,0)),"N/A")</f>
        <v>N/A</v>
      </c>
      <c r="R1502" s="86" t="s">
        <v>396</v>
      </c>
      <c r="S1502" s="87" t="str">
        <f>IFERROR(INDEX(SchoolList!C:C,MATCH(T1502,SchoolList!A:A,0)),"N/A")</f>
        <v>N/A</v>
      </c>
      <c r="T1502" s="87">
        <v>132</v>
      </c>
      <c r="U1502" s="88"/>
      <c r="V1502" s="87"/>
    </row>
    <row r="1503" spans="1:22" x14ac:dyDescent="0.2">
      <c r="A1503" s="48">
        <v>85</v>
      </c>
      <c r="B1503" s="48" t="s">
        <v>1067</v>
      </c>
      <c r="C1503" s="48" t="s">
        <v>1068</v>
      </c>
      <c r="D1503" s="49">
        <v>217</v>
      </c>
      <c r="E1503" s="50" t="s">
        <v>582</v>
      </c>
      <c r="F1503" s="48" t="s">
        <v>583</v>
      </c>
      <c r="G1503" s="48" t="s">
        <v>424</v>
      </c>
      <c r="H1503" s="48">
        <v>217</v>
      </c>
      <c r="I1503" s="48">
        <v>1</v>
      </c>
      <c r="J1503" s="48" t="s">
        <v>402</v>
      </c>
      <c r="K1503" s="48">
        <v>3319</v>
      </c>
      <c r="L1503" s="49">
        <v>3</v>
      </c>
      <c r="M1503" s="48" t="s">
        <v>406</v>
      </c>
      <c r="N1503" s="51" t="s">
        <v>404</v>
      </c>
      <c r="P1503" s="48">
        <v>851</v>
      </c>
      <c r="Q1503" s="131" t="str">
        <f>IFERROR(INDEX(JRoomSCS!C:C,MATCH(JRooms!M1503,JRoomSCS!$B:$B,0)),"N/A")</f>
        <v>N/A</v>
      </c>
      <c r="R1503" s="86" t="s">
        <v>396</v>
      </c>
      <c r="S1503" s="87" t="str">
        <f>IFERROR(INDEX(SchoolList!C:C,MATCH(T1503,SchoolList!A:A,0)),"N/A")</f>
        <v>N/A</v>
      </c>
      <c r="T1503" s="87">
        <v>132</v>
      </c>
      <c r="U1503" s="88"/>
      <c r="V1503" s="87"/>
    </row>
    <row r="1504" spans="1:22" x14ac:dyDescent="0.2">
      <c r="A1504" s="48">
        <v>85</v>
      </c>
      <c r="B1504" s="48" t="s">
        <v>1067</v>
      </c>
      <c r="C1504" s="48" t="s">
        <v>1068</v>
      </c>
      <c r="D1504" s="49">
        <v>218</v>
      </c>
      <c r="E1504" s="50" t="s">
        <v>525</v>
      </c>
      <c r="F1504" s="48" t="s">
        <v>503</v>
      </c>
      <c r="G1504" s="48" t="s">
        <v>424</v>
      </c>
      <c r="H1504" s="48">
        <v>218</v>
      </c>
      <c r="I1504" s="48">
        <v>1</v>
      </c>
      <c r="J1504" s="48" t="s">
        <v>402</v>
      </c>
      <c r="K1504" s="48">
        <v>3300</v>
      </c>
      <c r="L1504" s="49">
        <v>4</v>
      </c>
      <c r="M1504" s="48" t="s">
        <v>406</v>
      </c>
      <c r="N1504" s="51" t="s">
        <v>404</v>
      </c>
      <c r="P1504" s="48">
        <v>897</v>
      </c>
      <c r="Q1504" s="131" t="str">
        <f>IFERROR(INDEX(JRoomSCS!C:C,MATCH(JRooms!M1504,JRoomSCS!$B:$B,0)),"N/A")</f>
        <v>N/A</v>
      </c>
      <c r="R1504" s="86" t="s">
        <v>396</v>
      </c>
      <c r="S1504" s="87" t="str">
        <f>IFERROR(INDEX(SchoolList!C:C,MATCH(T1504,SchoolList!A:A,0)),"N/A")</f>
        <v>N/A</v>
      </c>
      <c r="T1504" s="87">
        <v>132</v>
      </c>
      <c r="U1504" s="88"/>
      <c r="V1504" s="87"/>
    </row>
    <row r="1505" spans="1:22" x14ac:dyDescent="0.2">
      <c r="A1505" s="48">
        <v>85</v>
      </c>
      <c r="B1505" s="48" t="s">
        <v>1067</v>
      </c>
      <c r="C1505" s="48" t="s">
        <v>1068</v>
      </c>
      <c r="D1505" s="49">
        <v>218</v>
      </c>
      <c r="E1505" s="50" t="s">
        <v>525</v>
      </c>
      <c r="F1505" s="48" t="s">
        <v>503</v>
      </c>
      <c r="G1505" s="48" t="s">
        <v>424</v>
      </c>
      <c r="H1505" s="48">
        <v>218</v>
      </c>
      <c r="I1505" s="48">
        <v>1</v>
      </c>
      <c r="J1505" s="48" t="s">
        <v>402</v>
      </c>
      <c r="K1505" s="48">
        <v>3320</v>
      </c>
      <c r="L1505" s="49">
        <v>5</v>
      </c>
      <c r="M1505" s="48" t="s">
        <v>403</v>
      </c>
      <c r="N1505" s="51" t="s">
        <v>404</v>
      </c>
      <c r="P1505" s="48">
        <v>897</v>
      </c>
      <c r="Q1505" s="131" t="str">
        <f>IFERROR(INDEX(JRoomSCS!C:C,MATCH(JRooms!M1505,JRoomSCS!$B:$B,0)),"N/A")</f>
        <v>N/A</v>
      </c>
      <c r="R1505" s="86" t="s">
        <v>396</v>
      </c>
      <c r="S1505" s="87" t="str">
        <f>IFERROR(INDEX(SchoolList!C:C,MATCH(T1505,SchoolList!A:A,0)),"N/A")</f>
        <v>N/A</v>
      </c>
      <c r="T1505" s="87">
        <v>132</v>
      </c>
      <c r="U1505" s="88"/>
      <c r="V1505" s="87"/>
    </row>
    <row r="1506" spans="1:22" x14ac:dyDescent="0.2">
      <c r="A1506" s="48">
        <v>85</v>
      </c>
      <c r="B1506" s="48" t="s">
        <v>1067</v>
      </c>
      <c r="C1506" s="48" t="s">
        <v>1068</v>
      </c>
      <c r="D1506" s="49">
        <v>218</v>
      </c>
      <c r="E1506" s="50" t="s">
        <v>525</v>
      </c>
      <c r="F1506" s="48" t="s">
        <v>503</v>
      </c>
      <c r="G1506" s="48" t="s">
        <v>424</v>
      </c>
      <c r="H1506" s="48">
        <v>218</v>
      </c>
      <c r="I1506" s="48">
        <v>1</v>
      </c>
      <c r="J1506" s="48" t="s">
        <v>402</v>
      </c>
      <c r="K1506" s="48">
        <v>3321</v>
      </c>
      <c r="L1506" s="49">
        <v>6</v>
      </c>
      <c r="M1506" s="48" t="s">
        <v>403</v>
      </c>
      <c r="N1506" s="51" t="s">
        <v>404</v>
      </c>
      <c r="P1506" s="48">
        <v>897</v>
      </c>
      <c r="Q1506" s="131" t="str">
        <f>IFERROR(INDEX(JRoomSCS!C:C,MATCH(JRooms!M1506,JRoomSCS!$B:$B,0)),"N/A")</f>
        <v>N/A</v>
      </c>
      <c r="R1506" s="86" t="s">
        <v>396</v>
      </c>
      <c r="S1506" s="87" t="str">
        <f>IFERROR(INDEX(SchoolList!C:C,MATCH(T1506,SchoolList!A:A,0)),"N/A")</f>
        <v>N/A</v>
      </c>
      <c r="T1506" s="87">
        <v>132</v>
      </c>
      <c r="U1506" s="88"/>
      <c r="V1506" s="87"/>
    </row>
    <row r="1507" spans="1:22" x14ac:dyDescent="0.2">
      <c r="A1507" s="48">
        <v>85</v>
      </c>
      <c r="B1507" s="48" t="s">
        <v>1067</v>
      </c>
      <c r="C1507" s="48" t="s">
        <v>1068</v>
      </c>
      <c r="D1507" s="49">
        <v>218</v>
      </c>
      <c r="E1507" s="50" t="s">
        <v>525</v>
      </c>
      <c r="F1507" s="48" t="s">
        <v>503</v>
      </c>
      <c r="G1507" s="48" t="s">
        <v>424</v>
      </c>
      <c r="H1507" s="48">
        <v>218</v>
      </c>
      <c r="I1507" s="48">
        <v>1</v>
      </c>
      <c r="J1507" s="48" t="s">
        <v>402</v>
      </c>
      <c r="K1507" s="48">
        <v>3322</v>
      </c>
      <c r="L1507" s="49">
        <v>7</v>
      </c>
      <c r="M1507" s="48" t="s">
        <v>403</v>
      </c>
      <c r="N1507" s="51" t="s">
        <v>404</v>
      </c>
      <c r="P1507" s="48">
        <v>897</v>
      </c>
      <c r="Q1507" s="131" t="str">
        <f>IFERROR(INDEX(JRoomSCS!C:C,MATCH(JRooms!M1507,JRoomSCS!$B:$B,0)),"N/A")</f>
        <v>N/A</v>
      </c>
      <c r="R1507" s="86" t="s">
        <v>396</v>
      </c>
      <c r="S1507" s="87" t="str">
        <f>IFERROR(INDEX(SchoolList!C:C,MATCH(T1507,SchoolList!A:A,0)),"N/A")</f>
        <v>N/A</v>
      </c>
      <c r="T1507" s="87">
        <v>132</v>
      </c>
      <c r="U1507" s="88"/>
      <c r="V1507" s="87"/>
    </row>
    <row r="1508" spans="1:22" x14ac:dyDescent="0.2">
      <c r="A1508" s="48">
        <v>85</v>
      </c>
      <c r="B1508" s="48" t="s">
        <v>1067</v>
      </c>
      <c r="C1508" s="48" t="s">
        <v>1068</v>
      </c>
      <c r="D1508" s="49">
        <v>218</v>
      </c>
      <c r="E1508" s="50" t="s">
        <v>525</v>
      </c>
      <c r="F1508" s="48" t="s">
        <v>503</v>
      </c>
      <c r="G1508" s="48" t="s">
        <v>424</v>
      </c>
      <c r="H1508" s="48">
        <v>218</v>
      </c>
      <c r="I1508" s="48">
        <v>1</v>
      </c>
      <c r="J1508" s="48" t="s">
        <v>402</v>
      </c>
      <c r="K1508" s="48">
        <v>3323</v>
      </c>
      <c r="L1508" s="49">
        <v>8</v>
      </c>
      <c r="M1508" s="48" t="s">
        <v>403</v>
      </c>
      <c r="N1508" s="51" t="s">
        <v>404</v>
      </c>
      <c r="P1508" s="48">
        <v>897</v>
      </c>
      <c r="Q1508" s="131" t="str">
        <f>IFERROR(INDEX(JRoomSCS!C:C,MATCH(JRooms!M1508,JRoomSCS!$B:$B,0)),"N/A")</f>
        <v>N/A</v>
      </c>
      <c r="R1508" s="86" t="s">
        <v>396</v>
      </c>
      <c r="S1508" s="87" t="str">
        <f>IFERROR(INDEX(SchoolList!C:C,MATCH(T1508,SchoolList!A:A,0)),"N/A")</f>
        <v>N/A</v>
      </c>
      <c r="T1508" s="87">
        <v>132</v>
      </c>
      <c r="U1508" s="88"/>
      <c r="V1508" s="87"/>
    </row>
    <row r="1509" spans="1:22" x14ac:dyDescent="0.2">
      <c r="A1509" s="48">
        <v>85</v>
      </c>
      <c r="B1509" s="48" t="s">
        <v>1067</v>
      </c>
      <c r="C1509" s="48" t="s">
        <v>1068</v>
      </c>
      <c r="D1509" s="49">
        <v>219</v>
      </c>
      <c r="E1509" s="50" t="s">
        <v>528</v>
      </c>
      <c r="F1509" s="48" t="s">
        <v>529</v>
      </c>
      <c r="G1509" s="48" t="s">
        <v>424</v>
      </c>
      <c r="H1509" s="48">
        <v>219</v>
      </c>
      <c r="I1509" s="48">
        <v>1</v>
      </c>
      <c r="J1509" s="48" t="s">
        <v>402</v>
      </c>
      <c r="K1509" s="48">
        <v>3301</v>
      </c>
      <c r="L1509" s="49">
        <v>9</v>
      </c>
      <c r="M1509" s="48" t="s">
        <v>403</v>
      </c>
      <c r="N1509" s="51" t="s">
        <v>404</v>
      </c>
      <c r="P1509" s="48">
        <v>897</v>
      </c>
      <c r="Q1509" s="131" t="str">
        <f>IFERROR(INDEX(JRoomSCS!C:C,MATCH(JRooms!M1509,JRoomSCS!$B:$B,0)),"N/A")</f>
        <v>N/A</v>
      </c>
      <c r="R1509" s="86" t="s">
        <v>396</v>
      </c>
      <c r="S1509" s="87" t="str">
        <f>IFERROR(INDEX(SchoolList!C:C,MATCH(T1509,SchoolList!A:A,0)),"N/A")</f>
        <v>N/A</v>
      </c>
      <c r="T1509" s="87">
        <v>132</v>
      </c>
      <c r="U1509" s="88"/>
      <c r="V1509" s="87"/>
    </row>
    <row r="1510" spans="1:22" x14ac:dyDescent="0.2">
      <c r="A1510" s="48">
        <v>85</v>
      </c>
      <c r="B1510" s="48" t="s">
        <v>1067</v>
      </c>
      <c r="C1510" s="48" t="s">
        <v>1068</v>
      </c>
      <c r="D1510" s="49">
        <v>219</v>
      </c>
      <c r="E1510" s="50" t="s">
        <v>528</v>
      </c>
      <c r="F1510" s="48" t="s">
        <v>529</v>
      </c>
      <c r="G1510" s="48" t="s">
        <v>424</v>
      </c>
      <c r="H1510" s="48">
        <v>219</v>
      </c>
      <c r="I1510" s="48">
        <v>1</v>
      </c>
      <c r="J1510" s="48" t="s">
        <v>402</v>
      </c>
      <c r="K1510" s="48">
        <v>3324</v>
      </c>
      <c r="L1510" s="49">
        <v>10</v>
      </c>
      <c r="M1510" s="48" t="s">
        <v>419</v>
      </c>
      <c r="N1510" s="51" t="s">
        <v>404</v>
      </c>
      <c r="P1510" s="48">
        <v>897</v>
      </c>
      <c r="Q1510" s="131" t="str">
        <f>IFERROR(INDEX(JRoomSCS!C:C,MATCH(JRooms!M1510,JRoomSCS!$B:$B,0)),"N/A")</f>
        <v>N/A</v>
      </c>
      <c r="R1510" s="86" t="s">
        <v>396</v>
      </c>
      <c r="S1510" s="87" t="str">
        <f>IFERROR(INDEX(SchoolList!C:C,MATCH(T1510,SchoolList!A:A,0)),"N/A")</f>
        <v>N/A</v>
      </c>
      <c r="T1510" s="87">
        <v>132</v>
      </c>
      <c r="U1510" s="88"/>
      <c r="V1510" s="87"/>
    </row>
    <row r="1511" spans="1:22" x14ac:dyDescent="0.2">
      <c r="A1511" s="48">
        <v>85</v>
      </c>
      <c r="B1511" s="48" t="s">
        <v>1067</v>
      </c>
      <c r="C1511" s="48" t="s">
        <v>1068</v>
      </c>
      <c r="D1511" s="49">
        <v>219</v>
      </c>
      <c r="E1511" s="50" t="s">
        <v>528</v>
      </c>
      <c r="F1511" s="48" t="s">
        <v>529</v>
      </c>
      <c r="G1511" s="48" t="s">
        <v>424</v>
      </c>
      <c r="H1511" s="48">
        <v>219</v>
      </c>
      <c r="I1511" s="48">
        <v>1</v>
      </c>
      <c r="J1511" s="48" t="s">
        <v>402</v>
      </c>
      <c r="K1511" s="48">
        <v>3325</v>
      </c>
      <c r="L1511" s="49">
        <v>11</v>
      </c>
      <c r="M1511" s="48" t="s">
        <v>419</v>
      </c>
      <c r="N1511" s="51" t="s">
        <v>404</v>
      </c>
      <c r="P1511" s="48">
        <v>897</v>
      </c>
      <c r="Q1511" s="131" t="str">
        <f>IFERROR(INDEX(JRoomSCS!C:C,MATCH(JRooms!M1511,JRoomSCS!$B:$B,0)),"N/A")</f>
        <v>N/A</v>
      </c>
      <c r="R1511" s="86" t="s">
        <v>396</v>
      </c>
      <c r="S1511" s="87" t="str">
        <f>IFERROR(INDEX(SchoolList!C:C,MATCH(T1511,SchoolList!A:A,0)),"N/A")</f>
        <v>N/A</v>
      </c>
      <c r="T1511" s="87">
        <v>132</v>
      </c>
      <c r="U1511" s="88"/>
      <c r="V1511" s="87"/>
    </row>
    <row r="1512" spans="1:22" x14ac:dyDescent="0.2">
      <c r="A1512" s="48">
        <v>85</v>
      </c>
      <c r="B1512" s="48" t="s">
        <v>1067</v>
      </c>
      <c r="C1512" s="48" t="s">
        <v>1068</v>
      </c>
      <c r="D1512" s="49">
        <v>219</v>
      </c>
      <c r="E1512" s="50" t="s">
        <v>528</v>
      </c>
      <c r="F1512" s="48" t="s">
        <v>529</v>
      </c>
      <c r="G1512" s="48" t="s">
        <v>424</v>
      </c>
      <c r="H1512" s="48">
        <v>219</v>
      </c>
      <c r="I1512" s="48">
        <v>1</v>
      </c>
      <c r="J1512" s="48" t="s">
        <v>402</v>
      </c>
      <c r="K1512" s="48">
        <v>3326</v>
      </c>
      <c r="L1512" s="49">
        <v>12</v>
      </c>
      <c r="M1512" s="48" t="s">
        <v>419</v>
      </c>
      <c r="N1512" s="51" t="s">
        <v>404</v>
      </c>
      <c r="P1512" s="48">
        <v>897</v>
      </c>
      <c r="Q1512" s="131" t="str">
        <f>IFERROR(INDEX(JRoomSCS!C:C,MATCH(JRooms!M1512,JRoomSCS!$B:$B,0)),"N/A")</f>
        <v>N/A</v>
      </c>
      <c r="R1512" s="86" t="s">
        <v>396</v>
      </c>
      <c r="S1512" s="87" t="str">
        <f>IFERROR(INDEX(SchoolList!C:C,MATCH(T1512,SchoolList!A:A,0)),"N/A")</f>
        <v>N/A</v>
      </c>
      <c r="T1512" s="87">
        <v>132</v>
      </c>
      <c r="U1512" s="88"/>
      <c r="V1512" s="87"/>
    </row>
    <row r="1513" spans="1:22" x14ac:dyDescent="0.2">
      <c r="A1513" s="48">
        <v>85</v>
      </c>
      <c r="B1513" s="48" t="s">
        <v>1067</v>
      </c>
      <c r="C1513" s="48" t="s">
        <v>1068</v>
      </c>
      <c r="D1513" s="49">
        <v>220</v>
      </c>
      <c r="E1513" s="50" t="s">
        <v>533</v>
      </c>
      <c r="F1513" s="48" t="s">
        <v>534</v>
      </c>
      <c r="G1513" s="48" t="s">
        <v>424</v>
      </c>
      <c r="H1513" s="48">
        <v>220</v>
      </c>
      <c r="I1513" s="48">
        <v>1</v>
      </c>
      <c r="J1513" s="48" t="s">
        <v>402</v>
      </c>
      <c r="K1513" s="48">
        <v>3302</v>
      </c>
      <c r="L1513" s="49">
        <v>13</v>
      </c>
      <c r="M1513" s="48" t="s">
        <v>403</v>
      </c>
      <c r="N1513" s="51" t="s">
        <v>404</v>
      </c>
      <c r="P1513" s="48">
        <v>897</v>
      </c>
      <c r="Q1513" s="131" t="str">
        <f>IFERROR(INDEX(JRoomSCS!C:C,MATCH(JRooms!M1513,JRoomSCS!$B:$B,0)),"N/A")</f>
        <v>N/A</v>
      </c>
      <c r="R1513" s="86" t="s">
        <v>396</v>
      </c>
      <c r="S1513" s="87" t="str">
        <f>IFERROR(INDEX(SchoolList!C:C,MATCH(T1513,SchoolList!A:A,0)),"N/A")</f>
        <v>N/A</v>
      </c>
      <c r="T1513" s="87">
        <v>132</v>
      </c>
      <c r="U1513" s="88"/>
      <c r="V1513" s="87"/>
    </row>
    <row r="1514" spans="1:22" x14ac:dyDescent="0.2">
      <c r="A1514" s="48">
        <v>85</v>
      </c>
      <c r="B1514" s="48" t="s">
        <v>1067</v>
      </c>
      <c r="C1514" s="48" t="s">
        <v>1068</v>
      </c>
      <c r="D1514" s="49">
        <v>220</v>
      </c>
      <c r="E1514" s="50" t="s">
        <v>533</v>
      </c>
      <c r="F1514" s="48" t="s">
        <v>534</v>
      </c>
      <c r="G1514" s="48" t="s">
        <v>424</v>
      </c>
      <c r="H1514" s="48">
        <v>220</v>
      </c>
      <c r="I1514" s="48">
        <v>1</v>
      </c>
      <c r="J1514" s="48" t="s">
        <v>402</v>
      </c>
      <c r="K1514" s="48">
        <v>3338</v>
      </c>
      <c r="L1514" s="49">
        <v>14</v>
      </c>
      <c r="M1514" s="48" t="s">
        <v>419</v>
      </c>
      <c r="N1514" s="51" t="s">
        <v>404</v>
      </c>
      <c r="P1514" s="48">
        <v>897</v>
      </c>
      <c r="Q1514" s="131" t="str">
        <f>IFERROR(INDEX(JRoomSCS!C:C,MATCH(JRooms!M1514,JRoomSCS!$B:$B,0)),"N/A")</f>
        <v>N/A</v>
      </c>
      <c r="R1514" s="86" t="s">
        <v>396</v>
      </c>
      <c r="S1514" s="87" t="str">
        <f>IFERROR(INDEX(SchoolList!C:C,MATCH(T1514,SchoolList!A:A,0)),"N/A")</f>
        <v>N/A</v>
      </c>
      <c r="T1514" s="87">
        <v>132</v>
      </c>
      <c r="U1514" s="88"/>
      <c r="V1514" s="87"/>
    </row>
    <row r="1515" spans="1:22" x14ac:dyDescent="0.2">
      <c r="A1515" s="48">
        <v>85</v>
      </c>
      <c r="B1515" s="48" t="s">
        <v>1067</v>
      </c>
      <c r="C1515" s="48" t="s">
        <v>1068</v>
      </c>
      <c r="D1515" s="49">
        <v>220</v>
      </c>
      <c r="E1515" s="50" t="s">
        <v>533</v>
      </c>
      <c r="F1515" s="48" t="s">
        <v>534</v>
      </c>
      <c r="G1515" s="48" t="s">
        <v>424</v>
      </c>
      <c r="H1515" s="48">
        <v>220</v>
      </c>
      <c r="I1515" s="48">
        <v>1</v>
      </c>
      <c r="J1515" s="48" t="s">
        <v>402</v>
      </c>
      <c r="K1515" s="48">
        <v>3330</v>
      </c>
      <c r="L1515" s="49">
        <v>15</v>
      </c>
      <c r="M1515" s="48" t="s">
        <v>419</v>
      </c>
      <c r="N1515" s="51" t="s">
        <v>404</v>
      </c>
      <c r="P1515" s="48">
        <v>897</v>
      </c>
      <c r="Q1515" s="131" t="str">
        <f>IFERROR(INDEX(JRoomSCS!C:C,MATCH(JRooms!M1515,JRoomSCS!$B:$B,0)),"N/A")</f>
        <v>N/A</v>
      </c>
      <c r="R1515" s="86" t="s">
        <v>396</v>
      </c>
      <c r="S1515" s="87" t="str">
        <f>IFERROR(INDEX(SchoolList!C:C,MATCH(T1515,SchoolList!A:A,0)),"N/A")</f>
        <v>N/A</v>
      </c>
      <c r="T1515" s="87">
        <v>132</v>
      </c>
      <c r="U1515" s="88"/>
      <c r="V1515" s="87"/>
    </row>
    <row r="1516" spans="1:22" x14ac:dyDescent="0.2">
      <c r="A1516" s="48">
        <v>85</v>
      </c>
      <c r="B1516" s="48" t="s">
        <v>1067</v>
      </c>
      <c r="C1516" s="48" t="s">
        <v>1068</v>
      </c>
      <c r="D1516" s="49">
        <v>220</v>
      </c>
      <c r="E1516" s="50" t="s">
        <v>533</v>
      </c>
      <c r="F1516" s="48" t="s">
        <v>534</v>
      </c>
      <c r="G1516" s="48" t="s">
        <v>424</v>
      </c>
      <c r="H1516" s="48">
        <v>220</v>
      </c>
      <c r="I1516" s="48">
        <v>1</v>
      </c>
      <c r="J1516" s="48" t="s">
        <v>402</v>
      </c>
      <c r="K1516" s="48">
        <v>3331</v>
      </c>
      <c r="L1516" s="49">
        <v>16</v>
      </c>
      <c r="M1516" s="48" t="s">
        <v>419</v>
      </c>
      <c r="N1516" s="51" t="s">
        <v>404</v>
      </c>
      <c r="P1516" s="48">
        <v>897</v>
      </c>
      <c r="Q1516" s="131" t="str">
        <f>IFERROR(INDEX(JRoomSCS!C:C,MATCH(JRooms!M1516,JRoomSCS!$B:$B,0)),"N/A")</f>
        <v>N/A</v>
      </c>
      <c r="R1516" s="86" t="s">
        <v>396</v>
      </c>
      <c r="S1516" s="87" t="str">
        <f>IFERROR(INDEX(SchoolList!C:C,MATCH(T1516,SchoolList!A:A,0)),"N/A")</f>
        <v>N/A</v>
      </c>
      <c r="T1516" s="87">
        <v>132</v>
      </c>
      <c r="U1516" s="88"/>
      <c r="V1516" s="87"/>
    </row>
    <row r="1517" spans="1:22" x14ac:dyDescent="0.2">
      <c r="A1517" s="48">
        <v>85</v>
      </c>
      <c r="B1517" s="48" t="s">
        <v>1067</v>
      </c>
      <c r="C1517" s="48" t="s">
        <v>1068</v>
      </c>
      <c r="D1517" s="49">
        <v>221</v>
      </c>
      <c r="E1517" s="50" t="s">
        <v>536</v>
      </c>
      <c r="F1517" s="48" t="s">
        <v>537</v>
      </c>
      <c r="G1517" s="48" t="s">
        <v>424</v>
      </c>
      <c r="H1517" s="48">
        <v>221</v>
      </c>
      <c r="I1517" s="48">
        <v>1</v>
      </c>
      <c r="J1517" s="48" t="s">
        <v>402</v>
      </c>
      <c r="K1517" s="48">
        <v>3303</v>
      </c>
      <c r="L1517" s="49">
        <v>17</v>
      </c>
      <c r="M1517" s="48" t="s">
        <v>515</v>
      </c>
      <c r="N1517" s="51" t="s">
        <v>404</v>
      </c>
      <c r="P1517" s="48">
        <v>897</v>
      </c>
      <c r="Q1517" s="131" t="str">
        <f>IFERROR(INDEX(JRoomSCS!C:C,MATCH(JRooms!M1517,JRoomSCS!$B:$B,0)),"N/A")</f>
        <v>N/A</v>
      </c>
      <c r="R1517" s="86" t="s">
        <v>396</v>
      </c>
      <c r="S1517" s="87" t="str">
        <f>IFERROR(INDEX(SchoolList!C:C,MATCH(T1517,SchoolList!A:A,0)),"N/A")</f>
        <v>N/A</v>
      </c>
      <c r="T1517" s="87">
        <v>132</v>
      </c>
      <c r="U1517" s="88"/>
      <c r="V1517" s="87"/>
    </row>
    <row r="1518" spans="1:22" x14ac:dyDescent="0.2">
      <c r="A1518" s="48">
        <v>85</v>
      </c>
      <c r="B1518" s="48" t="s">
        <v>1067</v>
      </c>
      <c r="C1518" s="48" t="s">
        <v>1068</v>
      </c>
      <c r="D1518" s="49">
        <v>221</v>
      </c>
      <c r="E1518" s="50" t="s">
        <v>536</v>
      </c>
      <c r="F1518" s="48" t="s">
        <v>537</v>
      </c>
      <c r="G1518" s="48" t="s">
        <v>424</v>
      </c>
      <c r="H1518" s="48">
        <v>221</v>
      </c>
      <c r="I1518" s="48">
        <v>1</v>
      </c>
      <c r="J1518" s="48" t="s">
        <v>402</v>
      </c>
      <c r="K1518" s="48">
        <v>3334</v>
      </c>
      <c r="L1518" s="49">
        <v>18</v>
      </c>
      <c r="M1518" s="48" t="s">
        <v>515</v>
      </c>
      <c r="N1518" s="51" t="s">
        <v>404</v>
      </c>
      <c r="P1518" s="48">
        <v>897</v>
      </c>
      <c r="Q1518" s="131" t="str">
        <f>IFERROR(INDEX(JRoomSCS!C:C,MATCH(JRooms!M1518,JRoomSCS!$B:$B,0)),"N/A")</f>
        <v>N/A</v>
      </c>
      <c r="R1518" s="86" t="s">
        <v>396</v>
      </c>
      <c r="S1518" s="87" t="str">
        <f>IFERROR(INDEX(SchoolList!C:C,MATCH(T1518,SchoolList!A:A,0)),"N/A")</f>
        <v>N/A</v>
      </c>
      <c r="T1518" s="87">
        <v>132</v>
      </c>
      <c r="U1518" s="88"/>
      <c r="V1518" s="87"/>
    </row>
    <row r="1519" spans="1:22" x14ac:dyDescent="0.2">
      <c r="A1519" s="48">
        <v>85</v>
      </c>
      <c r="B1519" s="48" t="s">
        <v>1067</v>
      </c>
      <c r="C1519" s="48" t="s">
        <v>1068</v>
      </c>
      <c r="D1519" s="49">
        <v>221</v>
      </c>
      <c r="E1519" s="50" t="s">
        <v>536</v>
      </c>
      <c r="F1519" s="48" t="s">
        <v>537</v>
      </c>
      <c r="G1519" s="48" t="s">
        <v>424</v>
      </c>
      <c r="H1519" s="48">
        <v>221</v>
      </c>
      <c r="I1519" s="48">
        <v>1</v>
      </c>
      <c r="J1519" s="48" t="s">
        <v>402</v>
      </c>
      <c r="K1519" s="48">
        <v>3335</v>
      </c>
      <c r="L1519" s="49">
        <v>19</v>
      </c>
      <c r="M1519" s="48" t="s">
        <v>515</v>
      </c>
      <c r="N1519" s="51" t="s">
        <v>404</v>
      </c>
      <c r="P1519" s="48">
        <v>897</v>
      </c>
      <c r="Q1519" s="131" t="str">
        <f>IFERROR(INDEX(JRoomSCS!C:C,MATCH(JRooms!M1519,JRoomSCS!$B:$B,0)),"N/A")</f>
        <v>N/A</v>
      </c>
      <c r="R1519" s="86" t="s">
        <v>396</v>
      </c>
      <c r="S1519" s="87" t="str">
        <f>IFERROR(INDEX(SchoolList!C:C,MATCH(T1519,SchoolList!A:A,0)),"N/A")</f>
        <v>N/A</v>
      </c>
      <c r="T1519" s="87">
        <v>132</v>
      </c>
      <c r="U1519" s="88"/>
      <c r="V1519" s="87"/>
    </row>
    <row r="1520" spans="1:22" x14ac:dyDescent="0.2">
      <c r="A1520" s="48">
        <v>85</v>
      </c>
      <c r="B1520" s="48" t="s">
        <v>1067</v>
      </c>
      <c r="C1520" s="48" t="s">
        <v>1068</v>
      </c>
      <c r="D1520" s="49">
        <v>221</v>
      </c>
      <c r="E1520" s="50" t="s">
        <v>536</v>
      </c>
      <c r="F1520" s="48" t="s">
        <v>537</v>
      </c>
      <c r="G1520" s="48" t="s">
        <v>424</v>
      </c>
      <c r="H1520" s="48">
        <v>221</v>
      </c>
      <c r="I1520" s="48">
        <v>1</v>
      </c>
      <c r="J1520" s="48" t="s">
        <v>402</v>
      </c>
      <c r="K1520" s="48">
        <v>3336</v>
      </c>
      <c r="L1520" s="49">
        <v>20</v>
      </c>
      <c r="M1520" s="48" t="s">
        <v>515</v>
      </c>
      <c r="N1520" s="51" t="s">
        <v>404</v>
      </c>
      <c r="P1520" s="48">
        <v>897</v>
      </c>
      <c r="Q1520" s="131" t="str">
        <f>IFERROR(INDEX(JRoomSCS!C:C,MATCH(JRooms!M1520,JRoomSCS!$B:$B,0)),"N/A")</f>
        <v>N/A</v>
      </c>
      <c r="R1520" s="86" t="s">
        <v>396</v>
      </c>
      <c r="S1520" s="87" t="str">
        <f>IFERROR(INDEX(SchoolList!C:C,MATCH(T1520,SchoolList!A:A,0)),"N/A")</f>
        <v>N/A</v>
      </c>
      <c r="T1520" s="87">
        <v>132</v>
      </c>
      <c r="U1520" s="88"/>
      <c r="V1520" s="87"/>
    </row>
    <row r="1521" spans="1:22" x14ac:dyDescent="0.2">
      <c r="A1521" s="48">
        <v>85</v>
      </c>
      <c r="B1521" s="48" t="s">
        <v>1067</v>
      </c>
      <c r="C1521" s="48" t="s">
        <v>1068</v>
      </c>
      <c r="D1521" s="49">
        <v>221</v>
      </c>
      <c r="E1521" s="50" t="s">
        <v>536</v>
      </c>
      <c r="F1521" s="48" t="s">
        <v>537</v>
      </c>
      <c r="G1521" s="48" t="s">
        <v>424</v>
      </c>
      <c r="H1521" s="48">
        <v>221</v>
      </c>
      <c r="I1521" s="48">
        <v>1</v>
      </c>
      <c r="J1521" s="48" t="s">
        <v>402</v>
      </c>
      <c r="K1521" s="48">
        <v>3337</v>
      </c>
      <c r="L1521" s="49">
        <v>21</v>
      </c>
      <c r="M1521" s="48" t="s">
        <v>515</v>
      </c>
      <c r="N1521" s="51" t="s">
        <v>404</v>
      </c>
      <c r="P1521" s="48">
        <v>897</v>
      </c>
      <c r="Q1521" s="131" t="str">
        <f>IFERROR(INDEX(JRoomSCS!C:C,MATCH(JRooms!M1521,JRoomSCS!$B:$B,0)),"N/A")</f>
        <v>N/A</v>
      </c>
      <c r="R1521" s="86" t="s">
        <v>396</v>
      </c>
      <c r="S1521" s="87" t="str">
        <f>IFERROR(INDEX(SchoolList!C:C,MATCH(T1521,SchoolList!A:A,0)),"N/A")</f>
        <v>N/A</v>
      </c>
      <c r="T1521" s="87">
        <v>132</v>
      </c>
      <c r="U1521" s="88"/>
      <c r="V1521" s="87"/>
    </row>
    <row r="1522" spans="1:22" x14ac:dyDescent="0.2">
      <c r="A1522" s="48">
        <v>86</v>
      </c>
      <c r="B1522" s="48" t="s">
        <v>1069</v>
      </c>
      <c r="C1522" s="48" t="s">
        <v>1070</v>
      </c>
      <c r="D1522" s="49">
        <v>224</v>
      </c>
      <c r="E1522" s="50" t="s">
        <v>399</v>
      </c>
      <c r="F1522" s="48" t="s">
        <v>400</v>
      </c>
      <c r="G1522" s="48" t="s">
        <v>401</v>
      </c>
      <c r="H1522" s="48">
        <v>224</v>
      </c>
      <c r="I1522" s="48">
        <v>1</v>
      </c>
      <c r="J1522" s="48" t="s">
        <v>402</v>
      </c>
      <c r="K1522" s="48">
        <v>124</v>
      </c>
      <c r="L1522" s="49">
        <v>102</v>
      </c>
      <c r="M1522" s="48" t="s">
        <v>403</v>
      </c>
      <c r="N1522" s="51" t="s">
        <v>404</v>
      </c>
      <c r="P1522" s="48">
        <v>896</v>
      </c>
      <c r="Q1522" s="131" t="str">
        <f>IFERROR(INDEX(JRoomSCS!C:C,MATCH(JRooms!M1522,JRoomSCS!$B:$B,0)),"N/A")</f>
        <v>N/A</v>
      </c>
      <c r="R1522" s="86" t="s">
        <v>405</v>
      </c>
      <c r="S1522" s="87" t="str">
        <f>IFERROR(INDEX(SchoolList!C:C,MATCH(T1522,SchoolList!A:A,0)),"N/A")</f>
        <v>N/A</v>
      </c>
      <c r="T1522" s="87" t="s">
        <v>405</v>
      </c>
      <c r="U1522" s="88"/>
      <c r="V1522" s="87"/>
    </row>
    <row r="1523" spans="1:22" x14ac:dyDescent="0.2">
      <c r="A1523" s="48">
        <v>86</v>
      </c>
      <c r="B1523" s="48" t="s">
        <v>1069</v>
      </c>
      <c r="C1523" s="48" t="s">
        <v>1070</v>
      </c>
      <c r="D1523" s="49">
        <v>224</v>
      </c>
      <c r="E1523" s="50" t="s">
        <v>399</v>
      </c>
      <c r="F1523" s="48" t="s">
        <v>400</v>
      </c>
      <c r="G1523" s="48" t="s">
        <v>401</v>
      </c>
      <c r="H1523" s="48">
        <v>224</v>
      </c>
      <c r="I1523" s="48">
        <v>1</v>
      </c>
      <c r="J1523" s="48" t="s">
        <v>402</v>
      </c>
      <c r="K1523" s="48">
        <v>125</v>
      </c>
      <c r="L1523" s="49">
        <v>103</v>
      </c>
      <c r="M1523" s="48" t="s">
        <v>403</v>
      </c>
      <c r="N1523" s="51" t="s">
        <v>404</v>
      </c>
      <c r="P1523" s="48">
        <v>896</v>
      </c>
      <c r="Q1523" s="131" t="str">
        <f>IFERROR(INDEX(JRoomSCS!C:C,MATCH(JRooms!M1523,JRoomSCS!$B:$B,0)),"N/A")</f>
        <v>N/A</v>
      </c>
      <c r="R1523" s="86" t="s">
        <v>405</v>
      </c>
      <c r="S1523" s="87" t="str">
        <f>IFERROR(INDEX(SchoolList!C:C,MATCH(T1523,SchoolList!A:A,0)),"N/A")</f>
        <v>N/A</v>
      </c>
      <c r="T1523" s="87" t="s">
        <v>405</v>
      </c>
      <c r="U1523" s="88"/>
      <c r="V1523" s="87"/>
    </row>
    <row r="1524" spans="1:22" x14ac:dyDescent="0.2">
      <c r="A1524" s="48">
        <v>86</v>
      </c>
      <c r="B1524" s="48" t="s">
        <v>1069</v>
      </c>
      <c r="C1524" s="48" t="s">
        <v>1070</v>
      </c>
      <c r="D1524" s="49">
        <v>224</v>
      </c>
      <c r="E1524" s="50" t="s">
        <v>399</v>
      </c>
      <c r="F1524" s="48" t="s">
        <v>400</v>
      </c>
      <c r="G1524" s="48" t="s">
        <v>401</v>
      </c>
      <c r="H1524" s="48">
        <v>224</v>
      </c>
      <c r="I1524" s="48">
        <v>1</v>
      </c>
      <c r="J1524" s="48" t="s">
        <v>402</v>
      </c>
      <c r="K1524" s="48">
        <v>126</v>
      </c>
      <c r="L1524" s="49">
        <v>104</v>
      </c>
      <c r="M1524" s="48" t="s">
        <v>406</v>
      </c>
      <c r="N1524" s="51" t="s">
        <v>404</v>
      </c>
      <c r="P1524" s="48">
        <v>896</v>
      </c>
      <c r="Q1524" s="131" t="str">
        <f>IFERROR(INDEX(JRoomSCS!C:C,MATCH(JRooms!M1524,JRoomSCS!$B:$B,0)),"N/A")</f>
        <v>N/A</v>
      </c>
      <c r="R1524" s="86" t="s">
        <v>405</v>
      </c>
      <c r="S1524" s="87" t="str">
        <f>IFERROR(INDEX(SchoolList!C:C,MATCH(T1524,SchoolList!A:A,0)),"N/A")</f>
        <v>N/A</v>
      </c>
      <c r="T1524" s="87" t="s">
        <v>405</v>
      </c>
      <c r="U1524" s="88"/>
      <c r="V1524" s="87"/>
    </row>
    <row r="1525" spans="1:22" x14ac:dyDescent="0.2">
      <c r="A1525" s="48">
        <v>86</v>
      </c>
      <c r="B1525" s="48" t="s">
        <v>1069</v>
      </c>
      <c r="C1525" s="48" t="s">
        <v>1070</v>
      </c>
      <c r="D1525" s="49">
        <v>224</v>
      </c>
      <c r="E1525" s="50" t="s">
        <v>399</v>
      </c>
      <c r="F1525" s="48" t="s">
        <v>400</v>
      </c>
      <c r="G1525" s="48" t="s">
        <v>401</v>
      </c>
      <c r="H1525" s="48">
        <v>224</v>
      </c>
      <c r="I1525" s="48">
        <v>1</v>
      </c>
      <c r="J1525" s="48" t="s">
        <v>402</v>
      </c>
      <c r="K1525" s="48">
        <v>127</v>
      </c>
      <c r="L1525" s="49">
        <v>105</v>
      </c>
      <c r="M1525" s="48" t="s">
        <v>406</v>
      </c>
      <c r="N1525" s="51" t="s">
        <v>404</v>
      </c>
      <c r="P1525" s="48">
        <v>896</v>
      </c>
      <c r="Q1525" s="131" t="str">
        <f>IFERROR(INDEX(JRoomSCS!C:C,MATCH(JRooms!M1525,JRoomSCS!$B:$B,0)),"N/A")</f>
        <v>N/A</v>
      </c>
      <c r="R1525" s="86" t="s">
        <v>405</v>
      </c>
      <c r="S1525" s="87" t="str">
        <f>IFERROR(INDEX(SchoolList!C:C,MATCH(T1525,SchoolList!A:A,0)),"N/A")</f>
        <v>N/A</v>
      </c>
      <c r="T1525" s="87" t="s">
        <v>405</v>
      </c>
      <c r="U1525" s="88"/>
      <c r="V1525" s="87"/>
    </row>
    <row r="1526" spans="1:22" x14ac:dyDescent="0.2">
      <c r="A1526" s="48">
        <v>86</v>
      </c>
      <c r="B1526" s="48" t="s">
        <v>1069</v>
      </c>
      <c r="C1526" s="48" t="s">
        <v>1070</v>
      </c>
      <c r="D1526" s="49">
        <v>224</v>
      </c>
      <c r="E1526" s="50" t="s">
        <v>399</v>
      </c>
      <c r="F1526" s="48" t="s">
        <v>400</v>
      </c>
      <c r="G1526" s="48" t="s">
        <v>401</v>
      </c>
      <c r="H1526" s="48">
        <v>224</v>
      </c>
      <c r="I1526" s="48">
        <v>1</v>
      </c>
      <c r="J1526" s="48" t="s">
        <v>402</v>
      </c>
      <c r="K1526" s="48">
        <v>128</v>
      </c>
      <c r="L1526" s="49">
        <v>106</v>
      </c>
      <c r="M1526" s="48" t="s">
        <v>406</v>
      </c>
      <c r="N1526" s="51" t="s">
        <v>404</v>
      </c>
      <c r="P1526" s="48">
        <v>896</v>
      </c>
      <c r="Q1526" s="131" t="str">
        <f>IFERROR(INDEX(JRoomSCS!C:C,MATCH(JRooms!M1526,JRoomSCS!$B:$B,0)),"N/A")</f>
        <v>N/A</v>
      </c>
      <c r="R1526" s="86" t="s">
        <v>405</v>
      </c>
      <c r="S1526" s="87" t="str">
        <f>IFERROR(INDEX(SchoolList!C:C,MATCH(T1526,SchoolList!A:A,0)),"N/A")</f>
        <v>N/A</v>
      </c>
      <c r="T1526" s="87" t="s">
        <v>405</v>
      </c>
      <c r="U1526" s="88"/>
      <c r="V1526" s="87"/>
    </row>
    <row r="1527" spans="1:22" x14ac:dyDescent="0.2">
      <c r="A1527" s="48">
        <v>86</v>
      </c>
      <c r="B1527" s="48" t="s">
        <v>1069</v>
      </c>
      <c r="C1527" s="48" t="s">
        <v>1070</v>
      </c>
      <c r="D1527" s="49">
        <v>224</v>
      </c>
      <c r="E1527" s="50" t="s">
        <v>399</v>
      </c>
      <c r="F1527" s="48" t="s">
        <v>400</v>
      </c>
      <c r="G1527" s="48" t="s">
        <v>401</v>
      </c>
      <c r="H1527" s="48">
        <v>224</v>
      </c>
      <c r="I1527" s="48">
        <v>1</v>
      </c>
      <c r="J1527" s="48" t="s">
        <v>402</v>
      </c>
      <c r="K1527" s="48">
        <v>129</v>
      </c>
      <c r="L1527" s="49">
        <v>110</v>
      </c>
      <c r="M1527" s="48" t="s">
        <v>406</v>
      </c>
      <c r="N1527" s="51" t="s">
        <v>404</v>
      </c>
      <c r="P1527" s="48">
        <v>1280</v>
      </c>
      <c r="Q1527" s="131" t="str">
        <f>IFERROR(INDEX(JRoomSCS!C:C,MATCH(JRooms!M1527,JRoomSCS!$B:$B,0)),"N/A")</f>
        <v>N/A</v>
      </c>
      <c r="R1527" s="86" t="s">
        <v>405</v>
      </c>
      <c r="S1527" s="87" t="str">
        <f>IFERROR(INDEX(SchoolList!C:C,MATCH(T1527,SchoolList!A:A,0)),"N/A")</f>
        <v>N/A</v>
      </c>
      <c r="T1527" s="87" t="s">
        <v>405</v>
      </c>
      <c r="U1527" s="88"/>
      <c r="V1527" s="87"/>
    </row>
    <row r="1528" spans="1:22" x14ac:dyDescent="0.2">
      <c r="A1528" s="48">
        <v>86</v>
      </c>
      <c r="B1528" s="48" t="s">
        <v>1069</v>
      </c>
      <c r="C1528" s="48" t="s">
        <v>1070</v>
      </c>
      <c r="D1528" s="49">
        <v>224</v>
      </c>
      <c r="E1528" s="50" t="s">
        <v>399</v>
      </c>
      <c r="F1528" s="48" t="s">
        <v>400</v>
      </c>
      <c r="G1528" s="48" t="s">
        <v>401</v>
      </c>
      <c r="H1528" s="48">
        <v>224</v>
      </c>
      <c r="I1528" s="48">
        <v>1</v>
      </c>
      <c r="J1528" s="48" t="s">
        <v>402</v>
      </c>
      <c r="K1528" s="48">
        <v>130</v>
      </c>
      <c r="L1528" s="49">
        <v>111</v>
      </c>
      <c r="M1528" s="48" t="s">
        <v>406</v>
      </c>
      <c r="N1528" s="51" t="s">
        <v>404</v>
      </c>
      <c r="P1528" s="48">
        <v>896</v>
      </c>
      <c r="Q1528" s="131" t="str">
        <f>IFERROR(INDEX(JRoomSCS!C:C,MATCH(JRooms!M1528,JRoomSCS!$B:$B,0)),"N/A")</f>
        <v>N/A</v>
      </c>
      <c r="R1528" s="86" t="s">
        <v>405</v>
      </c>
      <c r="S1528" s="87" t="str">
        <f>IFERROR(INDEX(SchoolList!C:C,MATCH(T1528,SchoolList!A:A,0)),"N/A")</f>
        <v>N/A</v>
      </c>
      <c r="T1528" s="87" t="s">
        <v>405</v>
      </c>
      <c r="U1528" s="88"/>
      <c r="V1528" s="87"/>
    </row>
    <row r="1529" spans="1:22" x14ac:dyDescent="0.2">
      <c r="A1529" s="48">
        <v>86</v>
      </c>
      <c r="B1529" s="48" t="s">
        <v>1069</v>
      </c>
      <c r="C1529" s="48" t="s">
        <v>1070</v>
      </c>
      <c r="D1529" s="49">
        <v>224</v>
      </c>
      <c r="E1529" s="50" t="s">
        <v>399</v>
      </c>
      <c r="F1529" s="48" t="s">
        <v>400</v>
      </c>
      <c r="G1529" s="48" t="s">
        <v>401</v>
      </c>
      <c r="H1529" s="48">
        <v>224</v>
      </c>
      <c r="I1529" s="48">
        <v>1</v>
      </c>
      <c r="J1529" s="48" t="s">
        <v>402</v>
      </c>
      <c r="K1529" s="48">
        <v>131</v>
      </c>
      <c r="L1529" s="49">
        <v>112</v>
      </c>
      <c r="M1529" s="48" t="s">
        <v>406</v>
      </c>
      <c r="N1529" s="51" t="s">
        <v>404</v>
      </c>
      <c r="P1529" s="48">
        <v>896</v>
      </c>
      <c r="Q1529" s="131" t="str">
        <f>IFERROR(INDEX(JRoomSCS!C:C,MATCH(JRooms!M1529,JRoomSCS!$B:$B,0)),"N/A")</f>
        <v>N/A</v>
      </c>
      <c r="R1529" s="86" t="s">
        <v>405</v>
      </c>
      <c r="S1529" s="87" t="str">
        <f>IFERROR(INDEX(SchoolList!C:C,MATCH(T1529,SchoolList!A:A,0)),"N/A")</f>
        <v>N/A</v>
      </c>
      <c r="T1529" s="87" t="s">
        <v>405</v>
      </c>
      <c r="U1529" s="88"/>
      <c r="V1529" s="87"/>
    </row>
    <row r="1530" spans="1:22" x14ac:dyDescent="0.2">
      <c r="A1530" s="48">
        <v>86</v>
      </c>
      <c r="B1530" s="48" t="s">
        <v>1069</v>
      </c>
      <c r="C1530" s="48" t="s">
        <v>1070</v>
      </c>
      <c r="D1530" s="49">
        <v>224</v>
      </c>
      <c r="E1530" s="50" t="s">
        <v>399</v>
      </c>
      <c r="F1530" s="48" t="s">
        <v>400</v>
      </c>
      <c r="G1530" s="48" t="s">
        <v>401</v>
      </c>
      <c r="H1530" s="48">
        <v>224</v>
      </c>
      <c r="I1530" s="48">
        <v>1</v>
      </c>
      <c r="J1530" s="48" t="s">
        <v>402</v>
      </c>
      <c r="K1530" s="48">
        <v>132</v>
      </c>
      <c r="L1530" s="49" t="s">
        <v>1071</v>
      </c>
      <c r="M1530" s="48" t="s">
        <v>412</v>
      </c>
      <c r="N1530" s="51" t="s">
        <v>413</v>
      </c>
      <c r="P1530" s="48">
        <v>2814</v>
      </c>
      <c r="Q1530" s="131" t="str">
        <f>IFERROR(INDEX(JRoomSCS!C:C,MATCH(JRooms!M1530,JRoomSCS!$B:$B,0)),"N/A")</f>
        <v>N/A</v>
      </c>
      <c r="R1530" s="86" t="s">
        <v>405</v>
      </c>
      <c r="S1530" s="87" t="str">
        <f>IFERROR(INDEX(SchoolList!C:C,MATCH(T1530,SchoolList!A:A,0)),"N/A")</f>
        <v>N/A</v>
      </c>
      <c r="T1530" s="87" t="s">
        <v>405</v>
      </c>
      <c r="U1530" s="88"/>
      <c r="V1530" s="87"/>
    </row>
    <row r="1531" spans="1:22" x14ac:dyDescent="0.2">
      <c r="A1531" s="48">
        <v>86</v>
      </c>
      <c r="B1531" s="48" t="s">
        <v>1069</v>
      </c>
      <c r="C1531" s="48" t="s">
        <v>1070</v>
      </c>
      <c r="D1531" s="49">
        <v>224</v>
      </c>
      <c r="E1531" s="50" t="s">
        <v>399</v>
      </c>
      <c r="F1531" s="48" t="s">
        <v>400</v>
      </c>
      <c r="G1531" s="48" t="s">
        <v>401</v>
      </c>
      <c r="H1531" s="48">
        <v>1100</v>
      </c>
      <c r="I1531" s="48">
        <v>2</v>
      </c>
      <c r="J1531" s="48" t="s">
        <v>541</v>
      </c>
      <c r="K1531" s="48">
        <v>1490</v>
      </c>
      <c r="L1531" s="49">
        <v>202</v>
      </c>
      <c r="M1531" s="48" t="s">
        <v>415</v>
      </c>
      <c r="N1531" s="51" t="s">
        <v>416</v>
      </c>
      <c r="P1531" s="48">
        <v>840</v>
      </c>
      <c r="Q1531" s="131" t="str">
        <f>IFERROR(INDEX(JRoomSCS!C:C,MATCH(JRooms!M1531,JRoomSCS!$B:$B,0)),"N/A")</f>
        <v>N/A</v>
      </c>
      <c r="R1531" s="86" t="s">
        <v>405</v>
      </c>
      <c r="S1531" s="87" t="str">
        <f>IFERROR(INDEX(SchoolList!C:C,MATCH(T1531,SchoolList!A:A,0)),"N/A")</f>
        <v>N/A</v>
      </c>
      <c r="T1531" s="87" t="s">
        <v>405</v>
      </c>
      <c r="U1531" s="88"/>
      <c r="V1531" s="87"/>
    </row>
    <row r="1532" spans="1:22" x14ac:dyDescent="0.2">
      <c r="A1532" s="48">
        <v>86</v>
      </c>
      <c r="B1532" s="48" t="s">
        <v>1069</v>
      </c>
      <c r="C1532" s="48" t="s">
        <v>1070</v>
      </c>
      <c r="D1532" s="49">
        <v>224</v>
      </c>
      <c r="E1532" s="50" t="s">
        <v>399</v>
      </c>
      <c r="F1532" s="48" t="s">
        <v>400</v>
      </c>
      <c r="G1532" s="48" t="s">
        <v>401</v>
      </c>
      <c r="H1532" s="48">
        <v>1100</v>
      </c>
      <c r="I1532" s="48">
        <v>2</v>
      </c>
      <c r="J1532" s="48" t="s">
        <v>541</v>
      </c>
      <c r="K1532" s="48">
        <v>1495</v>
      </c>
      <c r="L1532" s="49">
        <v>203</v>
      </c>
      <c r="M1532" s="48" t="s">
        <v>419</v>
      </c>
      <c r="N1532" s="51" t="s">
        <v>404</v>
      </c>
      <c r="P1532" s="48">
        <v>896</v>
      </c>
      <c r="Q1532" s="131" t="str">
        <f>IFERROR(INDEX(JRoomSCS!C:C,MATCH(JRooms!M1532,JRoomSCS!$B:$B,0)),"N/A")</f>
        <v>N/A</v>
      </c>
      <c r="R1532" s="86" t="s">
        <v>405</v>
      </c>
      <c r="S1532" s="87" t="str">
        <f>IFERROR(INDEX(SchoolList!C:C,MATCH(T1532,SchoolList!A:A,0)),"N/A")</f>
        <v>N/A</v>
      </c>
      <c r="T1532" s="87" t="s">
        <v>405</v>
      </c>
      <c r="U1532" s="88"/>
      <c r="V1532" s="87"/>
    </row>
    <row r="1533" spans="1:22" x14ac:dyDescent="0.2">
      <c r="A1533" s="48">
        <v>86</v>
      </c>
      <c r="B1533" s="48" t="s">
        <v>1069</v>
      </c>
      <c r="C1533" s="48" t="s">
        <v>1070</v>
      </c>
      <c r="D1533" s="49">
        <v>224</v>
      </c>
      <c r="E1533" s="50" t="s">
        <v>399</v>
      </c>
      <c r="F1533" s="48" t="s">
        <v>400</v>
      </c>
      <c r="G1533" s="48" t="s">
        <v>401</v>
      </c>
      <c r="H1533" s="48">
        <v>1100</v>
      </c>
      <c r="I1533" s="48">
        <v>2</v>
      </c>
      <c r="J1533" s="48" t="s">
        <v>541</v>
      </c>
      <c r="K1533" s="48">
        <v>1496</v>
      </c>
      <c r="L1533" s="49">
        <v>204</v>
      </c>
      <c r="M1533" s="48" t="s">
        <v>419</v>
      </c>
      <c r="N1533" s="51" t="s">
        <v>404</v>
      </c>
      <c r="P1533" s="48">
        <v>840</v>
      </c>
      <c r="Q1533" s="131" t="str">
        <f>IFERROR(INDEX(JRoomSCS!C:C,MATCH(JRooms!M1533,JRoomSCS!$B:$B,0)),"N/A")</f>
        <v>N/A</v>
      </c>
      <c r="R1533" s="86" t="s">
        <v>405</v>
      </c>
      <c r="S1533" s="87" t="str">
        <f>IFERROR(INDEX(SchoolList!C:C,MATCH(T1533,SchoolList!A:A,0)),"N/A")</f>
        <v>N/A</v>
      </c>
      <c r="T1533" s="87" t="s">
        <v>405</v>
      </c>
      <c r="U1533" s="88"/>
      <c r="V1533" s="87"/>
    </row>
    <row r="1534" spans="1:22" x14ac:dyDescent="0.2">
      <c r="A1534" s="48">
        <v>86</v>
      </c>
      <c r="B1534" s="48" t="s">
        <v>1069</v>
      </c>
      <c r="C1534" s="48" t="s">
        <v>1070</v>
      </c>
      <c r="D1534" s="49">
        <v>224</v>
      </c>
      <c r="E1534" s="50" t="s">
        <v>399</v>
      </c>
      <c r="F1534" s="48" t="s">
        <v>400</v>
      </c>
      <c r="G1534" s="48" t="s">
        <v>401</v>
      </c>
      <c r="H1534" s="48">
        <v>1100</v>
      </c>
      <c r="I1534" s="48">
        <v>2</v>
      </c>
      <c r="J1534" s="48" t="s">
        <v>541</v>
      </c>
      <c r="K1534" s="48">
        <v>1497</v>
      </c>
      <c r="L1534" s="49">
        <v>205</v>
      </c>
      <c r="M1534" s="48" t="s">
        <v>419</v>
      </c>
      <c r="N1534" s="51" t="s">
        <v>404</v>
      </c>
      <c r="P1534" s="48">
        <v>840</v>
      </c>
      <c r="Q1534" s="131" t="str">
        <f>IFERROR(INDEX(JRoomSCS!C:C,MATCH(JRooms!M1534,JRoomSCS!$B:$B,0)),"N/A")</f>
        <v>N/A</v>
      </c>
      <c r="R1534" s="86" t="s">
        <v>405</v>
      </c>
      <c r="S1534" s="87" t="str">
        <f>IFERROR(INDEX(SchoolList!C:C,MATCH(T1534,SchoolList!A:A,0)),"N/A")</f>
        <v>N/A</v>
      </c>
      <c r="T1534" s="87" t="s">
        <v>405</v>
      </c>
      <c r="U1534" s="88"/>
      <c r="V1534" s="87"/>
    </row>
    <row r="1535" spans="1:22" x14ac:dyDescent="0.2">
      <c r="A1535" s="48">
        <v>86</v>
      </c>
      <c r="B1535" s="48" t="s">
        <v>1069</v>
      </c>
      <c r="C1535" s="48" t="s">
        <v>1070</v>
      </c>
      <c r="D1535" s="49">
        <v>224</v>
      </c>
      <c r="E1535" s="50" t="s">
        <v>399</v>
      </c>
      <c r="F1535" s="48" t="s">
        <v>400</v>
      </c>
      <c r="G1535" s="48" t="s">
        <v>401</v>
      </c>
      <c r="H1535" s="48">
        <v>1100</v>
      </c>
      <c r="I1535" s="48">
        <v>2</v>
      </c>
      <c r="J1535" s="48" t="s">
        <v>541</v>
      </c>
      <c r="K1535" s="48">
        <v>1498</v>
      </c>
      <c r="L1535" s="49">
        <v>206</v>
      </c>
      <c r="M1535" s="48" t="s">
        <v>419</v>
      </c>
      <c r="N1535" s="51" t="s">
        <v>404</v>
      </c>
      <c r="P1535" s="48">
        <v>840</v>
      </c>
      <c r="Q1535" s="131" t="str">
        <f>IFERROR(INDEX(JRoomSCS!C:C,MATCH(JRooms!M1535,JRoomSCS!$B:$B,0)),"N/A")</f>
        <v>N/A</v>
      </c>
      <c r="R1535" s="86" t="s">
        <v>405</v>
      </c>
      <c r="S1535" s="87" t="str">
        <f>IFERROR(INDEX(SchoolList!C:C,MATCH(T1535,SchoolList!A:A,0)),"N/A")</f>
        <v>N/A</v>
      </c>
      <c r="T1535" s="87" t="s">
        <v>405</v>
      </c>
      <c r="U1535" s="88"/>
      <c r="V1535" s="87"/>
    </row>
    <row r="1536" spans="1:22" x14ac:dyDescent="0.2">
      <c r="A1536" s="48">
        <v>86</v>
      </c>
      <c r="B1536" s="48" t="s">
        <v>1069</v>
      </c>
      <c r="C1536" s="48" t="s">
        <v>1070</v>
      </c>
      <c r="D1536" s="49">
        <v>224</v>
      </c>
      <c r="E1536" s="50" t="s">
        <v>399</v>
      </c>
      <c r="F1536" s="48" t="s">
        <v>400</v>
      </c>
      <c r="G1536" s="48" t="s">
        <v>401</v>
      </c>
      <c r="H1536" s="48">
        <v>1100</v>
      </c>
      <c r="I1536" s="48">
        <v>2</v>
      </c>
      <c r="J1536" s="48" t="s">
        <v>541</v>
      </c>
      <c r="K1536" s="48">
        <v>1494</v>
      </c>
      <c r="L1536" s="49">
        <v>211</v>
      </c>
      <c r="M1536" s="48" t="s">
        <v>419</v>
      </c>
      <c r="N1536" s="51" t="s">
        <v>404</v>
      </c>
      <c r="P1536" s="48">
        <v>840</v>
      </c>
      <c r="Q1536" s="131" t="str">
        <f>IFERROR(INDEX(JRoomSCS!C:C,MATCH(JRooms!M1536,JRoomSCS!$B:$B,0)),"N/A")</f>
        <v>N/A</v>
      </c>
      <c r="R1536" s="86" t="s">
        <v>405</v>
      </c>
      <c r="S1536" s="87" t="str">
        <f>IFERROR(INDEX(SchoolList!C:C,MATCH(T1536,SchoolList!A:A,0)),"N/A")</f>
        <v>N/A</v>
      </c>
      <c r="T1536" s="87" t="s">
        <v>405</v>
      </c>
      <c r="U1536" s="88"/>
      <c r="V1536" s="87"/>
    </row>
    <row r="1537" spans="1:22" x14ac:dyDescent="0.2">
      <c r="A1537" s="48">
        <v>86</v>
      </c>
      <c r="B1537" s="48" t="s">
        <v>1069</v>
      </c>
      <c r="C1537" s="48" t="s">
        <v>1070</v>
      </c>
      <c r="D1537" s="49">
        <v>224</v>
      </c>
      <c r="E1537" s="50" t="s">
        <v>399</v>
      </c>
      <c r="F1537" s="48" t="s">
        <v>400</v>
      </c>
      <c r="G1537" s="48" t="s">
        <v>401</v>
      </c>
      <c r="H1537" s="48">
        <v>1100</v>
      </c>
      <c r="I1537" s="48">
        <v>2</v>
      </c>
      <c r="J1537" s="48" t="s">
        <v>541</v>
      </c>
      <c r="K1537" s="48">
        <v>1493</v>
      </c>
      <c r="L1537" s="49">
        <v>212</v>
      </c>
      <c r="M1537" s="48" t="s">
        <v>419</v>
      </c>
      <c r="N1537" s="51" t="s">
        <v>404</v>
      </c>
      <c r="P1537" s="48">
        <v>840</v>
      </c>
      <c r="Q1537" s="131" t="str">
        <f>IFERROR(INDEX(JRoomSCS!C:C,MATCH(JRooms!M1537,JRoomSCS!$B:$B,0)),"N/A")</f>
        <v>N/A</v>
      </c>
      <c r="R1537" s="86" t="s">
        <v>405</v>
      </c>
      <c r="S1537" s="87" t="str">
        <f>IFERROR(INDEX(SchoolList!C:C,MATCH(T1537,SchoolList!A:A,0)),"N/A")</f>
        <v>N/A</v>
      </c>
      <c r="T1537" s="87" t="s">
        <v>405</v>
      </c>
      <c r="U1537" s="88"/>
      <c r="V1537" s="87"/>
    </row>
    <row r="1538" spans="1:22" x14ac:dyDescent="0.2">
      <c r="A1538" s="48">
        <v>86</v>
      </c>
      <c r="B1538" s="48" t="s">
        <v>1069</v>
      </c>
      <c r="C1538" s="48" t="s">
        <v>1070</v>
      </c>
      <c r="D1538" s="49">
        <v>224</v>
      </c>
      <c r="E1538" s="50" t="s">
        <v>399</v>
      </c>
      <c r="F1538" s="48" t="s">
        <v>400</v>
      </c>
      <c r="G1538" s="48" t="s">
        <v>401</v>
      </c>
      <c r="H1538" s="48">
        <v>1100</v>
      </c>
      <c r="I1538" s="48">
        <v>2</v>
      </c>
      <c r="J1538" s="48" t="s">
        <v>541</v>
      </c>
      <c r="K1538" s="48">
        <v>1492</v>
      </c>
      <c r="L1538" s="49">
        <v>213</v>
      </c>
      <c r="M1538" s="48" t="s">
        <v>419</v>
      </c>
      <c r="N1538" s="51" t="s">
        <v>404</v>
      </c>
      <c r="P1538" s="48">
        <v>896</v>
      </c>
      <c r="Q1538" s="131" t="str">
        <f>IFERROR(INDEX(JRoomSCS!C:C,MATCH(JRooms!M1538,JRoomSCS!$B:$B,0)),"N/A")</f>
        <v>N/A</v>
      </c>
      <c r="R1538" s="86" t="s">
        <v>405</v>
      </c>
      <c r="S1538" s="87" t="str">
        <f>IFERROR(INDEX(SchoolList!C:C,MATCH(T1538,SchoolList!A:A,0)),"N/A")</f>
        <v>N/A</v>
      </c>
      <c r="T1538" s="87" t="s">
        <v>405</v>
      </c>
      <c r="U1538" s="88"/>
      <c r="V1538" s="87"/>
    </row>
    <row r="1539" spans="1:22" x14ac:dyDescent="0.2">
      <c r="A1539" s="48">
        <v>86</v>
      </c>
      <c r="B1539" s="48" t="s">
        <v>1069</v>
      </c>
      <c r="C1539" s="48" t="s">
        <v>1070</v>
      </c>
      <c r="D1539" s="49">
        <v>224</v>
      </c>
      <c r="E1539" s="50" t="s">
        <v>399</v>
      </c>
      <c r="F1539" s="48" t="s">
        <v>400</v>
      </c>
      <c r="G1539" s="48" t="s">
        <v>401</v>
      </c>
      <c r="H1539" s="48">
        <v>1100</v>
      </c>
      <c r="I1539" s="48">
        <v>2</v>
      </c>
      <c r="J1539" s="48" t="s">
        <v>541</v>
      </c>
      <c r="K1539" s="48">
        <v>1491</v>
      </c>
      <c r="L1539" s="49">
        <v>214</v>
      </c>
      <c r="M1539" s="48" t="s">
        <v>419</v>
      </c>
      <c r="N1539" s="51" t="s">
        <v>404</v>
      </c>
      <c r="P1539" s="48">
        <v>896</v>
      </c>
      <c r="Q1539" s="131" t="str">
        <f>IFERROR(INDEX(JRoomSCS!C:C,MATCH(JRooms!M1539,JRoomSCS!$B:$B,0)),"N/A")</f>
        <v>N/A</v>
      </c>
      <c r="R1539" s="86" t="s">
        <v>405</v>
      </c>
      <c r="S1539" s="87" t="str">
        <f>IFERROR(INDEX(SchoolList!C:C,MATCH(T1539,SchoolList!A:A,0)),"N/A")</f>
        <v>N/A</v>
      </c>
      <c r="T1539" s="87" t="s">
        <v>405</v>
      </c>
      <c r="U1539" s="88"/>
      <c r="V1539" s="87"/>
    </row>
    <row r="1540" spans="1:22" x14ac:dyDescent="0.2">
      <c r="A1540" s="48">
        <v>86</v>
      </c>
      <c r="B1540" s="48" t="s">
        <v>1069</v>
      </c>
      <c r="C1540" s="48" t="s">
        <v>1070</v>
      </c>
      <c r="D1540" s="49">
        <v>224</v>
      </c>
      <c r="E1540" s="50" t="s">
        <v>399</v>
      </c>
      <c r="F1540" s="48" t="s">
        <v>400</v>
      </c>
      <c r="G1540" s="48" t="s">
        <v>401</v>
      </c>
      <c r="H1540" s="48">
        <v>1100</v>
      </c>
      <c r="I1540" s="48">
        <v>2</v>
      </c>
      <c r="J1540" s="48" t="s">
        <v>541</v>
      </c>
      <c r="K1540" s="48">
        <v>1489</v>
      </c>
      <c r="L1540" s="49">
        <v>215</v>
      </c>
      <c r="M1540" s="48" t="s">
        <v>374</v>
      </c>
      <c r="N1540" s="51" t="s">
        <v>500</v>
      </c>
      <c r="P1540" s="48">
        <v>840</v>
      </c>
      <c r="Q1540" s="131" t="str">
        <f>IFERROR(INDEX(JRoomSCS!C:C,MATCH(JRooms!M1540,JRoomSCS!$B:$B,0)),"N/A")</f>
        <v>Tech</v>
      </c>
      <c r="R1540" s="86" t="s">
        <v>405</v>
      </c>
      <c r="S1540" s="87" t="str">
        <f>IFERROR(INDEX(SchoolList!C:C,MATCH(T1540,SchoolList!A:A,0)),"N/A")</f>
        <v>N/A</v>
      </c>
      <c r="T1540" s="87" t="s">
        <v>405</v>
      </c>
      <c r="U1540" s="88"/>
      <c r="V1540" s="87"/>
    </row>
    <row r="1541" spans="1:22" x14ac:dyDescent="0.2">
      <c r="A1541" s="48">
        <v>86</v>
      </c>
      <c r="B1541" s="48" t="s">
        <v>1069</v>
      </c>
      <c r="C1541" s="48" t="s">
        <v>1070</v>
      </c>
      <c r="D1541" s="49">
        <v>225</v>
      </c>
      <c r="E1541" s="50" t="s">
        <v>454</v>
      </c>
      <c r="F1541" s="48" t="s">
        <v>455</v>
      </c>
      <c r="G1541" s="48" t="s">
        <v>401</v>
      </c>
      <c r="H1541" s="48">
        <v>225</v>
      </c>
      <c r="I1541" s="48">
        <v>1</v>
      </c>
      <c r="J1541" s="48" t="s">
        <v>402</v>
      </c>
      <c r="K1541" s="48">
        <v>133</v>
      </c>
      <c r="L1541" s="49">
        <v>161</v>
      </c>
      <c r="M1541" s="48" t="s">
        <v>403</v>
      </c>
      <c r="N1541" s="51" t="s">
        <v>404</v>
      </c>
      <c r="P1541" s="48">
        <v>899</v>
      </c>
      <c r="Q1541" s="131" t="str">
        <f>IFERROR(INDEX(JRoomSCS!C:C,MATCH(JRooms!M1541,JRoomSCS!$B:$B,0)),"N/A")</f>
        <v>N/A</v>
      </c>
      <c r="R1541" s="86" t="s">
        <v>405</v>
      </c>
      <c r="S1541" s="87" t="str">
        <f>IFERROR(INDEX(SchoolList!C:C,MATCH(T1541,SchoolList!A:A,0)),"N/A")</f>
        <v>N/A</v>
      </c>
      <c r="T1541" s="87" t="s">
        <v>405</v>
      </c>
      <c r="U1541" s="88"/>
      <c r="V1541" s="87"/>
    </row>
    <row r="1542" spans="1:22" x14ac:dyDescent="0.2">
      <c r="A1542" s="48">
        <v>86</v>
      </c>
      <c r="B1542" s="48" t="s">
        <v>1069</v>
      </c>
      <c r="C1542" s="48" t="s">
        <v>1070</v>
      </c>
      <c r="D1542" s="49">
        <v>225</v>
      </c>
      <c r="E1542" s="50" t="s">
        <v>454</v>
      </c>
      <c r="F1542" s="48" t="s">
        <v>455</v>
      </c>
      <c r="G1542" s="48" t="s">
        <v>401</v>
      </c>
      <c r="H1542" s="48">
        <v>225</v>
      </c>
      <c r="I1542" s="48">
        <v>1</v>
      </c>
      <c r="J1542" s="48" t="s">
        <v>402</v>
      </c>
      <c r="K1542" s="48">
        <v>134</v>
      </c>
      <c r="L1542" s="49">
        <v>162</v>
      </c>
      <c r="M1542" s="48" t="s">
        <v>403</v>
      </c>
      <c r="N1542" s="51" t="s">
        <v>404</v>
      </c>
      <c r="P1542" s="48">
        <v>899</v>
      </c>
      <c r="Q1542" s="131" t="str">
        <f>IFERROR(INDEX(JRoomSCS!C:C,MATCH(JRooms!M1542,JRoomSCS!$B:$B,0)),"N/A")</f>
        <v>N/A</v>
      </c>
      <c r="R1542" s="86" t="s">
        <v>405</v>
      </c>
      <c r="S1542" s="87" t="str">
        <f>IFERROR(INDEX(SchoolList!C:C,MATCH(T1542,SchoolList!A:A,0)),"N/A")</f>
        <v>N/A</v>
      </c>
      <c r="T1542" s="87" t="s">
        <v>405</v>
      </c>
      <c r="U1542" s="88"/>
      <c r="V1542" s="87"/>
    </row>
    <row r="1543" spans="1:22" x14ac:dyDescent="0.2">
      <c r="A1543" s="48">
        <v>86</v>
      </c>
      <c r="B1543" s="48" t="s">
        <v>1069</v>
      </c>
      <c r="C1543" s="48" t="s">
        <v>1070</v>
      </c>
      <c r="D1543" s="49">
        <v>225</v>
      </c>
      <c r="E1543" s="50" t="s">
        <v>454</v>
      </c>
      <c r="F1543" s="48" t="s">
        <v>455</v>
      </c>
      <c r="G1543" s="48" t="s">
        <v>401</v>
      </c>
      <c r="H1543" s="48">
        <v>225</v>
      </c>
      <c r="I1543" s="48">
        <v>1</v>
      </c>
      <c r="J1543" s="48" t="s">
        <v>402</v>
      </c>
      <c r="K1543" s="48">
        <v>135</v>
      </c>
      <c r="L1543" s="49">
        <v>163</v>
      </c>
      <c r="M1543" s="48" t="s">
        <v>403</v>
      </c>
      <c r="N1543" s="51" t="s">
        <v>404</v>
      </c>
      <c r="P1543" s="48">
        <v>899</v>
      </c>
      <c r="Q1543" s="131" t="str">
        <f>IFERROR(INDEX(JRoomSCS!C:C,MATCH(JRooms!M1543,JRoomSCS!$B:$B,0)),"N/A")</f>
        <v>N/A</v>
      </c>
      <c r="R1543" s="86" t="s">
        <v>405</v>
      </c>
      <c r="S1543" s="87" t="str">
        <f>IFERROR(INDEX(SchoolList!C:C,MATCH(T1543,SchoolList!A:A,0)),"N/A")</f>
        <v>N/A</v>
      </c>
      <c r="T1543" s="87" t="s">
        <v>405</v>
      </c>
      <c r="U1543" s="88"/>
      <c r="V1543" s="87"/>
    </row>
    <row r="1544" spans="1:22" x14ac:dyDescent="0.2">
      <c r="A1544" s="48">
        <v>86</v>
      </c>
      <c r="B1544" s="48" t="s">
        <v>1069</v>
      </c>
      <c r="C1544" s="48" t="s">
        <v>1070</v>
      </c>
      <c r="D1544" s="49">
        <v>225</v>
      </c>
      <c r="E1544" s="50" t="s">
        <v>454</v>
      </c>
      <c r="F1544" s="48" t="s">
        <v>455</v>
      </c>
      <c r="G1544" s="48" t="s">
        <v>401</v>
      </c>
      <c r="H1544" s="48">
        <v>225</v>
      </c>
      <c r="I1544" s="48">
        <v>1</v>
      </c>
      <c r="J1544" s="48" t="s">
        <v>402</v>
      </c>
      <c r="K1544" s="48">
        <v>136</v>
      </c>
      <c r="L1544" s="49">
        <v>164</v>
      </c>
      <c r="M1544" s="48" t="s">
        <v>403</v>
      </c>
      <c r="N1544" s="51" t="s">
        <v>404</v>
      </c>
      <c r="P1544" s="48">
        <v>899</v>
      </c>
      <c r="Q1544" s="131" t="str">
        <f>IFERROR(INDEX(JRoomSCS!C:C,MATCH(JRooms!M1544,JRoomSCS!$B:$B,0)),"N/A")</f>
        <v>N/A</v>
      </c>
      <c r="R1544" s="86" t="s">
        <v>405</v>
      </c>
      <c r="S1544" s="87" t="str">
        <f>IFERROR(INDEX(SchoolList!C:C,MATCH(T1544,SchoolList!A:A,0)),"N/A")</f>
        <v>N/A</v>
      </c>
      <c r="T1544" s="87" t="s">
        <v>405</v>
      </c>
      <c r="U1544" s="88"/>
      <c r="V1544" s="87"/>
    </row>
    <row r="1545" spans="1:22" x14ac:dyDescent="0.2">
      <c r="A1545" s="48">
        <v>86</v>
      </c>
      <c r="B1545" s="48" t="s">
        <v>1069</v>
      </c>
      <c r="C1545" s="48" t="s">
        <v>1070</v>
      </c>
      <c r="D1545" s="49">
        <v>225</v>
      </c>
      <c r="E1545" s="50" t="s">
        <v>454</v>
      </c>
      <c r="F1545" s="48" t="s">
        <v>455</v>
      </c>
      <c r="G1545" s="48" t="s">
        <v>401</v>
      </c>
      <c r="H1545" s="48">
        <v>225</v>
      </c>
      <c r="I1545" s="48">
        <v>1</v>
      </c>
      <c r="J1545" s="48" t="s">
        <v>402</v>
      </c>
      <c r="K1545" s="48">
        <v>137</v>
      </c>
      <c r="L1545" s="49">
        <v>165</v>
      </c>
      <c r="M1545" s="48" t="s">
        <v>403</v>
      </c>
      <c r="N1545" s="51" t="s">
        <v>404</v>
      </c>
      <c r="P1545" s="48">
        <v>899</v>
      </c>
      <c r="Q1545" s="131" t="str">
        <f>IFERROR(INDEX(JRoomSCS!C:C,MATCH(JRooms!M1545,JRoomSCS!$B:$B,0)),"N/A")</f>
        <v>N/A</v>
      </c>
      <c r="R1545" s="86" t="s">
        <v>405</v>
      </c>
      <c r="S1545" s="87" t="str">
        <f>IFERROR(INDEX(SchoolList!C:C,MATCH(T1545,SchoolList!A:A,0)),"N/A")</f>
        <v>N/A</v>
      </c>
      <c r="T1545" s="87" t="s">
        <v>405</v>
      </c>
      <c r="U1545" s="88"/>
      <c r="V1545" s="87"/>
    </row>
    <row r="1546" spans="1:22" x14ac:dyDescent="0.2">
      <c r="A1546" s="48">
        <v>86</v>
      </c>
      <c r="B1546" s="48" t="s">
        <v>1069</v>
      </c>
      <c r="C1546" s="48" t="s">
        <v>1070</v>
      </c>
      <c r="D1546" s="49">
        <v>225</v>
      </c>
      <c r="E1546" s="50" t="s">
        <v>454</v>
      </c>
      <c r="F1546" s="48" t="s">
        <v>455</v>
      </c>
      <c r="G1546" s="48" t="s">
        <v>401</v>
      </c>
      <c r="H1546" s="48">
        <v>225</v>
      </c>
      <c r="I1546" s="48">
        <v>1</v>
      </c>
      <c r="J1546" s="48" t="s">
        <v>402</v>
      </c>
      <c r="K1546" s="48">
        <v>138</v>
      </c>
      <c r="L1546" s="49">
        <v>166</v>
      </c>
      <c r="M1546" s="48" t="s">
        <v>403</v>
      </c>
      <c r="N1546" s="51" t="s">
        <v>404</v>
      </c>
      <c r="P1546" s="48">
        <v>899</v>
      </c>
      <c r="Q1546" s="131" t="str">
        <f>IFERROR(INDEX(JRoomSCS!C:C,MATCH(JRooms!M1546,JRoomSCS!$B:$B,0)),"N/A")</f>
        <v>N/A</v>
      </c>
      <c r="R1546" s="86" t="s">
        <v>405</v>
      </c>
      <c r="S1546" s="87" t="str">
        <f>IFERROR(INDEX(SchoolList!C:C,MATCH(T1546,SchoolList!A:A,0)),"N/A")</f>
        <v>N/A</v>
      </c>
      <c r="T1546" s="87" t="s">
        <v>405</v>
      </c>
      <c r="U1546" s="88"/>
      <c r="V1546" s="87"/>
    </row>
    <row r="1547" spans="1:22" x14ac:dyDescent="0.2">
      <c r="A1547" s="48">
        <v>86</v>
      </c>
      <c r="B1547" s="48" t="s">
        <v>1069</v>
      </c>
      <c r="C1547" s="48" t="s">
        <v>1070</v>
      </c>
      <c r="D1547" s="49">
        <v>225</v>
      </c>
      <c r="E1547" s="50" t="s">
        <v>454</v>
      </c>
      <c r="F1547" s="48" t="s">
        <v>455</v>
      </c>
      <c r="G1547" s="48" t="s">
        <v>401</v>
      </c>
      <c r="H1547" s="48">
        <v>981</v>
      </c>
      <c r="I1547" s="48">
        <v>2</v>
      </c>
      <c r="J1547" s="48" t="s">
        <v>463</v>
      </c>
      <c r="K1547" s="48">
        <v>139</v>
      </c>
      <c r="L1547" s="49">
        <v>201</v>
      </c>
      <c r="M1547" s="48" t="s">
        <v>419</v>
      </c>
      <c r="N1547" s="51" t="s">
        <v>404</v>
      </c>
      <c r="P1547" s="48">
        <v>899</v>
      </c>
      <c r="Q1547" s="131" t="str">
        <f>IFERROR(INDEX(JRoomSCS!C:C,MATCH(JRooms!M1547,JRoomSCS!$B:$B,0)),"N/A")</f>
        <v>N/A</v>
      </c>
      <c r="R1547" s="86" t="s">
        <v>405</v>
      </c>
      <c r="S1547" s="87" t="str">
        <f>IFERROR(INDEX(SchoolList!C:C,MATCH(T1547,SchoolList!A:A,0)),"N/A")</f>
        <v>N/A</v>
      </c>
      <c r="T1547" s="87" t="s">
        <v>405</v>
      </c>
      <c r="U1547" s="88"/>
      <c r="V1547" s="87"/>
    </row>
    <row r="1548" spans="1:22" x14ac:dyDescent="0.2">
      <c r="A1548" s="48">
        <v>86</v>
      </c>
      <c r="B1548" s="48" t="s">
        <v>1069</v>
      </c>
      <c r="C1548" s="48" t="s">
        <v>1070</v>
      </c>
      <c r="D1548" s="49">
        <v>225</v>
      </c>
      <c r="E1548" s="50" t="s">
        <v>454</v>
      </c>
      <c r="F1548" s="48" t="s">
        <v>455</v>
      </c>
      <c r="G1548" s="48" t="s">
        <v>401</v>
      </c>
      <c r="H1548" s="48">
        <v>981</v>
      </c>
      <c r="I1548" s="48">
        <v>2</v>
      </c>
      <c r="J1548" s="48" t="s">
        <v>463</v>
      </c>
      <c r="K1548" s="48">
        <v>140</v>
      </c>
      <c r="L1548" s="49">
        <v>262</v>
      </c>
      <c r="M1548" s="48" t="s">
        <v>419</v>
      </c>
      <c r="N1548" s="51" t="s">
        <v>404</v>
      </c>
      <c r="P1548" s="48">
        <v>899</v>
      </c>
      <c r="Q1548" s="131" t="str">
        <f>IFERROR(INDEX(JRoomSCS!C:C,MATCH(JRooms!M1548,JRoomSCS!$B:$B,0)),"N/A")</f>
        <v>N/A</v>
      </c>
      <c r="R1548" s="86" t="s">
        <v>405</v>
      </c>
      <c r="S1548" s="87" t="str">
        <f>IFERROR(INDEX(SchoolList!C:C,MATCH(T1548,SchoolList!A:A,0)),"N/A")</f>
        <v>N/A</v>
      </c>
      <c r="T1548" s="87" t="s">
        <v>405</v>
      </c>
      <c r="U1548" s="88"/>
      <c r="V1548" s="87"/>
    </row>
    <row r="1549" spans="1:22" x14ac:dyDescent="0.2">
      <c r="A1549" s="48">
        <v>86</v>
      </c>
      <c r="B1549" s="48" t="s">
        <v>1069</v>
      </c>
      <c r="C1549" s="48" t="s">
        <v>1070</v>
      </c>
      <c r="D1549" s="49">
        <v>225</v>
      </c>
      <c r="E1549" s="50" t="s">
        <v>454</v>
      </c>
      <c r="F1549" s="48" t="s">
        <v>455</v>
      </c>
      <c r="G1549" s="48" t="s">
        <v>401</v>
      </c>
      <c r="H1549" s="48">
        <v>981</v>
      </c>
      <c r="I1549" s="48">
        <v>2</v>
      </c>
      <c r="J1549" s="48" t="s">
        <v>463</v>
      </c>
      <c r="K1549" s="48">
        <v>141</v>
      </c>
      <c r="L1549" s="49">
        <v>263</v>
      </c>
      <c r="M1549" s="48" t="s">
        <v>419</v>
      </c>
      <c r="N1549" s="51" t="s">
        <v>404</v>
      </c>
      <c r="P1549" s="48">
        <v>899</v>
      </c>
      <c r="Q1549" s="131" t="str">
        <f>IFERROR(INDEX(JRoomSCS!C:C,MATCH(JRooms!M1549,JRoomSCS!$B:$B,0)),"N/A")</f>
        <v>N/A</v>
      </c>
      <c r="R1549" s="86" t="s">
        <v>405</v>
      </c>
      <c r="S1549" s="87" t="str">
        <f>IFERROR(INDEX(SchoolList!C:C,MATCH(T1549,SchoolList!A:A,0)),"N/A")</f>
        <v>N/A</v>
      </c>
      <c r="T1549" s="87" t="s">
        <v>405</v>
      </c>
      <c r="U1549" s="88"/>
      <c r="V1549" s="87"/>
    </row>
    <row r="1550" spans="1:22" x14ac:dyDescent="0.2">
      <c r="A1550" s="48">
        <v>86</v>
      </c>
      <c r="B1550" s="48" t="s">
        <v>1069</v>
      </c>
      <c r="C1550" s="48" t="s">
        <v>1070</v>
      </c>
      <c r="D1550" s="49">
        <v>225</v>
      </c>
      <c r="E1550" s="50" t="s">
        <v>454</v>
      </c>
      <c r="F1550" s="48" t="s">
        <v>455</v>
      </c>
      <c r="G1550" s="48" t="s">
        <v>401</v>
      </c>
      <c r="H1550" s="48">
        <v>981</v>
      </c>
      <c r="I1550" s="48">
        <v>2</v>
      </c>
      <c r="J1550" s="48" t="s">
        <v>463</v>
      </c>
      <c r="K1550" s="48">
        <v>142</v>
      </c>
      <c r="L1550" s="49">
        <v>264</v>
      </c>
      <c r="M1550" s="48" t="s">
        <v>419</v>
      </c>
      <c r="N1550" s="51" t="s">
        <v>404</v>
      </c>
      <c r="P1550" s="48">
        <v>899</v>
      </c>
      <c r="Q1550" s="131" t="str">
        <f>IFERROR(INDEX(JRoomSCS!C:C,MATCH(JRooms!M1550,JRoomSCS!$B:$B,0)),"N/A")</f>
        <v>N/A</v>
      </c>
      <c r="R1550" s="86" t="s">
        <v>405</v>
      </c>
      <c r="S1550" s="87" t="str">
        <f>IFERROR(INDEX(SchoolList!C:C,MATCH(T1550,SchoolList!A:A,0)),"N/A")</f>
        <v>N/A</v>
      </c>
      <c r="T1550" s="87" t="s">
        <v>405</v>
      </c>
      <c r="U1550" s="88"/>
      <c r="V1550" s="87"/>
    </row>
    <row r="1551" spans="1:22" x14ac:dyDescent="0.2">
      <c r="A1551" s="48">
        <v>86</v>
      </c>
      <c r="B1551" s="48" t="s">
        <v>1069</v>
      </c>
      <c r="C1551" s="48" t="s">
        <v>1070</v>
      </c>
      <c r="D1551" s="49">
        <v>225</v>
      </c>
      <c r="E1551" s="50" t="s">
        <v>454</v>
      </c>
      <c r="F1551" s="48" t="s">
        <v>455</v>
      </c>
      <c r="G1551" s="48" t="s">
        <v>401</v>
      </c>
      <c r="H1551" s="48">
        <v>981</v>
      </c>
      <c r="I1551" s="48">
        <v>2</v>
      </c>
      <c r="J1551" s="48" t="s">
        <v>463</v>
      </c>
      <c r="K1551" s="48">
        <v>143</v>
      </c>
      <c r="L1551" s="49">
        <v>265</v>
      </c>
      <c r="M1551" s="48" t="s">
        <v>419</v>
      </c>
      <c r="N1551" s="51" t="s">
        <v>404</v>
      </c>
      <c r="P1551" s="48">
        <v>899</v>
      </c>
      <c r="Q1551" s="131" t="str">
        <f>IFERROR(INDEX(JRoomSCS!C:C,MATCH(JRooms!M1551,JRoomSCS!$B:$B,0)),"N/A")</f>
        <v>N/A</v>
      </c>
      <c r="R1551" s="86" t="s">
        <v>405</v>
      </c>
      <c r="S1551" s="87" t="str">
        <f>IFERROR(INDEX(SchoolList!C:C,MATCH(T1551,SchoolList!A:A,0)),"N/A")</f>
        <v>N/A</v>
      </c>
      <c r="T1551" s="87" t="s">
        <v>405</v>
      </c>
      <c r="U1551" s="88"/>
      <c r="V1551" s="87"/>
    </row>
    <row r="1552" spans="1:22" x14ac:dyDescent="0.2">
      <c r="A1552" s="48">
        <v>86</v>
      </c>
      <c r="B1552" s="48" t="s">
        <v>1069</v>
      </c>
      <c r="C1552" s="48" t="s">
        <v>1070</v>
      </c>
      <c r="D1552" s="49">
        <v>225</v>
      </c>
      <c r="E1552" s="50" t="s">
        <v>454</v>
      </c>
      <c r="F1552" s="48" t="s">
        <v>455</v>
      </c>
      <c r="G1552" s="48" t="s">
        <v>401</v>
      </c>
      <c r="H1552" s="48">
        <v>981</v>
      </c>
      <c r="I1552" s="48">
        <v>2</v>
      </c>
      <c r="J1552" s="48" t="s">
        <v>463</v>
      </c>
      <c r="K1552" s="48">
        <v>144</v>
      </c>
      <c r="L1552" s="49">
        <v>266</v>
      </c>
      <c r="M1552" s="48" t="s">
        <v>419</v>
      </c>
      <c r="N1552" s="51" t="s">
        <v>404</v>
      </c>
      <c r="P1552" s="48">
        <v>899</v>
      </c>
      <c r="Q1552" s="131" t="str">
        <f>IFERROR(INDEX(JRoomSCS!C:C,MATCH(JRooms!M1552,JRoomSCS!$B:$B,0)),"N/A")</f>
        <v>N/A</v>
      </c>
      <c r="R1552" s="86" t="s">
        <v>405</v>
      </c>
      <c r="S1552" s="87" t="str">
        <f>IFERROR(INDEX(SchoolList!C:C,MATCH(T1552,SchoolList!A:A,0)),"N/A")</f>
        <v>N/A</v>
      </c>
      <c r="T1552" s="87" t="s">
        <v>405</v>
      </c>
      <c r="U1552" s="88"/>
      <c r="V1552" s="87"/>
    </row>
    <row r="1553" spans="1:22" x14ac:dyDescent="0.2">
      <c r="A1553" s="48">
        <v>86</v>
      </c>
      <c r="B1553" s="48" t="s">
        <v>1069</v>
      </c>
      <c r="C1553" s="48" t="s">
        <v>1070</v>
      </c>
      <c r="D1553" s="49">
        <v>226</v>
      </c>
      <c r="E1553" s="50" t="s">
        <v>439</v>
      </c>
      <c r="F1553" s="48" t="s">
        <v>440</v>
      </c>
      <c r="G1553" s="48" t="s">
        <v>424</v>
      </c>
      <c r="H1553" s="48">
        <v>226</v>
      </c>
      <c r="I1553" s="48">
        <v>1</v>
      </c>
      <c r="J1553" s="48" t="s">
        <v>402</v>
      </c>
      <c r="K1553" s="48">
        <v>145</v>
      </c>
      <c r="L1553" s="49" t="s">
        <v>657</v>
      </c>
      <c r="M1553" s="48" t="s">
        <v>403</v>
      </c>
      <c r="N1553" s="51" t="s">
        <v>404</v>
      </c>
      <c r="P1553" s="48">
        <v>920</v>
      </c>
      <c r="Q1553" s="131" t="str">
        <f>IFERROR(INDEX(JRoomSCS!C:C,MATCH(JRooms!M1553,JRoomSCS!$B:$B,0)),"N/A")</f>
        <v>N/A</v>
      </c>
      <c r="R1553" s="86" t="s">
        <v>405</v>
      </c>
      <c r="S1553" s="87" t="str">
        <f>IFERROR(INDEX(SchoolList!C:C,MATCH(T1553,SchoolList!A:A,0)),"N/A")</f>
        <v>N/A</v>
      </c>
      <c r="T1553" s="87" t="s">
        <v>405</v>
      </c>
      <c r="U1553" s="88"/>
      <c r="V1553" s="87"/>
    </row>
    <row r="1554" spans="1:22" x14ac:dyDescent="0.2">
      <c r="A1554" s="48">
        <v>94</v>
      </c>
      <c r="B1554" s="48" t="s">
        <v>1072</v>
      </c>
      <c r="C1554" s="48" t="s">
        <v>1073</v>
      </c>
      <c r="D1554" s="49">
        <v>700</v>
      </c>
      <c r="E1554" s="50" t="s">
        <v>502</v>
      </c>
      <c r="F1554" s="48" t="s">
        <v>565</v>
      </c>
      <c r="G1554" s="48" t="s">
        <v>401</v>
      </c>
      <c r="H1554" s="48">
        <v>700</v>
      </c>
      <c r="I1554" s="48">
        <v>1</v>
      </c>
      <c r="J1554" s="48" t="s">
        <v>402</v>
      </c>
      <c r="K1554" s="48">
        <v>3057</v>
      </c>
      <c r="L1554" s="49" t="s">
        <v>1074</v>
      </c>
      <c r="M1554" s="48" t="s">
        <v>570</v>
      </c>
      <c r="N1554" s="51" t="s">
        <v>568</v>
      </c>
      <c r="P1554" s="48">
        <v>1380</v>
      </c>
      <c r="Q1554" s="131" t="str">
        <f>IFERROR(INDEX(JRoomSCS!C:C,MATCH(JRooms!M1554,JRoomSCS!$B:$B,0)),"N/A")</f>
        <v>N/A</v>
      </c>
      <c r="R1554" s="86" t="s">
        <v>405</v>
      </c>
      <c r="S1554" s="87" t="str">
        <f>IFERROR(INDEX(SchoolList!C:C,MATCH(T1554,SchoolList!A:A,0)),"N/A")</f>
        <v>N/A</v>
      </c>
      <c r="T1554" s="87" t="s">
        <v>405</v>
      </c>
      <c r="U1554" s="88"/>
      <c r="V1554" s="87"/>
    </row>
    <row r="1555" spans="1:22" x14ac:dyDescent="0.2">
      <c r="A1555" s="48">
        <v>94</v>
      </c>
      <c r="B1555" s="48" t="s">
        <v>1072</v>
      </c>
      <c r="C1555" s="48" t="s">
        <v>1073</v>
      </c>
      <c r="D1555" s="49">
        <v>700</v>
      </c>
      <c r="E1555" s="50" t="s">
        <v>502</v>
      </c>
      <c r="F1555" s="48" t="s">
        <v>565</v>
      </c>
      <c r="G1555" s="48" t="s">
        <v>401</v>
      </c>
      <c r="H1555" s="48">
        <v>700</v>
      </c>
      <c r="I1555" s="48">
        <v>1</v>
      </c>
      <c r="J1555" s="48" t="s">
        <v>402</v>
      </c>
      <c r="K1555" s="48">
        <v>3056</v>
      </c>
      <c r="L1555" s="49" t="s">
        <v>566</v>
      </c>
      <c r="M1555" s="48" t="s">
        <v>617</v>
      </c>
      <c r="N1555" s="51" t="s">
        <v>568</v>
      </c>
      <c r="P1555" s="48">
        <v>6230</v>
      </c>
      <c r="Q1555" s="131" t="str">
        <f>IFERROR(INDEX(JRoomSCS!C:C,MATCH(JRooms!M1555,JRoomSCS!$B:$B,0)),"N/A")</f>
        <v>N/A</v>
      </c>
      <c r="R1555" s="86" t="s">
        <v>405</v>
      </c>
      <c r="S1555" s="87" t="str">
        <f>IFERROR(INDEX(SchoolList!C:C,MATCH(T1555,SchoolList!A:A,0)),"N/A")</f>
        <v>N/A</v>
      </c>
      <c r="T1555" s="87" t="s">
        <v>405</v>
      </c>
      <c r="U1555" s="88"/>
      <c r="V1555" s="87"/>
    </row>
    <row r="1556" spans="1:22" x14ac:dyDescent="0.2">
      <c r="A1556" s="48">
        <v>94</v>
      </c>
      <c r="B1556" s="48" t="s">
        <v>1072</v>
      </c>
      <c r="C1556" s="48" t="s">
        <v>1073</v>
      </c>
      <c r="D1556" s="49">
        <v>1044</v>
      </c>
      <c r="E1556" s="50" t="s">
        <v>971</v>
      </c>
      <c r="F1556" s="48" t="s">
        <v>972</v>
      </c>
      <c r="G1556" s="48" t="s">
        <v>401</v>
      </c>
      <c r="H1556" s="48">
        <v>1121</v>
      </c>
      <c r="I1556" s="48">
        <v>1</v>
      </c>
      <c r="J1556" s="48" t="s">
        <v>402</v>
      </c>
      <c r="K1556" s="48">
        <v>969</v>
      </c>
      <c r="L1556" s="49">
        <v>1</v>
      </c>
      <c r="M1556" s="48" t="s">
        <v>367</v>
      </c>
      <c r="N1556" s="51" t="s">
        <v>500</v>
      </c>
      <c r="P1556" s="48">
        <v>897</v>
      </c>
      <c r="Q1556" s="131" t="str">
        <f>IFERROR(INDEX(JRoomSCS!C:C,MATCH(JRooms!M1556,JRoomSCS!$B:$B,0)),"N/A")</f>
        <v>Science</v>
      </c>
      <c r="R1556" s="86" t="s">
        <v>405</v>
      </c>
      <c r="S1556" s="87" t="str">
        <f>IFERROR(INDEX(SchoolList!C:C,MATCH(T1556,SchoolList!A:A,0)),"N/A")</f>
        <v>N/A</v>
      </c>
      <c r="T1556" s="87" t="s">
        <v>405</v>
      </c>
      <c r="U1556" s="88"/>
      <c r="V1556" s="87"/>
    </row>
    <row r="1557" spans="1:22" x14ac:dyDescent="0.2">
      <c r="A1557" s="48">
        <v>94</v>
      </c>
      <c r="B1557" s="48" t="s">
        <v>1072</v>
      </c>
      <c r="C1557" s="48" t="s">
        <v>1073</v>
      </c>
      <c r="D1557" s="49">
        <v>1044</v>
      </c>
      <c r="E1557" s="50" t="s">
        <v>971</v>
      </c>
      <c r="F1557" s="48" t="s">
        <v>972</v>
      </c>
      <c r="G1557" s="48" t="s">
        <v>401</v>
      </c>
      <c r="H1557" s="48">
        <v>1121</v>
      </c>
      <c r="I1557" s="48">
        <v>1</v>
      </c>
      <c r="J1557" s="48" t="s">
        <v>402</v>
      </c>
      <c r="K1557" s="48">
        <v>970</v>
      </c>
      <c r="L1557" s="49">
        <v>2</v>
      </c>
      <c r="M1557" s="48" t="s">
        <v>367</v>
      </c>
      <c r="N1557" s="51" t="s">
        <v>500</v>
      </c>
      <c r="P1557" s="48">
        <v>897</v>
      </c>
      <c r="Q1557" s="131" t="str">
        <f>IFERROR(INDEX(JRoomSCS!C:C,MATCH(JRooms!M1557,JRoomSCS!$B:$B,0)),"N/A")</f>
        <v>Science</v>
      </c>
      <c r="R1557" s="86" t="s">
        <v>405</v>
      </c>
      <c r="S1557" s="87" t="str">
        <f>IFERROR(INDEX(SchoolList!C:C,MATCH(T1557,SchoolList!A:A,0)),"N/A")</f>
        <v>N/A</v>
      </c>
      <c r="T1557" s="87" t="s">
        <v>405</v>
      </c>
      <c r="U1557" s="88"/>
      <c r="V1557" s="87"/>
    </row>
    <row r="1558" spans="1:22" x14ac:dyDescent="0.2">
      <c r="A1558" s="48">
        <v>94</v>
      </c>
      <c r="B1558" s="48" t="s">
        <v>1072</v>
      </c>
      <c r="C1558" s="48" t="s">
        <v>1073</v>
      </c>
      <c r="D1558" s="49">
        <v>1044</v>
      </c>
      <c r="E1558" s="50" t="s">
        <v>971</v>
      </c>
      <c r="F1558" s="48" t="s">
        <v>972</v>
      </c>
      <c r="G1558" s="48" t="s">
        <v>401</v>
      </c>
      <c r="H1558" s="48">
        <v>1121</v>
      </c>
      <c r="I1558" s="48">
        <v>1</v>
      </c>
      <c r="J1558" s="48" t="s">
        <v>402</v>
      </c>
      <c r="K1558" s="48">
        <v>971</v>
      </c>
      <c r="L1558" s="49">
        <v>3</v>
      </c>
      <c r="M1558" s="48" t="s">
        <v>626</v>
      </c>
      <c r="N1558" s="51" t="s">
        <v>404</v>
      </c>
      <c r="P1558" s="48">
        <v>736</v>
      </c>
      <c r="Q1558" s="131" t="str">
        <f>IFERROR(INDEX(JRoomSCS!C:C,MATCH(JRooms!M1558,JRoomSCS!$B:$B,0)),"N/A")</f>
        <v>N/A</v>
      </c>
      <c r="R1558" s="86" t="s">
        <v>405</v>
      </c>
      <c r="S1558" s="87" t="str">
        <f>IFERROR(INDEX(SchoolList!C:C,MATCH(T1558,SchoolList!A:A,0)),"N/A")</f>
        <v>N/A</v>
      </c>
      <c r="T1558" s="87" t="s">
        <v>405</v>
      </c>
      <c r="U1558" s="88"/>
      <c r="V1558" s="87"/>
    </row>
    <row r="1559" spans="1:22" x14ac:dyDescent="0.2">
      <c r="A1559" s="48">
        <v>94</v>
      </c>
      <c r="B1559" s="48" t="s">
        <v>1072</v>
      </c>
      <c r="C1559" s="48" t="s">
        <v>1073</v>
      </c>
      <c r="D1559" s="49">
        <v>1044</v>
      </c>
      <c r="E1559" s="50" t="s">
        <v>971</v>
      </c>
      <c r="F1559" s="48" t="s">
        <v>972</v>
      </c>
      <c r="G1559" s="48" t="s">
        <v>401</v>
      </c>
      <c r="H1559" s="48">
        <v>1121</v>
      </c>
      <c r="I1559" s="48">
        <v>1</v>
      </c>
      <c r="J1559" s="48" t="s">
        <v>402</v>
      </c>
      <c r="K1559" s="48">
        <v>972</v>
      </c>
      <c r="L1559" s="49">
        <v>4</v>
      </c>
      <c r="M1559" s="48" t="s">
        <v>626</v>
      </c>
      <c r="N1559" s="51" t="s">
        <v>404</v>
      </c>
      <c r="P1559" s="48">
        <v>736</v>
      </c>
      <c r="Q1559" s="131" t="str">
        <f>IFERROR(INDEX(JRoomSCS!C:C,MATCH(JRooms!M1559,JRoomSCS!$B:$B,0)),"N/A")</f>
        <v>N/A</v>
      </c>
      <c r="R1559" s="86" t="s">
        <v>405</v>
      </c>
      <c r="S1559" s="87" t="str">
        <f>IFERROR(INDEX(SchoolList!C:C,MATCH(T1559,SchoolList!A:A,0)),"N/A")</f>
        <v>N/A</v>
      </c>
      <c r="T1559" s="87" t="s">
        <v>405</v>
      </c>
      <c r="U1559" s="88"/>
      <c r="V1559" s="87"/>
    </row>
    <row r="1560" spans="1:22" x14ac:dyDescent="0.2">
      <c r="A1560" s="48">
        <v>94</v>
      </c>
      <c r="B1560" s="48" t="s">
        <v>1072</v>
      </c>
      <c r="C1560" s="48" t="s">
        <v>1073</v>
      </c>
      <c r="D1560" s="49">
        <v>1044</v>
      </c>
      <c r="E1560" s="50" t="s">
        <v>971</v>
      </c>
      <c r="F1560" s="48" t="s">
        <v>972</v>
      </c>
      <c r="G1560" s="48" t="s">
        <v>401</v>
      </c>
      <c r="H1560" s="48">
        <v>1121</v>
      </c>
      <c r="I1560" s="48">
        <v>1</v>
      </c>
      <c r="J1560" s="48" t="s">
        <v>402</v>
      </c>
      <c r="K1560" s="48">
        <v>973</v>
      </c>
      <c r="L1560" s="49">
        <v>5</v>
      </c>
      <c r="M1560" s="48" t="s">
        <v>626</v>
      </c>
      <c r="N1560" s="51" t="s">
        <v>404</v>
      </c>
      <c r="P1560" s="48">
        <v>736</v>
      </c>
      <c r="Q1560" s="131" t="str">
        <f>IFERROR(INDEX(JRoomSCS!C:C,MATCH(JRooms!M1560,JRoomSCS!$B:$B,0)),"N/A")</f>
        <v>N/A</v>
      </c>
      <c r="R1560" s="86" t="s">
        <v>405</v>
      </c>
      <c r="S1560" s="87" t="str">
        <f>IFERROR(INDEX(SchoolList!C:C,MATCH(T1560,SchoolList!A:A,0)),"N/A")</f>
        <v>N/A</v>
      </c>
      <c r="T1560" s="87" t="s">
        <v>405</v>
      </c>
      <c r="U1560" s="88"/>
      <c r="V1560" s="87"/>
    </row>
    <row r="1561" spans="1:22" x14ac:dyDescent="0.2">
      <c r="A1561" s="48">
        <v>94</v>
      </c>
      <c r="B1561" s="48" t="s">
        <v>1072</v>
      </c>
      <c r="C1561" s="48" t="s">
        <v>1073</v>
      </c>
      <c r="D1561" s="49">
        <v>1044</v>
      </c>
      <c r="E1561" s="50" t="s">
        <v>971</v>
      </c>
      <c r="F1561" s="48" t="s">
        <v>972</v>
      </c>
      <c r="G1561" s="48" t="s">
        <v>401</v>
      </c>
      <c r="H1561" s="48">
        <v>1121</v>
      </c>
      <c r="I1561" s="48">
        <v>1</v>
      </c>
      <c r="J1561" s="48" t="s">
        <v>402</v>
      </c>
      <c r="K1561" s="48">
        <v>974</v>
      </c>
      <c r="L1561" s="49">
        <v>6</v>
      </c>
      <c r="M1561" s="48" t="s">
        <v>364</v>
      </c>
      <c r="N1561" s="51" t="s">
        <v>404</v>
      </c>
      <c r="P1561" s="48">
        <v>1248</v>
      </c>
      <c r="Q1561" s="131" t="str">
        <f>IFERROR(INDEX(JRoomSCS!C:C,MATCH(JRooms!M1561,JRoomSCS!$B:$B,0)),"N/A")</f>
        <v>Science</v>
      </c>
      <c r="R1561" s="86" t="s">
        <v>405</v>
      </c>
      <c r="S1561" s="87" t="str">
        <f>IFERROR(INDEX(SchoolList!C:C,MATCH(T1561,SchoolList!A:A,0)),"N/A")</f>
        <v>N/A</v>
      </c>
      <c r="T1561" s="87" t="s">
        <v>405</v>
      </c>
      <c r="U1561" s="88"/>
      <c r="V1561" s="87"/>
    </row>
    <row r="1562" spans="1:22" x14ac:dyDescent="0.2">
      <c r="A1562" s="48">
        <v>94</v>
      </c>
      <c r="B1562" s="48" t="s">
        <v>1072</v>
      </c>
      <c r="C1562" s="48" t="s">
        <v>1073</v>
      </c>
      <c r="D1562" s="49">
        <v>1044</v>
      </c>
      <c r="E1562" s="50" t="s">
        <v>971</v>
      </c>
      <c r="F1562" s="48" t="s">
        <v>972</v>
      </c>
      <c r="G1562" s="48" t="s">
        <v>401</v>
      </c>
      <c r="H1562" s="48">
        <v>1121</v>
      </c>
      <c r="I1562" s="48">
        <v>1</v>
      </c>
      <c r="J1562" s="48" t="s">
        <v>402</v>
      </c>
      <c r="K1562" s="48">
        <v>975</v>
      </c>
      <c r="L1562" s="49">
        <v>8</v>
      </c>
      <c r="M1562" s="48" t="s">
        <v>626</v>
      </c>
      <c r="N1562" s="51" t="s">
        <v>404</v>
      </c>
      <c r="P1562" s="48">
        <v>736</v>
      </c>
      <c r="Q1562" s="131" t="str">
        <f>IFERROR(INDEX(JRoomSCS!C:C,MATCH(JRooms!M1562,JRoomSCS!$B:$B,0)),"N/A")</f>
        <v>N/A</v>
      </c>
      <c r="R1562" s="86" t="s">
        <v>405</v>
      </c>
      <c r="S1562" s="87" t="str">
        <f>IFERROR(INDEX(SchoolList!C:C,MATCH(T1562,SchoolList!A:A,0)),"N/A")</f>
        <v>N/A</v>
      </c>
      <c r="T1562" s="87" t="s">
        <v>405</v>
      </c>
      <c r="U1562" s="88"/>
      <c r="V1562" s="87"/>
    </row>
    <row r="1563" spans="1:22" x14ac:dyDescent="0.2">
      <c r="A1563" s="48">
        <v>94</v>
      </c>
      <c r="B1563" s="48" t="s">
        <v>1072</v>
      </c>
      <c r="C1563" s="48" t="s">
        <v>1073</v>
      </c>
      <c r="D1563" s="49">
        <v>1044</v>
      </c>
      <c r="E1563" s="50" t="s">
        <v>971</v>
      </c>
      <c r="F1563" s="48" t="s">
        <v>972</v>
      </c>
      <c r="G1563" s="48" t="s">
        <v>401</v>
      </c>
      <c r="H1563" s="48">
        <v>1121</v>
      </c>
      <c r="I1563" s="48">
        <v>1</v>
      </c>
      <c r="J1563" s="48" t="s">
        <v>402</v>
      </c>
      <c r="K1563" s="48">
        <v>976</v>
      </c>
      <c r="L1563" s="49">
        <v>9</v>
      </c>
      <c r="M1563" s="48" t="s">
        <v>626</v>
      </c>
      <c r="N1563" s="51" t="s">
        <v>404</v>
      </c>
      <c r="P1563" s="48">
        <v>736</v>
      </c>
      <c r="Q1563" s="131" t="str">
        <f>IFERROR(INDEX(JRoomSCS!C:C,MATCH(JRooms!M1563,JRoomSCS!$B:$B,0)),"N/A")</f>
        <v>N/A</v>
      </c>
      <c r="R1563" s="86" t="s">
        <v>405</v>
      </c>
      <c r="S1563" s="87" t="str">
        <f>IFERROR(INDEX(SchoolList!C:C,MATCH(T1563,SchoolList!A:A,0)),"N/A")</f>
        <v>N/A</v>
      </c>
      <c r="T1563" s="87" t="s">
        <v>405</v>
      </c>
      <c r="U1563" s="88"/>
      <c r="V1563" s="87"/>
    </row>
    <row r="1564" spans="1:22" x14ac:dyDescent="0.2">
      <c r="A1564" s="48">
        <v>94</v>
      </c>
      <c r="B1564" s="48" t="s">
        <v>1072</v>
      </c>
      <c r="C1564" s="48" t="s">
        <v>1073</v>
      </c>
      <c r="D1564" s="49">
        <v>1044</v>
      </c>
      <c r="E1564" s="50" t="s">
        <v>971</v>
      </c>
      <c r="F1564" s="48" t="s">
        <v>972</v>
      </c>
      <c r="G1564" s="48" t="s">
        <v>401</v>
      </c>
      <c r="H1564" s="48">
        <v>1121</v>
      </c>
      <c r="I1564" s="48">
        <v>1</v>
      </c>
      <c r="J1564" s="48" t="s">
        <v>402</v>
      </c>
      <c r="K1564" s="48">
        <v>977</v>
      </c>
      <c r="L1564" s="49">
        <v>10</v>
      </c>
      <c r="M1564" s="48" t="s">
        <v>626</v>
      </c>
      <c r="N1564" s="51" t="s">
        <v>404</v>
      </c>
      <c r="P1564" s="48">
        <v>736</v>
      </c>
      <c r="Q1564" s="131" t="str">
        <f>IFERROR(INDEX(JRoomSCS!C:C,MATCH(JRooms!M1564,JRoomSCS!$B:$B,0)),"N/A")</f>
        <v>N/A</v>
      </c>
      <c r="R1564" s="86" t="s">
        <v>405</v>
      </c>
      <c r="S1564" s="87" t="str">
        <f>IFERROR(INDEX(SchoolList!C:C,MATCH(T1564,SchoolList!A:A,0)),"N/A")</f>
        <v>N/A</v>
      </c>
      <c r="T1564" s="87" t="s">
        <v>405</v>
      </c>
      <c r="U1564" s="88"/>
      <c r="V1564" s="87"/>
    </row>
    <row r="1565" spans="1:22" x14ac:dyDescent="0.2">
      <c r="A1565" s="48">
        <v>94</v>
      </c>
      <c r="B1565" s="48" t="s">
        <v>1072</v>
      </c>
      <c r="C1565" s="48" t="s">
        <v>1073</v>
      </c>
      <c r="D1565" s="49">
        <v>1044</v>
      </c>
      <c r="E1565" s="50" t="s">
        <v>971</v>
      </c>
      <c r="F1565" s="48" t="s">
        <v>972</v>
      </c>
      <c r="G1565" s="48" t="s">
        <v>401</v>
      </c>
      <c r="H1565" s="48">
        <v>1121</v>
      </c>
      <c r="I1565" s="48">
        <v>1</v>
      </c>
      <c r="J1565" s="48" t="s">
        <v>402</v>
      </c>
      <c r="K1565" s="48">
        <v>978</v>
      </c>
      <c r="L1565" s="49">
        <v>11</v>
      </c>
      <c r="M1565" s="48" t="s">
        <v>626</v>
      </c>
      <c r="N1565" s="51" t="s">
        <v>404</v>
      </c>
      <c r="P1565" s="48">
        <v>736</v>
      </c>
      <c r="Q1565" s="131" t="str">
        <f>IFERROR(INDEX(JRoomSCS!C:C,MATCH(JRooms!M1565,JRoomSCS!$B:$B,0)),"N/A")</f>
        <v>N/A</v>
      </c>
      <c r="R1565" s="86" t="s">
        <v>405</v>
      </c>
      <c r="S1565" s="87" t="str">
        <f>IFERROR(INDEX(SchoolList!C:C,MATCH(T1565,SchoolList!A:A,0)),"N/A")</f>
        <v>N/A</v>
      </c>
      <c r="T1565" s="87" t="s">
        <v>405</v>
      </c>
      <c r="U1565" s="88"/>
      <c r="V1565" s="87"/>
    </row>
    <row r="1566" spans="1:22" x14ac:dyDescent="0.2">
      <c r="A1566" s="48">
        <v>94</v>
      </c>
      <c r="B1566" s="48" t="s">
        <v>1072</v>
      </c>
      <c r="C1566" s="48" t="s">
        <v>1073</v>
      </c>
      <c r="D1566" s="49">
        <v>1044</v>
      </c>
      <c r="E1566" s="50" t="s">
        <v>971</v>
      </c>
      <c r="F1566" s="48" t="s">
        <v>972</v>
      </c>
      <c r="G1566" s="48" t="s">
        <v>401</v>
      </c>
      <c r="H1566" s="48">
        <v>1121</v>
      </c>
      <c r="I1566" s="48">
        <v>1</v>
      </c>
      <c r="J1566" s="48" t="s">
        <v>402</v>
      </c>
      <c r="K1566" s="48">
        <v>979</v>
      </c>
      <c r="L1566" s="49">
        <v>12</v>
      </c>
      <c r="M1566" s="48" t="s">
        <v>626</v>
      </c>
      <c r="N1566" s="51" t="s">
        <v>404</v>
      </c>
      <c r="P1566" s="48">
        <v>736</v>
      </c>
      <c r="Q1566" s="131" t="str">
        <f>IFERROR(INDEX(JRoomSCS!C:C,MATCH(JRooms!M1566,JRoomSCS!$B:$B,0)),"N/A")</f>
        <v>N/A</v>
      </c>
      <c r="R1566" s="86" t="s">
        <v>405</v>
      </c>
      <c r="S1566" s="87" t="str">
        <f>IFERROR(INDEX(SchoolList!C:C,MATCH(T1566,SchoolList!A:A,0)),"N/A")</f>
        <v>N/A</v>
      </c>
      <c r="T1566" s="87" t="s">
        <v>405</v>
      </c>
      <c r="U1566" s="88"/>
      <c r="V1566" s="87"/>
    </row>
    <row r="1567" spans="1:22" x14ac:dyDescent="0.2">
      <c r="A1567" s="48">
        <v>94</v>
      </c>
      <c r="B1567" s="48" t="s">
        <v>1072</v>
      </c>
      <c r="C1567" s="48" t="s">
        <v>1073</v>
      </c>
      <c r="D1567" s="49">
        <v>1044</v>
      </c>
      <c r="E1567" s="50" t="s">
        <v>971</v>
      </c>
      <c r="F1567" s="48" t="s">
        <v>972</v>
      </c>
      <c r="G1567" s="48" t="s">
        <v>401</v>
      </c>
      <c r="H1567" s="48">
        <v>1121</v>
      </c>
      <c r="I1567" s="48">
        <v>1</v>
      </c>
      <c r="J1567" s="48" t="s">
        <v>402</v>
      </c>
      <c r="K1567" s="48">
        <v>980</v>
      </c>
      <c r="L1567" s="49">
        <v>13</v>
      </c>
      <c r="M1567" s="48" t="s">
        <v>626</v>
      </c>
      <c r="N1567" s="51" t="s">
        <v>404</v>
      </c>
      <c r="P1567" s="48">
        <v>736</v>
      </c>
      <c r="Q1567" s="131" t="str">
        <f>IFERROR(INDEX(JRoomSCS!C:C,MATCH(JRooms!M1567,JRoomSCS!$B:$B,0)),"N/A")</f>
        <v>N/A</v>
      </c>
      <c r="R1567" s="86" t="s">
        <v>405</v>
      </c>
      <c r="S1567" s="87" t="str">
        <f>IFERROR(INDEX(SchoolList!C:C,MATCH(T1567,SchoolList!A:A,0)),"N/A")</f>
        <v>N/A</v>
      </c>
      <c r="T1567" s="87" t="s">
        <v>405</v>
      </c>
      <c r="U1567" s="88"/>
      <c r="V1567" s="87"/>
    </row>
    <row r="1568" spans="1:22" x14ac:dyDescent="0.2">
      <c r="A1568" s="48">
        <v>94</v>
      </c>
      <c r="B1568" s="48" t="s">
        <v>1072</v>
      </c>
      <c r="C1568" s="48" t="s">
        <v>1073</v>
      </c>
      <c r="D1568" s="49">
        <v>1044</v>
      </c>
      <c r="E1568" s="50" t="s">
        <v>971</v>
      </c>
      <c r="F1568" s="48" t="s">
        <v>972</v>
      </c>
      <c r="G1568" s="48" t="s">
        <v>401</v>
      </c>
      <c r="H1568" s="48">
        <v>1121</v>
      </c>
      <c r="I1568" s="48">
        <v>1</v>
      </c>
      <c r="J1568" s="48" t="s">
        <v>402</v>
      </c>
      <c r="K1568" s="48">
        <v>982</v>
      </c>
      <c r="L1568" s="49">
        <v>21</v>
      </c>
      <c r="M1568" s="48" t="s">
        <v>355</v>
      </c>
      <c r="N1568" s="51" t="s">
        <v>500</v>
      </c>
      <c r="P1568" s="48">
        <v>1260</v>
      </c>
      <c r="Q1568" s="131" t="str">
        <f>IFERROR(INDEX(JRoomSCS!C:C,MATCH(JRooms!M1568,JRoomSCS!$B:$B,0)),"N/A")</f>
        <v>Arts</v>
      </c>
      <c r="R1568" s="86" t="s">
        <v>405</v>
      </c>
      <c r="S1568" s="87" t="str">
        <f>IFERROR(INDEX(SchoolList!C:C,MATCH(T1568,SchoolList!A:A,0)),"N/A")</f>
        <v>N/A</v>
      </c>
      <c r="T1568" s="87" t="s">
        <v>405</v>
      </c>
      <c r="U1568" s="88"/>
      <c r="V1568" s="87"/>
    </row>
    <row r="1569" spans="1:22" x14ac:dyDescent="0.2">
      <c r="A1569" s="48">
        <v>94</v>
      </c>
      <c r="B1569" s="48" t="s">
        <v>1072</v>
      </c>
      <c r="C1569" s="48" t="s">
        <v>1073</v>
      </c>
      <c r="D1569" s="49">
        <v>1044</v>
      </c>
      <c r="E1569" s="50" t="s">
        <v>971</v>
      </c>
      <c r="F1569" s="48" t="s">
        <v>972</v>
      </c>
      <c r="G1569" s="48" t="s">
        <v>401</v>
      </c>
      <c r="H1569" s="48">
        <v>1121</v>
      </c>
      <c r="I1569" s="48">
        <v>1</v>
      </c>
      <c r="J1569" s="48" t="s">
        <v>402</v>
      </c>
      <c r="K1569" s="48">
        <v>983</v>
      </c>
      <c r="L1569" s="49">
        <v>22</v>
      </c>
      <c r="M1569" s="48" t="s">
        <v>355</v>
      </c>
      <c r="N1569" s="51" t="s">
        <v>500</v>
      </c>
      <c r="P1569" s="48">
        <v>1260</v>
      </c>
      <c r="Q1569" s="131" t="str">
        <f>IFERROR(INDEX(JRoomSCS!C:C,MATCH(JRooms!M1569,JRoomSCS!$B:$B,0)),"N/A")</f>
        <v>Arts</v>
      </c>
      <c r="R1569" s="86" t="s">
        <v>405</v>
      </c>
      <c r="S1569" s="87" t="str">
        <f>IFERROR(INDEX(SchoolList!C:C,MATCH(T1569,SchoolList!A:A,0)),"N/A")</f>
        <v>N/A</v>
      </c>
      <c r="T1569" s="87" t="s">
        <v>405</v>
      </c>
      <c r="U1569" s="88"/>
      <c r="V1569" s="87"/>
    </row>
    <row r="1570" spans="1:22" x14ac:dyDescent="0.2">
      <c r="A1570" s="48">
        <v>94</v>
      </c>
      <c r="B1570" s="48" t="s">
        <v>1072</v>
      </c>
      <c r="C1570" s="48" t="s">
        <v>1073</v>
      </c>
      <c r="D1570" s="49">
        <v>1044</v>
      </c>
      <c r="E1570" s="50" t="s">
        <v>971</v>
      </c>
      <c r="F1570" s="48" t="s">
        <v>972</v>
      </c>
      <c r="G1570" s="48" t="s">
        <v>401</v>
      </c>
      <c r="H1570" s="48">
        <v>1121</v>
      </c>
      <c r="I1570" s="48">
        <v>1</v>
      </c>
      <c r="J1570" s="48" t="s">
        <v>402</v>
      </c>
      <c r="K1570" s="48">
        <v>985</v>
      </c>
      <c r="L1570" s="49">
        <v>23</v>
      </c>
      <c r="M1570" s="48" t="s">
        <v>626</v>
      </c>
      <c r="N1570" s="51" t="s">
        <v>404</v>
      </c>
      <c r="P1570" s="48">
        <v>864</v>
      </c>
      <c r="Q1570" s="131" t="str">
        <f>IFERROR(INDEX(JRoomSCS!C:C,MATCH(JRooms!M1570,JRoomSCS!$B:$B,0)),"N/A")</f>
        <v>N/A</v>
      </c>
      <c r="R1570" s="86" t="s">
        <v>405</v>
      </c>
      <c r="S1570" s="87" t="str">
        <f>IFERROR(INDEX(SchoolList!C:C,MATCH(T1570,SchoolList!A:A,0)),"N/A")</f>
        <v>N/A</v>
      </c>
      <c r="T1570" s="87" t="s">
        <v>405</v>
      </c>
      <c r="U1570" s="88"/>
      <c r="V1570" s="87"/>
    </row>
    <row r="1571" spans="1:22" x14ac:dyDescent="0.2">
      <c r="A1571" s="48">
        <v>94</v>
      </c>
      <c r="B1571" s="48" t="s">
        <v>1072</v>
      </c>
      <c r="C1571" s="48" t="s">
        <v>1073</v>
      </c>
      <c r="D1571" s="49">
        <v>1044</v>
      </c>
      <c r="E1571" s="50" t="s">
        <v>971</v>
      </c>
      <c r="F1571" s="48" t="s">
        <v>972</v>
      </c>
      <c r="G1571" s="48" t="s">
        <v>401</v>
      </c>
      <c r="H1571" s="48">
        <v>1121</v>
      </c>
      <c r="I1571" s="48">
        <v>1</v>
      </c>
      <c r="J1571" s="48" t="s">
        <v>402</v>
      </c>
      <c r="K1571" s="48">
        <v>3053</v>
      </c>
      <c r="L1571" s="49" t="s">
        <v>594</v>
      </c>
      <c r="M1571" s="48" t="s">
        <v>412</v>
      </c>
      <c r="N1571" s="51" t="s">
        <v>413</v>
      </c>
      <c r="P1571" s="48">
        <v>3648</v>
      </c>
      <c r="Q1571" s="131" t="str">
        <f>IFERROR(INDEX(JRoomSCS!C:C,MATCH(JRooms!M1571,JRoomSCS!$B:$B,0)),"N/A")</f>
        <v>N/A</v>
      </c>
      <c r="R1571" s="86" t="s">
        <v>405</v>
      </c>
      <c r="S1571" s="87" t="str">
        <f>IFERROR(INDEX(SchoolList!C:C,MATCH(T1571,SchoolList!A:A,0)),"N/A")</f>
        <v>N/A</v>
      </c>
      <c r="T1571" s="87" t="s">
        <v>405</v>
      </c>
      <c r="U1571" s="88"/>
      <c r="V1571" s="87"/>
    </row>
    <row r="1572" spans="1:22" x14ac:dyDescent="0.2">
      <c r="A1572" s="48">
        <v>94</v>
      </c>
      <c r="B1572" s="48" t="s">
        <v>1072</v>
      </c>
      <c r="C1572" s="48" t="s">
        <v>1073</v>
      </c>
      <c r="D1572" s="49">
        <v>1044</v>
      </c>
      <c r="E1572" s="50" t="s">
        <v>971</v>
      </c>
      <c r="F1572" s="48" t="s">
        <v>972</v>
      </c>
      <c r="G1572" s="48" t="s">
        <v>401</v>
      </c>
      <c r="H1572" s="48">
        <v>1121</v>
      </c>
      <c r="I1572" s="48">
        <v>1</v>
      </c>
      <c r="J1572" s="48" t="s">
        <v>402</v>
      </c>
      <c r="K1572" s="48">
        <v>981</v>
      </c>
      <c r="L1572" s="49" t="s">
        <v>414</v>
      </c>
      <c r="M1572" s="48" t="s">
        <v>415</v>
      </c>
      <c r="N1572" s="51" t="s">
        <v>416</v>
      </c>
      <c r="P1572" s="48">
        <v>1148</v>
      </c>
      <c r="Q1572" s="131" t="str">
        <f>IFERROR(INDEX(JRoomSCS!C:C,MATCH(JRooms!M1572,JRoomSCS!$B:$B,0)),"N/A")</f>
        <v>N/A</v>
      </c>
      <c r="R1572" s="86" t="s">
        <v>405</v>
      </c>
      <c r="S1572" s="87" t="str">
        <f>IFERROR(INDEX(SchoolList!C:C,MATCH(T1572,SchoolList!A:A,0)),"N/A")</f>
        <v>N/A</v>
      </c>
      <c r="T1572" s="87" t="s">
        <v>405</v>
      </c>
      <c r="U1572" s="88"/>
      <c r="V1572" s="87"/>
    </row>
    <row r="1573" spans="1:22" x14ac:dyDescent="0.2">
      <c r="A1573" s="48">
        <v>94</v>
      </c>
      <c r="B1573" s="48" t="s">
        <v>1072</v>
      </c>
      <c r="C1573" s="48" t="s">
        <v>1073</v>
      </c>
      <c r="D1573" s="49">
        <v>1044</v>
      </c>
      <c r="E1573" s="50" t="s">
        <v>971</v>
      </c>
      <c r="F1573" s="48" t="s">
        <v>972</v>
      </c>
      <c r="G1573" s="48" t="s">
        <v>401</v>
      </c>
      <c r="H1573" s="48">
        <v>1121</v>
      </c>
      <c r="I1573" s="48">
        <v>1</v>
      </c>
      <c r="J1573" s="48" t="s">
        <v>402</v>
      </c>
      <c r="K1573" s="48">
        <v>984</v>
      </c>
      <c r="L1573" s="49" t="s">
        <v>1075</v>
      </c>
      <c r="M1573" s="48" t="s">
        <v>361</v>
      </c>
      <c r="N1573" s="51" t="s">
        <v>404</v>
      </c>
      <c r="P1573" s="48">
        <v>1292</v>
      </c>
      <c r="Q1573" s="131" t="str">
        <f>IFERROR(INDEX(JRoomSCS!C:C,MATCH(JRooms!M1573,JRoomSCS!$B:$B,0)),"N/A")</f>
        <v>Arts</v>
      </c>
      <c r="R1573" s="86" t="s">
        <v>405</v>
      </c>
      <c r="S1573" s="87" t="str">
        <f>IFERROR(INDEX(SchoolList!C:C,MATCH(T1573,SchoolList!A:A,0)),"N/A")</f>
        <v>N/A</v>
      </c>
      <c r="T1573" s="87" t="s">
        <v>405</v>
      </c>
      <c r="U1573" s="88"/>
      <c r="V1573" s="87"/>
    </row>
    <row r="1574" spans="1:22" x14ac:dyDescent="0.2">
      <c r="A1574" s="48">
        <v>94</v>
      </c>
      <c r="B1574" s="48" t="s">
        <v>1072</v>
      </c>
      <c r="C1574" s="48" t="s">
        <v>1073</v>
      </c>
      <c r="D1574" s="49">
        <v>699</v>
      </c>
      <c r="E1574" s="50" t="s">
        <v>471</v>
      </c>
      <c r="F1574" s="48" t="s">
        <v>1076</v>
      </c>
      <c r="G1574" s="48" t="s">
        <v>401</v>
      </c>
      <c r="H1574" s="48">
        <v>699</v>
      </c>
      <c r="I1574" s="48">
        <v>1</v>
      </c>
      <c r="J1574" s="48" t="s">
        <v>402</v>
      </c>
      <c r="K1574" s="48">
        <v>3054</v>
      </c>
      <c r="L1574" s="49">
        <v>28</v>
      </c>
      <c r="M1574" s="48" t="s">
        <v>626</v>
      </c>
      <c r="N1574" s="51" t="s">
        <v>404</v>
      </c>
      <c r="P1574" s="48">
        <v>700</v>
      </c>
      <c r="Q1574" s="131" t="str">
        <f>IFERROR(INDEX(JRoomSCS!C:C,MATCH(JRooms!M1574,JRoomSCS!$B:$B,0)),"N/A")</f>
        <v>N/A</v>
      </c>
      <c r="R1574" s="86" t="s">
        <v>405</v>
      </c>
      <c r="S1574" s="87" t="str">
        <f>IFERROR(INDEX(SchoolList!C:C,MATCH(T1574,SchoolList!A:A,0)),"N/A")</f>
        <v>N/A</v>
      </c>
      <c r="T1574" s="87" t="s">
        <v>405</v>
      </c>
      <c r="U1574" s="88"/>
      <c r="V1574" s="87"/>
    </row>
    <row r="1575" spans="1:22" x14ac:dyDescent="0.2">
      <c r="A1575" s="48">
        <v>94</v>
      </c>
      <c r="B1575" s="48" t="s">
        <v>1072</v>
      </c>
      <c r="C1575" s="48" t="s">
        <v>1073</v>
      </c>
      <c r="D1575" s="49">
        <v>699</v>
      </c>
      <c r="E1575" s="50" t="s">
        <v>471</v>
      </c>
      <c r="F1575" s="48" t="s">
        <v>1076</v>
      </c>
      <c r="G1575" s="48" t="s">
        <v>401</v>
      </c>
      <c r="H1575" s="48">
        <v>699</v>
      </c>
      <c r="I1575" s="48">
        <v>1</v>
      </c>
      <c r="J1575" s="48" t="s">
        <v>402</v>
      </c>
      <c r="K1575" s="48">
        <v>3055</v>
      </c>
      <c r="L1575" s="49">
        <v>29</v>
      </c>
      <c r="M1575" s="48" t="s">
        <v>626</v>
      </c>
      <c r="N1575" s="51" t="s">
        <v>404</v>
      </c>
      <c r="O1575" s="52" t="s">
        <v>491</v>
      </c>
      <c r="P1575" s="48">
        <v>1015</v>
      </c>
      <c r="Q1575" s="131" t="str">
        <f>IFERROR(INDEX(JRoomSCS!C:C,MATCH(JRooms!M1575,JRoomSCS!$B:$B,0)),"N/A")</f>
        <v>N/A</v>
      </c>
      <c r="R1575" s="86" t="s">
        <v>405</v>
      </c>
      <c r="S1575" s="87" t="str">
        <f>IFERROR(INDEX(SchoolList!C:C,MATCH(T1575,SchoolList!A:A,0)),"N/A")</f>
        <v>N/A</v>
      </c>
      <c r="T1575" s="87" t="s">
        <v>405</v>
      </c>
      <c r="U1575" s="88"/>
      <c r="V1575" s="87"/>
    </row>
    <row r="1576" spans="1:22" x14ac:dyDescent="0.2">
      <c r="A1576" s="48">
        <v>94</v>
      </c>
      <c r="B1576" s="48" t="s">
        <v>1072</v>
      </c>
      <c r="C1576" s="48" t="s">
        <v>1073</v>
      </c>
      <c r="D1576" s="49">
        <v>701</v>
      </c>
      <c r="E1576" s="50" t="s">
        <v>422</v>
      </c>
      <c r="F1576" s="48" t="s">
        <v>423</v>
      </c>
      <c r="G1576" s="48" t="s">
        <v>424</v>
      </c>
      <c r="H1576" s="48">
        <v>701</v>
      </c>
      <c r="I1576" s="48">
        <v>1</v>
      </c>
      <c r="J1576" s="48" t="s">
        <v>402</v>
      </c>
      <c r="K1576" s="48">
        <v>986</v>
      </c>
      <c r="L1576" s="49" t="s">
        <v>422</v>
      </c>
      <c r="M1576" s="48" t="s">
        <v>626</v>
      </c>
      <c r="N1576" s="51" t="s">
        <v>404</v>
      </c>
      <c r="P1576" s="48">
        <v>897</v>
      </c>
      <c r="Q1576" s="131" t="str">
        <f>IFERROR(INDEX(JRoomSCS!C:C,MATCH(JRooms!M1576,JRoomSCS!$B:$B,0)),"N/A")</f>
        <v>N/A</v>
      </c>
      <c r="R1576" s="86" t="s">
        <v>405</v>
      </c>
      <c r="S1576" s="87" t="str">
        <f>IFERROR(INDEX(SchoolList!C:C,MATCH(T1576,SchoolList!A:A,0)),"N/A")</f>
        <v>N/A</v>
      </c>
      <c r="T1576" s="87" t="s">
        <v>405</v>
      </c>
      <c r="U1576" s="88"/>
      <c r="V1576" s="87"/>
    </row>
    <row r="1577" spans="1:22" x14ac:dyDescent="0.2">
      <c r="A1577" s="48">
        <v>94</v>
      </c>
      <c r="B1577" s="48" t="s">
        <v>1072</v>
      </c>
      <c r="C1577" s="48" t="s">
        <v>1073</v>
      </c>
      <c r="D1577" s="49">
        <v>702</v>
      </c>
      <c r="E1577" s="50" t="s">
        <v>425</v>
      </c>
      <c r="F1577" s="48" t="s">
        <v>426</v>
      </c>
      <c r="G1577" s="48" t="s">
        <v>424</v>
      </c>
      <c r="H1577" s="48">
        <v>702</v>
      </c>
      <c r="I1577" s="48">
        <v>1</v>
      </c>
      <c r="J1577" s="48" t="s">
        <v>402</v>
      </c>
      <c r="K1577" s="48">
        <v>987</v>
      </c>
      <c r="L1577" s="49" t="s">
        <v>425</v>
      </c>
      <c r="M1577" s="48" t="s">
        <v>626</v>
      </c>
      <c r="N1577" s="51" t="s">
        <v>404</v>
      </c>
      <c r="P1577" s="48">
        <v>897</v>
      </c>
      <c r="Q1577" s="131" t="str">
        <f>IFERROR(INDEX(JRoomSCS!C:C,MATCH(JRooms!M1577,JRoomSCS!$B:$B,0)),"N/A")</f>
        <v>N/A</v>
      </c>
      <c r="R1577" s="86" t="s">
        <v>405</v>
      </c>
      <c r="S1577" s="87" t="str">
        <f>IFERROR(INDEX(SchoolList!C:C,MATCH(T1577,SchoolList!A:A,0)),"N/A")</f>
        <v>N/A</v>
      </c>
      <c r="T1577" s="87" t="s">
        <v>405</v>
      </c>
      <c r="U1577" s="88"/>
      <c r="V1577" s="87"/>
    </row>
    <row r="1578" spans="1:22" x14ac:dyDescent="0.2">
      <c r="A1578" s="48">
        <v>94</v>
      </c>
      <c r="B1578" s="48" t="s">
        <v>1072</v>
      </c>
      <c r="C1578" s="48" t="s">
        <v>1073</v>
      </c>
      <c r="D1578" s="49">
        <v>703</v>
      </c>
      <c r="E1578" s="50" t="s">
        <v>427</v>
      </c>
      <c r="F1578" s="48" t="s">
        <v>428</v>
      </c>
      <c r="G1578" s="48" t="s">
        <v>424</v>
      </c>
      <c r="H1578" s="48">
        <v>703</v>
      </c>
      <c r="I1578" s="48">
        <v>1</v>
      </c>
      <c r="J1578" s="48" t="s">
        <v>402</v>
      </c>
      <c r="K1578" s="48">
        <v>988</v>
      </c>
      <c r="L1578" s="49" t="s">
        <v>427</v>
      </c>
      <c r="M1578" s="48" t="s">
        <v>626</v>
      </c>
      <c r="N1578" s="51" t="s">
        <v>404</v>
      </c>
      <c r="P1578" s="48">
        <v>897</v>
      </c>
      <c r="Q1578" s="131" t="str">
        <f>IFERROR(INDEX(JRoomSCS!C:C,MATCH(JRooms!M1578,JRoomSCS!$B:$B,0)),"N/A")</f>
        <v>N/A</v>
      </c>
      <c r="R1578" s="86" t="s">
        <v>405</v>
      </c>
      <c r="S1578" s="87" t="str">
        <f>IFERROR(INDEX(SchoolList!C:C,MATCH(T1578,SchoolList!A:A,0)),"N/A")</f>
        <v>N/A</v>
      </c>
      <c r="T1578" s="87" t="s">
        <v>405</v>
      </c>
      <c r="U1578" s="88"/>
      <c r="V1578" s="87"/>
    </row>
    <row r="1579" spans="1:22" x14ac:dyDescent="0.2">
      <c r="A1579" s="48">
        <v>94</v>
      </c>
      <c r="B1579" s="48" t="s">
        <v>1072</v>
      </c>
      <c r="C1579" s="48" t="s">
        <v>1073</v>
      </c>
      <c r="D1579" s="49">
        <v>991</v>
      </c>
      <c r="E1579" s="50" t="s">
        <v>429</v>
      </c>
      <c r="F1579" s="48" t="s">
        <v>430</v>
      </c>
      <c r="G1579" s="48" t="s">
        <v>424</v>
      </c>
      <c r="H1579" s="48">
        <v>1004</v>
      </c>
      <c r="I1579" s="48">
        <v>1</v>
      </c>
      <c r="J1579" s="48" t="s">
        <v>402</v>
      </c>
      <c r="K1579" s="48">
        <v>989</v>
      </c>
      <c r="L1579" s="49" t="s">
        <v>429</v>
      </c>
      <c r="M1579" s="48" t="s">
        <v>626</v>
      </c>
      <c r="N1579" s="51" t="s">
        <v>404</v>
      </c>
      <c r="P1579" s="48">
        <v>897</v>
      </c>
      <c r="Q1579" s="131" t="str">
        <f>IFERROR(INDEX(JRoomSCS!C:C,MATCH(JRooms!M1579,JRoomSCS!$B:$B,0)),"N/A")</f>
        <v>N/A</v>
      </c>
      <c r="R1579" s="86" t="s">
        <v>405</v>
      </c>
      <c r="S1579" s="87" t="str">
        <f>IFERROR(INDEX(SchoolList!C:C,MATCH(T1579,SchoolList!A:A,0)),"N/A")</f>
        <v>N/A</v>
      </c>
      <c r="T1579" s="87" t="s">
        <v>405</v>
      </c>
      <c r="U1579" s="88"/>
      <c r="V1579" s="87"/>
    </row>
    <row r="1580" spans="1:22" x14ac:dyDescent="0.2">
      <c r="A1580" s="48">
        <v>94</v>
      </c>
      <c r="B1580" s="48" t="s">
        <v>1072</v>
      </c>
      <c r="C1580" s="48" t="s">
        <v>1073</v>
      </c>
      <c r="D1580" s="49">
        <v>992</v>
      </c>
      <c r="E1580" s="50" t="s">
        <v>431</v>
      </c>
      <c r="F1580" s="48" t="s">
        <v>432</v>
      </c>
      <c r="G1580" s="48" t="s">
        <v>424</v>
      </c>
      <c r="H1580" s="48">
        <v>1005</v>
      </c>
      <c r="I1580" s="48">
        <v>1</v>
      </c>
      <c r="J1580" s="48" t="s">
        <v>402</v>
      </c>
      <c r="K1580" s="48">
        <v>990</v>
      </c>
      <c r="L1580" s="49" t="s">
        <v>431</v>
      </c>
      <c r="M1580" s="48" t="s">
        <v>626</v>
      </c>
      <c r="N1580" s="51" t="s">
        <v>404</v>
      </c>
      <c r="P1580" s="48">
        <v>897</v>
      </c>
      <c r="Q1580" s="131" t="str">
        <f>IFERROR(INDEX(JRoomSCS!C:C,MATCH(JRooms!M1580,JRoomSCS!$B:$B,0)),"N/A")</f>
        <v>N/A</v>
      </c>
      <c r="R1580" s="86" t="s">
        <v>405</v>
      </c>
      <c r="S1580" s="87" t="str">
        <f>IFERROR(INDEX(SchoolList!C:C,MATCH(T1580,SchoolList!A:A,0)),"N/A")</f>
        <v>N/A</v>
      </c>
      <c r="T1580" s="87" t="s">
        <v>405</v>
      </c>
      <c r="U1580" s="88"/>
      <c r="V1580" s="87"/>
    </row>
    <row r="1581" spans="1:22" x14ac:dyDescent="0.2">
      <c r="A1581" s="48">
        <v>94</v>
      </c>
      <c r="B1581" s="48" t="s">
        <v>1072</v>
      </c>
      <c r="C1581" s="48" t="s">
        <v>1073</v>
      </c>
      <c r="D1581" s="49">
        <v>993</v>
      </c>
      <c r="E1581" s="50" t="s">
        <v>433</v>
      </c>
      <c r="F1581" s="48" t="s">
        <v>434</v>
      </c>
      <c r="G1581" s="48" t="s">
        <v>424</v>
      </c>
      <c r="H1581" s="48">
        <v>1006</v>
      </c>
      <c r="I1581" s="48">
        <v>1</v>
      </c>
      <c r="J1581" s="48" t="s">
        <v>402</v>
      </c>
      <c r="K1581" s="48">
        <v>991</v>
      </c>
      <c r="L1581" s="49" t="s">
        <v>433</v>
      </c>
      <c r="M1581" s="48" t="s">
        <v>626</v>
      </c>
      <c r="N1581" s="51" t="s">
        <v>404</v>
      </c>
      <c r="P1581" s="48">
        <v>897</v>
      </c>
      <c r="Q1581" s="131" t="str">
        <f>IFERROR(INDEX(JRoomSCS!C:C,MATCH(JRooms!M1581,JRoomSCS!$B:$B,0)),"N/A")</f>
        <v>N/A</v>
      </c>
      <c r="R1581" s="86" t="s">
        <v>405</v>
      </c>
      <c r="S1581" s="87" t="str">
        <f>IFERROR(INDEX(SchoolList!C:C,MATCH(T1581,SchoolList!A:A,0)),"N/A")</f>
        <v>N/A</v>
      </c>
      <c r="T1581" s="87" t="s">
        <v>405</v>
      </c>
      <c r="U1581" s="88"/>
      <c r="V1581" s="87"/>
    </row>
    <row r="1582" spans="1:22" x14ac:dyDescent="0.2">
      <c r="A1582" s="48">
        <v>129</v>
      </c>
      <c r="B1582" s="48" t="s">
        <v>1077</v>
      </c>
      <c r="C1582" s="48" t="s">
        <v>1078</v>
      </c>
      <c r="D1582" s="49">
        <v>383</v>
      </c>
      <c r="E1582" s="50" t="s">
        <v>399</v>
      </c>
      <c r="F1582" s="48" t="s">
        <v>400</v>
      </c>
      <c r="G1582" s="48" t="s">
        <v>401</v>
      </c>
      <c r="H1582" s="48">
        <v>383</v>
      </c>
      <c r="I1582" s="48">
        <v>1</v>
      </c>
      <c r="J1582" s="48" t="s">
        <v>402</v>
      </c>
      <c r="K1582" s="48">
        <v>3061</v>
      </c>
      <c r="L1582" s="49">
        <v>1</v>
      </c>
      <c r="M1582" s="48" t="s">
        <v>403</v>
      </c>
      <c r="N1582" s="51" t="s">
        <v>404</v>
      </c>
      <c r="P1582" s="48">
        <v>840</v>
      </c>
      <c r="Q1582" s="131" t="str">
        <f>IFERROR(INDEX(JRoomSCS!C:C,MATCH(JRooms!M1582,JRoomSCS!$B:$B,0)),"N/A")</f>
        <v>N/A</v>
      </c>
      <c r="R1582" s="86" t="s">
        <v>405</v>
      </c>
      <c r="S1582" s="87" t="str">
        <f>IFERROR(INDEX(SchoolList!C:C,MATCH(T1582,SchoolList!A:A,0)),"N/A")</f>
        <v>N/A</v>
      </c>
      <c r="T1582" s="87" t="s">
        <v>405</v>
      </c>
      <c r="U1582" s="88"/>
      <c r="V1582" s="87"/>
    </row>
    <row r="1583" spans="1:22" x14ac:dyDescent="0.2">
      <c r="A1583" s="48">
        <v>129</v>
      </c>
      <c r="B1583" s="48" t="s">
        <v>1077</v>
      </c>
      <c r="C1583" s="48" t="s">
        <v>1078</v>
      </c>
      <c r="D1583" s="49">
        <v>383</v>
      </c>
      <c r="E1583" s="50" t="s">
        <v>399</v>
      </c>
      <c r="F1583" s="48" t="s">
        <v>400</v>
      </c>
      <c r="G1583" s="48" t="s">
        <v>401</v>
      </c>
      <c r="H1583" s="48">
        <v>383</v>
      </c>
      <c r="I1583" s="48">
        <v>1</v>
      </c>
      <c r="J1583" s="48" t="s">
        <v>402</v>
      </c>
      <c r="K1583" s="48">
        <v>3062</v>
      </c>
      <c r="L1583" s="49">
        <v>2</v>
      </c>
      <c r="M1583" s="48" t="s">
        <v>403</v>
      </c>
      <c r="N1583" s="51" t="s">
        <v>404</v>
      </c>
      <c r="P1583" s="48">
        <v>840</v>
      </c>
      <c r="Q1583" s="131" t="str">
        <f>IFERROR(INDEX(JRoomSCS!C:C,MATCH(JRooms!M1583,JRoomSCS!$B:$B,0)),"N/A")</f>
        <v>N/A</v>
      </c>
      <c r="R1583" s="86" t="s">
        <v>405</v>
      </c>
      <c r="S1583" s="87" t="str">
        <f>IFERROR(INDEX(SchoolList!C:C,MATCH(T1583,SchoolList!A:A,0)),"N/A")</f>
        <v>N/A</v>
      </c>
      <c r="T1583" s="87" t="s">
        <v>405</v>
      </c>
      <c r="U1583" s="88"/>
      <c r="V1583" s="87"/>
    </row>
    <row r="1584" spans="1:22" x14ac:dyDescent="0.2">
      <c r="A1584" s="48">
        <v>129</v>
      </c>
      <c r="B1584" s="48" t="s">
        <v>1077</v>
      </c>
      <c r="C1584" s="48" t="s">
        <v>1078</v>
      </c>
      <c r="D1584" s="49">
        <v>383</v>
      </c>
      <c r="E1584" s="50" t="s">
        <v>399</v>
      </c>
      <c r="F1584" s="48" t="s">
        <v>400</v>
      </c>
      <c r="G1584" s="48" t="s">
        <v>401</v>
      </c>
      <c r="H1584" s="48">
        <v>383</v>
      </c>
      <c r="I1584" s="48">
        <v>1</v>
      </c>
      <c r="J1584" s="48" t="s">
        <v>402</v>
      </c>
      <c r="K1584" s="48">
        <v>3063</v>
      </c>
      <c r="L1584" s="49">
        <v>3</v>
      </c>
      <c r="M1584" s="48" t="s">
        <v>403</v>
      </c>
      <c r="N1584" s="51" t="s">
        <v>404</v>
      </c>
      <c r="P1584" s="48">
        <v>840</v>
      </c>
      <c r="Q1584" s="131" t="str">
        <f>IFERROR(INDEX(JRoomSCS!C:C,MATCH(JRooms!M1584,JRoomSCS!$B:$B,0)),"N/A")</f>
        <v>N/A</v>
      </c>
      <c r="R1584" s="86" t="s">
        <v>405</v>
      </c>
      <c r="S1584" s="87" t="str">
        <f>IFERROR(INDEX(SchoolList!C:C,MATCH(T1584,SchoolList!A:A,0)),"N/A")</f>
        <v>N/A</v>
      </c>
      <c r="T1584" s="87" t="s">
        <v>405</v>
      </c>
      <c r="U1584" s="88"/>
      <c r="V1584" s="87"/>
    </row>
    <row r="1585" spans="1:22" x14ac:dyDescent="0.2">
      <c r="A1585" s="48">
        <v>129</v>
      </c>
      <c r="B1585" s="48" t="s">
        <v>1077</v>
      </c>
      <c r="C1585" s="48" t="s">
        <v>1078</v>
      </c>
      <c r="D1585" s="49">
        <v>383</v>
      </c>
      <c r="E1585" s="50" t="s">
        <v>399</v>
      </c>
      <c r="F1585" s="48" t="s">
        <v>400</v>
      </c>
      <c r="G1585" s="48" t="s">
        <v>401</v>
      </c>
      <c r="H1585" s="48">
        <v>383</v>
      </c>
      <c r="I1585" s="48">
        <v>1</v>
      </c>
      <c r="J1585" s="48" t="s">
        <v>402</v>
      </c>
      <c r="K1585" s="48">
        <v>3064</v>
      </c>
      <c r="L1585" s="49">
        <v>4</v>
      </c>
      <c r="M1585" s="48" t="s">
        <v>406</v>
      </c>
      <c r="N1585" s="51" t="s">
        <v>404</v>
      </c>
      <c r="P1585" s="48">
        <v>1176</v>
      </c>
      <c r="Q1585" s="131" t="str">
        <f>IFERROR(INDEX(JRoomSCS!C:C,MATCH(JRooms!M1585,JRoomSCS!$B:$B,0)),"N/A")</f>
        <v>N/A</v>
      </c>
      <c r="R1585" s="86" t="s">
        <v>405</v>
      </c>
      <c r="S1585" s="87" t="str">
        <f>IFERROR(INDEX(SchoolList!C:C,MATCH(T1585,SchoolList!A:A,0)),"N/A")</f>
        <v>N/A</v>
      </c>
      <c r="T1585" s="87" t="s">
        <v>405</v>
      </c>
      <c r="U1585" s="88"/>
      <c r="V1585" s="87"/>
    </row>
    <row r="1586" spans="1:22" x14ac:dyDescent="0.2">
      <c r="A1586" s="48">
        <v>129</v>
      </c>
      <c r="B1586" s="48" t="s">
        <v>1077</v>
      </c>
      <c r="C1586" s="48" t="s">
        <v>1078</v>
      </c>
      <c r="D1586" s="49">
        <v>383</v>
      </c>
      <c r="E1586" s="50" t="s">
        <v>399</v>
      </c>
      <c r="F1586" s="48" t="s">
        <v>400</v>
      </c>
      <c r="G1586" s="48" t="s">
        <v>401</v>
      </c>
      <c r="H1586" s="48">
        <v>383</v>
      </c>
      <c r="I1586" s="48">
        <v>1</v>
      </c>
      <c r="J1586" s="48" t="s">
        <v>402</v>
      </c>
      <c r="K1586" s="48">
        <v>3070</v>
      </c>
      <c r="L1586" s="49">
        <v>5</v>
      </c>
      <c r="M1586" s="48" t="s">
        <v>406</v>
      </c>
      <c r="N1586" s="51" t="s">
        <v>404</v>
      </c>
      <c r="P1586" s="48">
        <v>840</v>
      </c>
      <c r="Q1586" s="131" t="str">
        <f>IFERROR(INDEX(JRoomSCS!C:C,MATCH(JRooms!M1586,JRoomSCS!$B:$B,0)),"N/A")</f>
        <v>N/A</v>
      </c>
      <c r="R1586" s="86" t="s">
        <v>405</v>
      </c>
      <c r="S1586" s="87" t="str">
        <f>IFERROR(INDEX(SchoolList!C:C,MATCH(T1586,SchoolList!A:A,0)),"N/A")</f>
        <v>N/A</v>
      </c>
      <c r="T1586" s="87" t="s">
        <v>405</v>
      </c>
      <c r="U1586" s="88"/>
      <c r="V1586" s="87"/>
    </row>
    <row r="1587" spans="1:22" x14ac:dyDescent="0.2">
      <c r="A1587" s="48">
        <v>129</v>
      </c>
      <c r="B1587" s="48" t="s">
        <v>1077</v>
      </c>
      <c r="C1587" s="48" t="s">
        <v>1078</v>
      </c>
      <c r="D1587" s="49">
        <v>383</v>
      </c>
      <c r="E1587" s="50" t="s">
        <v>399</v>
      </c>
      <c r="F1587" s="48" t="s">
        <v>400</v>
      </c>
      <c r="G1587" s="48" t="s">
        <v>401</v>
      </c>
      <c r="H1587" s="48">
        <v>383</v>
      </c>
      <c r="I1587" s="48">
        <v>1</v>
      </c>
      <c r="J1587" s="48" t="s">
        <v>402</v>
      </c>
      <c r="K1587" s="48">
        <v>3069</v>
      </c>
      <c r="L1587" s="49">
        <v>6</v>
      </c>
      <c r="M1587" s="48" t="s">
        <v>403</v>
      </c>
      <c r="N1587" s="51" t="s">
        <v>404</v>
      </c>
      <c r="P1587" s="48">
        <v>840</v>
      </c>
      <c r="Q1587" s="131" t="str">
        <f>IFERROR(INDEX(JRoomSCS!C:C,MATCH(JRooms!M1587,JRoomSCS!$B:$B,0)),"N/A")</f>
        <v>N/A</v>
      </c>
      <c r="R1587" s="86" t="s">
        <v>405</v>
      </c>
      <c r="S1587" s="87" t="str">
        <f>IFERROR(INDEX(SchoolList!C:C,MATCH(T1587,SchoolList!A:A,0)),"N/A")</f>
        <v>N/A</v>
      </c>
      <c r="T1587" s="87" t="s">
        <v>405</v>
      </c>
      <c r="U1587" s="88"/>
      <c r="V1587" s="87"/>
    </row>
    <row r="1588" spans="1:22" x14ac:dyDescent="0.2">
      <c r="A1588" s="48">
        <v>129</v>
      </c>
      <c r="B1588" s="48" t="s">
        <v>1077</v>
      </c>
      <c r="C1588" s="48" t="s">
        <v>1078</v>
      </c>
      <c r="D1588" s="49">
        <v>383</v>
      </c>
      <c r="E1588" s="50" t="s">
        <v>399</v>
      </c>
      <c r="F1588" s="48" t="s">
        <v>400</v>
      </c>
      <c r="G1588" s="48" t="s">
        <v>401</v>
      </c>
      <c r="H1588" s="48">
        <v>383</v>
      </c>
      <c r="I1588" s="48">
        <v>1</v>
      </c>
      <c r="J1588" s="48" t="s">
        <v>402</v>
      </c>
      <c r="K1588" s="48">
        <v>3068</v>
      </c>
      <c r="L1588" s="49">
        <v>7</v>
      </c>
      <c r="M1588" s="48" t="s">
        <v>403</v>
      </c>
      <c r="N1588" s="51" t="s">
        <v>404</v>
      </c>
      <c r="P1588" s="48">
        <v>840</v>
      </c>
      <c r="Q1588" s="131" t="str">
        <f>IFERROR(INDEX(JRoomSCS!C:C,MATCH(JRooms!M1588,JRoomSCS!$B:$B,0)),"N/A")</f>
        <v>N/A</v>
      </c>
      <c r="R1588" s="86" t="s">
        <v>405</v>
      </c>
      <c r="S1588" s="87" t="str">
        <f>IFERROR(INDEX(SchoolList!C:C,MATCH(T1588,SchoolList!A:A,0)),"N/A")</f>
        <v>N/A</v>
      </c>
      <c r="T1588" s="87" t="s">
        <v>405</v>
      </c>
      <c r="U1588" s="88"/>
      <c r="V1588" s="87"/>
    </row>
    <row r="1589" spans="1:22" x14ac:dyDescent="0.2">
      <c r="A1589" s="48">
        <v>129</v>
      </c>
      <c r="B1589" s="48" t="s">
        <v>1077</v>
      </c>
      <c r="C1589" s="48" t="s">
        <v>1078</v>
      </c>
      <c r="D1589" s="49">
        <v>383</v>
      </c>
      <c r="E1589" s="50" t="s">
        <v>399</v>
      </c>
      <c r="F1589" s="48" t="s">
        <v>400</v>
      </c>
      <c r="G1589" s="48" t="s">
        <v>401</v>
      </c>
      <c r="H1589" s="48">
        <v>383</v>
      </c>
      <c r="I1589" s="48">
        <v>1</v>
      </c>
      <c r="J1589" s="48" t="s">
        <v>402</v>
      </c>
      <c r="K1589" s="48">
        <v>3067</v>
      </c>
      <c r="L1589" s="49">
        <v>8</v>
      </c>
      <c r="M1589" s="48" t="s">
        <v>403</v>
      </c>
      <c r="N1589" s="51" t="s">
        <v>404</v>
      </c>
      <c r="P1589" s="48">
        <v>840</v>
      </c>
      <c r="Q1589" s="131" t="str">
        <f>IFERROR(INDEX(JRoomSCS!C:C,MATCH(JRooms!M1589,JRoomSCS!$B:$B,0)),"N/A")</f>
        <v>N/A</v>
      </c>
      <c r="R1589" s="86" t="s">
        <v>405</v>
      </c>
      <c r="S1589" s="87" t="str">
        <f>IFERROR(INDEX(SchoolList!C:C,MATCH(T1589,SchoolList!A:A,0)),"N/A")</f>
        <v>N/A</v>
      </c>
      <c r="T1589" s="87" t="s">
        <v>405</v>
      </c>
      <c r="U1589" s="88"/>
      <c r="V1589" s="87"/>
    </row>
    <row r="1590" spans="1:22" x14ac:dyDescent="0.2">
      <c r="A1590" s="48">
        <v>129</v>
      </c>
      <c r="B1590" s="48" t="s">
        <v>1077</v>
      </c>
      <c r="C1590" s="48" t="s">
        <v>1078</v>
      </c>
      <c r="D1590" s="49">
        <v>383</v>
      </c>
      <c r="E1590" s="50" t="s">
        <v>399</v>
      </c>
      <c r="F1590" s="48" t="s">
        <v>400</v>
      </c>
      <c r="G1590" s="48" t="s">
        <v>401</v>
      </c>
      <c r="H1590" s="48">
        <v>383</v>
      </c>
      <c r="I1590" s="48">
        <v>1</v>
      </c>
      <c r="J1590" s="48" t="s">
        <v>402</v>
      </c>
      <c r="K1590" s="48">
        <v>3066</v>
      </c>
      <c r="L1590" s="49">
        <v>9</v>
      </c>
      <c r="M1590" s="48" t="s">
        <v>403</v>
      </c>
      <c r="N1590" s="51" t="s">
        <v>404</v>
      </c>
      <c r="P1590" s="48">
        <v>840</v>
      </c>
      <c r="Q1590" s="131" t="str">
        <f>IFERROR(INDEX(JRoomSCS!C:C,MATCH(JRooms!M1590,JRoomSCS!$B:$B,0)),"N/A")</f>
        <v>N/A</v>
      </c>
      <c r="R1590" s="86" t="s">
        <v>405</v>
      </c>
      <c r="S1590" s="87" t="str">
        <f>IFERROR(INDEX(SchoolList!C:C,MATCH(T1590,SchoolList!A:A,0)),"N/A")</f>
        <v>N/A</v>
      </c>
      <c r="T1590" s="87" t="s">
        <v>405</v>
      </c>
      <c r="U1590" s="88"/>
      <c r="V1590" s="87"/>
    </row>
    <row r="1591" spans="1:22" x14ac:dyDescent="0.2">
      <c r="A1591" s="48">
        <v>129</v>
      </c>
      <c r="B1591" s="48" t="s">
        <v>1077</v>
      </c>
      <c r="C1591" s="48" t="s">
        <v>1078</v>
      </c>
      <c r="D1591" s="49">
        <v>383</v>
      </c>
      <c r="E1591" s="50" t="s">
        <v>399</v>
      </c>
      <c r="F1591" s="48" t="s">
        <v>400</v>
      </c>
      <c r="G1591" s="48" t="s">
        <v>401</v>
      </c>
      <c r="H1591" s="48">
        <v>383</v>
      </c>
      <c r="I1591" s="48">
        <v>1</v>
      </c>
      <c r="J1591" s="48" t="s">
        <v>402</v>
      </c>
      <c r="K1591" s="48">
        <v>3065</v>
      </c>
      <c r="L1591" s="49">
        <v>10</v>
      </c>
      <c r="M1591" s="48" t="s">
        <v>403</v>
      </c>
      <c r="N1591" s="51" t="s">
        <v>404</v>
      </c>
      <c r="P1591" s="48">
        <v>840</v>
      </c>
      <c r="Q1591" s="131" t="str">
        <f>IFERROR(INDEX(JRoomSCS!C:C,MATCH(JRooms!M1591,JRoomSCS!$B:$B,0)),"N/A")</f>
        <v>N/A</v>
      </c>
      <c r="R1591" s="86" t="s">
        <v>405</v>
      </c>
      <c r="S1591" s="87" t="str">
        <f>IFERROR(INDEX(SchoolList!C:C,MATCH(T1591,SchoolList!A:A,0)),"N/A")</f>
        <v>N/A</v>
      </c>
      <c r="T1591" s="87" t="s">
        <v>405</v>
      </c>
      <c r="U1591" s="88"/>
      <c r="V1591" s="87"/>
    </row>
    <row r="1592" spans="1:22" x14ac:dyDescent="0.2">
      <c r="A1592" s="48">
        <v>129</v>
      </c>
      <c r="B1592" s="48" t="s">
        <v>1077</v>
      </c>
      <c r="C1592" s="48" t="s">
        <v>1078</v>
      </c>
      <c r="D1592" s="49">
        <v>383</v>
      </c>
      <c r="E1592" s="50" t="s">
        <v>399</v>
      </c>
      <c r="F1592" s="48" t="s">
        <v>400</v>
      </c>
      <c r="G1592" s="48" t="s">
        <v>401</v>
      </c>
      <c r="H1592" s="48">
        <v>383</v>
      </c>
      <c r="I1592" s="48">
        <v>1</v>
      </c>
      <c r="J1592" s="48" t="s">
        <v>402</v>
      </c>
      <c r="K1592" s="48">
        <v>3060</v>
      </c>
      <c r="L1592" s="49">
        <v>13</v>
      </c>
      <c r="M1592" s="48" t="s">
        <v>419</v>
      </c>
      <c r="N1592" s="51" t="s">
        <v>404</v>
      </c>
      <c r="P1592" s="48">
        <v>840</v>
      </c>
      <c r="Q1592" s="131" t="str">
        <f>IFERROR(INDEX(JRoomSCS!C:C,MATCH(JRooms!M1592,JRoomSCS!$B:$B,0)),"N/A")</f>
        <v>N/A</v>
      </c>
      <c r="R1592" s="86" t="s">
        <v>405</v>
      </c>
      <c r="S1592" s="87" t="str">
        <f>IFERROR(INDEX(SchoolList!C:C,MATCH(T1592,SchoolList!A:A,0)),"N/A")</f>
        <v>N/A</v>
      </c>
      <c r="T1592" s="87" t="s">
        <v>405</v>
      </c>
      <c r="U1592" s="88"/>
      <c r="V1592" s="87"/>
    </row>
    <row r="1593" spans="1:22" x14ac:dyDescent="0.2">
      <c r="A1593" s="48">
        <v>129</v>
      </c>
      <c r="B1593" s="48" t="s">
        <v>1077</v>
      </c>
      <c r="C1593" s="48" t="s">
        <v>1078</v>
      </c>
      <c r="D1593" s="49">
        <v>383</v>
      </c>
      <c r="E1593" s="50" t="s">
        <v>399</v>
      </c>
      <c r="F1593" s="48" t="s">
        <v>400</v>
      </c>
      <c r="G1593" s="48" t="s">
        <v>401</v>
      </c>
      <c r="H1593" s="48">
        <v>383</v>
      </c>
      <c r="I1593" s="48">
        <v>1</v>
      </c>
      <c r="J1593" s="48" t="s">
        <v>402</v>
      </c>
      <c r="K1593" s="48">
        <v>3059</v>
      </c>
      <c r="L1593" s="49">
        <v>14</v>
      </c>
      <c r="M1593" s="48" t="s">
        <v>403</v>
      </c>
      <c r="N1593" s="51" t="s">
        <v>404</v>
      </c>
      <c r="P1593" s="48">
        <v>840</v>
      </c>
      <c r="Q1593" s="131" t="str">
        <f>IFERROR(INDEX(JRoomSCS!C:C,MATCH(JRooms!M1593,JRoomSCS!$B:$B,0)),"N/A")</f>
        <v>N/A</v>
      </c>
      <c r="R1593" s="86" t="s">
        <v>405</v>
      </c>
      <c r="S1593" s="87" t="str">
        <f>IFERROR(INDEX(SchoolList!C:C,MATCH(T1593,SchoolList!A:A,0)),"N/A")</f>
        <v>N/A</v>
      </c>
      <c r="T1593" s="87" t="s">
        <v>405</v>
      </c>
      <c r="U1593" s="88"/>
      <c r="V1593" s="87"/>
    </row>
    <row r="1594" spans="1:22" x14ac:dyDescent="0.2">
      <c r="A1594" s="48">
        <v>129</v>
      </c>
      <c r="B1594" s="48" t="s">
        <v>1077</v>
      </c>
      <c r="C1594" s="48" t="s">
        <v>1078</v>
      </c>
      <c r="D1594" s="49">
        <v>383</v>
      </c>
      <c r="E1594" s="50" t="s">
        <v>399</v>
      </c>
      <c r="F1594" s="48" t="s">
        <v>400</v>
      </c>
      <c r="G1594" s="48" t="s">
        <v>401</v>
      </c>
      <c r="H1594" s="48">
        <v>383</v>
      </c>
      <c r="I1594" s="48">
        <v>1</v>
      </c>
      <c r="J1594" s="48" t="s">
        <v>402</v>
      </c>
      <c r="K1594" s="48">
        <v>3058</v>
      </c>
      <c r="L1594" s="49" t="s">
        <v>594</v>
      </c>
      <c r="M1594" s="48" t="s">
        <v>412</v>
      </c>
      <c r="N1594" s="51" t="s">
        <v>413</v>
      </c>
      <c r="P1594" s="48">
        <v>2400</v>
      </c>
      <c r="Q1594" s="131" t="str">
        <f>IFERROR(INDEX(JRoomSCS!C:C,MATCH(JRooms!M1594,JRoomSCS!$B:$B,0)),"N/A")</f>
        <v>N/A</v>
      </c>
      <c r="R1594" s="86" t="s">
        <v>405</v>
      </c>
      <c r="S1594" s="87" t="str">
        <f>IFERROR(INDEX(SchoolList!C:C,MATCH(T1594,SchoolList!A:A,0)),"N/A")</f>
        <v>N/A</v>
      </c>
      <c r="T1594" s="87" t="s">
        <v>405</v>
      </c>
      <c r="U1594" s="88"/>
      <c r="V1594" s="87"/>
    </row>
    <row r="1595" spans="1:22" x14ac:dyDescent="0.2">
      <c r="A1595" s="48">
        <v>129</v>
      </c>
      <c r="B1595" s="48" t="s">
        <v>1077</v>
      </c>
      <c r="C1595" s="48" t="s">
        <v>1078</v>
      </c>
      <c r="D1595" s="49">
        <v>383</v>
      </c>
      <c r="E1595" s="50" t="s">
        <v>399</v>
      </c>
      <c r="F1595" s="48" t="s">
        <v>400</v>
      </c>
      <c r="G1595" s="48" t="s">
        <v>401</v>
      </c>
      <c r="H1595" s="48">
        <v>383</v>
      </c>
      <c r="I1595" s="48">
        <v>1</v>
      </c>
      <c r="J1595" s="48" t="s">
        <v>402</v>
      </c>
      <c r="K1595" s="48">
        <v>3071</v>
      </c>
      <c r="L1595" s="49" t="s">
        <v>414</v>
      </c>
      <c r="M1595" s="48" t="s">
        <v>415</v>
      </c>
      <c r="N1595" s="51" t="s">
        <v>416</v>
      </c>
      <c r="P1595" s="48">
        <v>1568</v>
      </c>
      <c r="Q1595" s="131" t="str">
        <f>IFERROR(INDEX(JRoomSCS!C:C,MATCH(JRooms!M1595,JRoomSCS!$B:$B,0)),"N/A")</f>
        <v>N/A</v>
      </c>
      <c r="R1595" s="86" t="s">
        <v>405</v>
      </c>
      <c r="S1595" s="87" t="str">
        <f>IFERROR(INDEX(SchoolList!C:C,MATCH(T1595,SchoolList!A:A,0)),"N/A")</f>
        <v>N/A</v>
      </c>
      <c r="T1595" s="87" t="s">
        <v>405</v>
      </c>
      <c r="U1595" s="88"/>
      <c r="V1595" s="87"/>
    </row>
    <row r="1596" spans="1:22" x14ac:dyDescent="0.2">
      <c r="A1596" s="48">
        <v>129</v>
      </c>
      <c r="B1596" s="48" t="s">
        <v>1077</v>
      </c>
      <c r="C1596" s="48" t="s">
        <v>1078</v>
      </c>
      <c r="D1596" s="49">
        <v>383</v>
      </c>
      <c r="E1596" s="50" t="s">
        <v>399</v>
      </c>
      <c r="F1596" s="48" t="s">
        <v>400</v>
      </c>
      <c r="G1596" s="48" t="s">
        <v>401</v>
      </c>
      <c r="H1596" s="48">
        <v>383</v>
      </c>
      <c r="I1596" s="48">
        <v>1</v>
      </c>
      <c r="J1596" s="48" t="s">
        <v>402</v>
      </c>
      <c r="K1596" s="48">
        <v>3072</v>
      </c>
      <c r="L1596" s="49" t="s">
        <v>544</v>
      </c>
      <c r="M1596" s="48" t="s">
        <v>358</v>
      </c>
      <c r="N1596" s="51" t="s">
        <v>500</v>
      </c>
      <c r="P1596" s="48">
        <v>450</v>
      </c>
      <c r="Q1596" s="131" t="str">
        <f>IFERROR(INDEX(JRoomSCS!C:C,MATCH(JRooms!M1596,JRoomSCS!$B:$B,0)),"N/A")</f>
        <v>Arts</v>
      </c>
      <c r="R1596" s="86" t="s">
        <v>405</v>
      </c>
      <c r="S1596" s="87" t="str">
        <f>IFERROR(INDEX(SchoolList!C:C,MATCH(T1596,SchoolList!A:A,0)),"N/A")</f>
        <v>N/A</v>
      </c>
      <c r="T1596" s="87" t="s">
        <v>405</v>
      </c>
      <c r="U1596" s="88"/>
      <c r="V1596" s="87"/>
    </row>
    <row r="1597" spans="1:22" x14ac:dyDescent="0.2">
      <c r="A1597" s="48">
        <v>129</v>
      </c>
      <c r="B1597" s="48" t="s">
        <v>1077</v>
      </c>
      <c r="C1597" s="48" t="s">
        <v>1078</v>
      </c>
      <c r="D1597" s="49">
        <v>384</v>
      </c>
      <c r="E1597" s="50" t="s">
        <v>576</v>
      </c>
      <c r="F1597" s="48" t="s">
        <v>577</v>
      </c>
      <c r="G1597" s="48" t="s">
        <v>424</v>
      </c>
      <c r="H1597" s="48">
        <v>384</v>
      </c>
      <c r="I1597" s="48">
        <v>1</v>
      </c>
      <c r="J1597" s="48" t="s">
        <v>402</v>
      </c>
      <c r="K1597" s="48">
        <v>775</v>
      </c>
      <c r="L1597" s="49" t="s">
        <v>576</v>
      </c>
      <c r="M1597" s="48" t="s">
        <v>419</v>
      </c>
      <c r="N1597" s="51" t="s">
        <v>404</v>
      </c>
      <c r="P1597" s="48">
        <v>897</v>
      </c>
      <c r="Q1597" s="131" t="str">
        <f>IFERROR(INDEX(JRoomSCS!C:C,MATCH(JRooms!M1597,JRoomSCS!$B:$B,0)),"N/A")</f>
        <v>N/A</v>
      </c>
      <c r="R1597" s="86" t="s">
        <v>405</v>
      </c>
      <c r="S1597" s="87" t="str">
        <f>IFERROR(INDEX(SchoolList!C:C,MATCH(T1597,SchoolList!A:A,0)),"N/A")</f>
        <v>N/A</v>
      </c>
      <c r="T1597" s="87" t="s">
        <v>405</v>
      </c>
      <c r="U1597" s="88"/>
      <c r="V1597" s="87"/>
    </row>
    <row r="1598" spans="1:22" x14ac:dyDescent="0.2">
      <c r="A1598" s="48">
        <v>129</v>
      </c>
      <c r="B1598" s="48" t="s">
        <v>1077</v>
      </c>
      <c r="C1598" s="48" t="s">
        <v>1078</v>
      </c>
      <c r="D1598" s="49">
        <v>385</v>
      </c>
      <c r="E1598" s="50" t="s">
        <v>579</v>
      </c>
      <c r="F1598" s="48" t="s">
        <v>580</v>
      </c>
      <c r="G1598" s="48" t="s">
        <v>424</v>
      </c>
      <c r="H1598" s="48">
        <v>385</v>
      </c>
      <c r="I1598" s="48">
        <v>1</v>
      </c>
      <c r="J1598" s="48" t="s">
        <v>402</v>
      </c>
      <c r="K1598" s="48">
        <v>776</v>
      </c>
      <c r="L1598" s="49" t="s">
        <v>579</v>
      </c>
      <c r="M1598" s="48" t="s">
        <v>419</v>
      </c>
      <c r="N1598" s="51" t="s">
        <v>404</v>
      </c>
      <c r="P1598" s="48">
        <v>897</v>
      </c>
      <c r="Q1598" s="131" t="str">
        <f>IFERROR(INDEX(JRoomSCS!C:C,MATCH(JRooms!M1598,JRoomSCS!$B:$B,0)),"N/A")</f>
        <v>N/A</v>
      </c>
      <c r="R1598" s="86" t="s">
        <v>405</v>
      </c>
      <c r="S1598" s="87" t="str">
        <f>IFERROR(INDEX(SchoolList!C:C,MATCH(T1598,SchoolList!A:A,0)),"N/A")</f>
        <v>N/A</v>
      </c>
      <c r="T1598" s="87" t="s">
        <v>405</v>
      </c>
      <c r="U1598" s="88"/>
      <c r="V1598" s="87"/>
    </row>
    <row r="1599" spans="1:22" x14ac:dyDescent="0.2">
      <c r="A1599" s="48">
        <v>129</v>
      </c>
      <c r="B1599" s="48" t="s">
        <v>1077</v>
      </c>
      <c r="C1599" s="48" t="s">
        <v>1078</v>
      </c>
      <c r="D1599" s="49">
        <v>386</v>
      </c>
      <c r="E1599" s="50" t="s">
        <v>582</v>
      </c>
      <c r="F1599" s="48" t="s">
        <v>583</v>
      </c>
      <c r="G1599" s="48" t="s">
        <v>424</v>
      </c>
      <c r="H1599" s="48">
        <v>386</v>
      </c>
      <c r="I1599" s="48">
        <v>1</v>
      </c>
      <c r="J1599" s="48" t="s">
        <v>402</v>
      </c>
      <c r="K1599" s="48">
        <v>777</v>
      </c>
      <c r="L1599" s="49" t="s">
        <v>582</v>
      </c>
      <c r="M1599" s="48" t="s">
        <v>419</v>
      </c>
      <c r="N1599" s="51" t="s">
        <v>404</v>
      </c>
      <c r="P1599" s="48">
        <v>897</v>
      </c>
      <c r="Q1599" s="131" t="str">
        <f>IFERROR(INDEX(JRoomSCS!C:C,MATCH(JRooms!M1599,JRoomSCS!$B:$B,0)),"N/A")</f>
        <v>N/A</v>
      </c>
      <c r="R1599" s="86" t="s">
        <v>405</v>
      </c>
      <c r="S1599" s="87" t="str">
        <f>IFERROR(INDEX(SchoolList!C:C,MATCH(T1599,SchoolList!A:A,0)),"N/A")</f>
        <v>N/A</v>
      </c>
      <c r="T1599" s="87" t="s">
        <v>405</v>
      </c>
      <c r="U1599" s="88"/>
      <c r="V1599" s="87"/>
    </row>
    <row r="1600" spans="1:22" x14ac:dyDescent="0.2">
      <c r="A1600" s="48">
        <v>129</v>
      </c>
      <c r="B1600" s="48" t="s">
        <v>1077</v>
      </c>
      <c r="C1600" s="48" t="s">
        <v>1078</v>
      </c>
      <c r="D1600" s="49">
        <v>387</v>
      </c>
      <c r="E1600" s="50" t="s">
        <v>525</v>
      </c>
      <c r="F1600" s="48" t="s">
        <v>503</v>
      </c>
      <c r="G1600" s="48" t="s">
        <v>424</v>
      </c>
      <c r="H1600" s="48">
        <v>387</v>
      </c>
      <c r="I1600" s="48">
        <v>1</v>
      </c>
      <c r="J1600" s="48" t="s">
        <v>402</v>
      </c>
      <c r="K1600" s="48">
        <v>778</v>
      </c>
      <c r="L1600" s="49" t="s">
        <v>525</v>
      </c>
      <c r="M1600" s="48" t="s">
        <v>419</v>
      </c>
      <c r="N1600" s="51" t="s">
        <v>404</v>
      </c>
      <c r="P1600" s="48">
        <v>897</v>
      </c>
      <c r="Q1600" s="131" t="str">
        <f>IFERROR(INDEX(JRoomSCS!C:C,MATCH(JRooms!M1600,JRoomSCS!$B:$B,0)),"N/A")</f>
        <v>N/A</v>
      </c>
      <c r="R1600" s="86" t="s">
        <v>405</v>
      </c>
      <c r="S1600" s="87" t="str">
        <f>IFERROR(INDEX(SchoolList!C:C,MATCH(T1600,SchoolList!A:A,0)),"N/A")</f>
        <v>N/A</v>
      </c>
      <c r="T1600" s="87" t="s">
        <v>405</v>
      </c>
      <c r="U1600" s="88"/>
      <c r="V1600" s="87"/>
    </row>
    <row r="1601" spans="1:22" x14ac:dyDescent="0.2">
      <c r="A1601" s="48">
        <v>129</v>
      </c>
      <c r="B1601" s="48" t="s">
        <v>1077</v>
      </c>
      <c r="C1601" s="48" t="s">
        <v>1078</v>
      </c>
      <c r="D1601" s="49">
        <v>388</v>
      </c>
      <c r="E1601" s="50" t="s">
        <v>528</v>
      </c>
      <c r="F1601" s="48" t="s">
        <v>529</v>
      </c>
      <c r="G1601" s="48" t="s">
        <v>424</v>
      </c>
      <c r="H1601" s="48">
        <v>388</v>
      </c>
      <c r="I1601" s="48">
        <v>1</v>
      </c>
      <c r="J1601" s="48" t="s">
        <v>402</v>
      </c>
      <c r="K1601" s="48">
        <v>779</v>
      </c>
      <c r="L1601" s="49" t="s">
        <v>528</v>
      </c>
      <c r="M1601" s="48" t="s">
        <v>419</v>
      </c>
      <c r="N1601" s="51" t="s">
        <v>404</v>
      </c>
      <c r="P1601" s="48">
        <v>897</v>
      </c>
      <c r="Q1601" s="131" t="str">
        <f>IFERROR(INDEX(JRoomSCS!C:C,MATCH(JRooms!M1601,JRoomSCS!$B:$B,0)),"N/A")</f>
        <v>N/A</v>
      </c>
      <c r="R1601" s="86" t="s">
        <v>405</v>
      </c>
      <c r="S1601" s="87" t="str">
        <f>IFERROR(INDEX(SchoolList!C:C,MATCH(T1601,SchoolList!A:A,0)),"N/A")</f>
        <v>N/A</v>
      </c>
      <c r="T1601" s="87" t="s">
        <v>405</v>
      </c>
      <c r="U1601" s="88"/>
      <c r="V1601" s="87"/>
    </row>
    <row r="1602" spans="1:22" x14ac:dyDescent="0.2">
      <c r="A1602" s="48">
        <v>129</v>
      </c>
      <c r="B1602" s="48" t="s">
        <v>1077</v>
      </c>
      <c r="C1602" s="48" t="s">
        <v>1078</v>
      </c>
      <c r="D1602" s="49">
        <v>389</v>
      </c>
      <c r="E1602" s="50" t="s">
        <v>533</v>
      </c>
      <c r="F1602" s="48" t="s">
        <v>534</v>
      </c>
      <c r="G1602" s="48" t="s">
        <v>424</v>
      </c>
      <c r="H1602" s="48">
        <v>389</v>
      </c>
      <c r="I1602" s="48">
        <v>1</v>
      </c>
      <c r="J1602" s="48" t="s">
        <v>402</v>
      </c>
      <c r="K1602" s="48">
        <v>780</v>
      </c>
      <c r="L1602" s="49" t="s">
        <v>533</v>
      </c>
      <c r="M1602" s="48" t="s">
        <v>419</v>
      </c>
      <c r="N1602" s="51" t="s">
        <v>404</v>
      </c>
      <c r="P1602" s="48">
        <v>828</v>
      </c>
      <c r="Q1602" s="131" t="str">
        <f>IFERROR(INDEX(JRoomSCS!C:C,MATCH(JRooms!M1602,JRoomSCS!$B:$B,0)),"N/A")</f>
        <v>N/A</v>
      </c>
      <c r="R1602" s="86" t="s">
        <v>405</v>
      </c>
      <c r="S1602" s="87" t="str">
        <f>IFERROR(INDEX(SchoolList!C:C,MATCH(T1602,SchoolList!A:A,0)),"N/A")</f>
        <v>N/A</v>
      </c>
      <c r="T1602" s="87" t="s">
        <v>405</v>
      </c>
      <c r="U1602" s="88"/>
      <c r="V1602" s="87"/>
    </row>
    <row r="1603" spans="1:22" x14ac:dyDescent="0.2">
      <c r="A1603" s="48">
        <v>69</v>
      </c>
      <c r="B1603" s="48" t="s">
        <v>1079</v>
      </c>
      <c r="C1603" s="48" t="s">
        <v>1080</v>
      </c>
      <c r="D1603" s="49">
        <v>251</v>
      </c>
      <c r="E1603" s="50" t="s">
        <v>399</v>
      </c>
      <c r="F1603" s="48" t="s">
        <v>400</v>
      </c>
      <c r="G1603" s="48" t="s">
        <v>401</v>
      </c>
      <c r="H1603" s="48">
        <v>251</v>
      </c>
      <c r="I1603" s="48">
        <v>1</v>
      </c>
      <c r="J1603" s="48" t="s">
        <v>402</v>
      </c>
      <c r="K1603" s="48">
        <v>2032</v>
      </c>
      <c r="L1603" s="49" t="s">
        <v>280</v>
      </c>
      <c r="M1603" s="48" t="s">
        <v>406</v>
      </c>
      <c r="N1603" s="51" t="s">
        <v>404</v>
      </c>
      <c r="P1603" s="48">
        <v>1147</v>
      </c>
      <c r="Q1603" s="131" t="str">
        <f>IFERROR(INDEX(JRoomSCS!C:C,MATCH(JRooms!M1603,JRoomSCS!$B:$B,0)),"N/A")</f>
        <v>N/A</v>
      </c>
      <c r="R1603" s="86" t="s">
        <v>405</v>
      </c>
      <c r="S1603" s="87" t="str">
        <f>IFERROR(INDEX(SchoolList!C:C,MATCH(T1603,SchoolList!A:A,0)),"N/A")</f>
        <v>N/A</v>
      </c>
      <c r="T1603" s="87" t="s">
        <v>405</v>
      </c>
      <c r="U1603" s="88"/>
      <c r="V1603" s="87"/>
    </row>
    <row r="1604" spans="1:22" x14ac:dyDescent="0.2">
      <c r="A1604" s="48">
        <v>69</v>
      </c>
      <c r="B1604" s="48" t="s">
        <v>1079</v>
      </c>
      <c r="C1604" s="48" t="s">
        <v>1080</v>
      </c>
      <c r="D1604" s="49">
        <v>251</v>
      </c>
      <c r="E1604" s="50" t="s">
        <v>399</v>
      </c>
      <c r="F1604" s="48" t="s">
        <v>400</v>
      </c>
      <c r="G1604" s="48" t="s">
        <v>401</v>
      </c>
      <c r="H1604" s="48">
        <v>251</v>
      </c>
      <c r="I1604" s="48">
        <v>1</v>
      </c>
      <c r="J1604" s="48" t="s">
        <v>402</v>
      </c>
      <c r="K1604" s="48">
        <v>2033</v>
      </c>
      <c r="L1604" s="49" t="s">
        <v>542</v>
      </c>
      <c r="M1604" s="48" t="s">
        <v>412</v>
      </c>
      <c r="N1604" s="51" t="s">
        <v>413</v>
      </c>
      <c r="P1604" s="48">
        <v>2223</v>
      </c>
      <c r="Q1604" s="131" t="str">
        <f>IFERROR(INDEX(JRoomSCS!C:C,MATCH(JRooms!M1604,JRoomSCS!$B:$B,0)),"N/A")</f>
        <v>N/A</v>
      </c>
      <c r="R1604" s="86" t="s">
        <v>405</v>
      </c>
      <c r="S1604" s="87" t="str">
        <f>IFERROR(INDEX(SchoolList!C:C,MATCH(T1604,SchoolList!A:A,0)),"N/A")</f>
        <v>N/A</v>
      </c>
      <c r="T1604" s="87" t="s">
        <v>405</v>
      </c>
      <c r="U1604" s="88"/>
      <c r="V1604" s="87"/>
    </row>
    <row r="1605" spans="1:22" x14ac:dyDescent="0.2">
      <c r="A1605" s="48">
        <v>69</v>
      </c>
      <c r="B1605" s="48" t="s">
        <v>1079</v>
      </c>
      <c r="C1605" s="48" t="s">
        <v>1080</v>
      </c>
      <c r="D1605" s="49">
        <v>251</v>
      </c>
      <c r="E1605" s="50" t="s">
        <v>399</v>
      </c>
      <c r="F1605" s="48" t="s">
        <v>400</v>
      </c>
      <c r="G1605" s="48" t="s">
        <v>401</v>
      </c>
      <c r="H1605" s="48">
        <v>251</v>
      </c>
      <c r="I1605" s="48">
        <v>1</v>
      </c>
      <c r="J1605" s="48" t="s">
        <v>402</v>
      </c>
      <c r="K1605" s="48">
        <v>2048</v>
      </c>
      <c r="L1605" s="49" t="s">
        <v>544</v>
      </c>
      <c r="M1605" s="48" t="s">
        <v>358</v>
      </c>
      <c r="N1605" s="51" t="s">
        <v>500</v>
      </c>
      <c r="O1605" s="52" t="s">
        <v>491</v>
      </c>
      <c r="P1605" s="48">
        <v>288</v>
      </c>
      <c r="Q1605" s="131" t="str">
        <f>IFERROR(INDEX(JRoomSCS!C:C,MATCH(JRooms!M1605,JRoomSCS!$B:$B,0)),"N/A")</f>
        <v>Arts</v>
      </c>
      <c r="R1605" s="86" t="s">
        <v>405</v>
      </c>
      <c r="S1605" s="87" t="str">
        <f>IFERROR(INDEX(SchoolList!C:C,MATCH(T1605,SchoolList!A:A,0)),"N/A")</f>
        <v>N/A</v>
      </c>
      <c r="T1605" s="87" t="s">
        <v>405</v>
      </c>
      <c r="U1605" s="88"/>
      <c r="V1605" s="87"/>
    </row>
    <row r="1606" spans="1:22" x14ac:dyDescent="0.2">
      <c r="A1606" s="48">
        <v>69</v>
      </c>
      <c r="B1606" s="48" t="s">
        <v>1079</v>
      </c>
      <c r="C1606" s="48" t="s">
        <v>1080</v>
      </c>
      <c r="D1606" s="49">
        <v>252</v>
      </c>
      <c r="E1606" s="50" t="s">
        <v>454</v>
      </c>
      <c r="F1606" s="48" t="s">
        <v>455</v>
      </c>
      <c r="G1606" s="48" t="s">
        <v>401</v>
      </c>
      <c r="H1606" s="48">
        <v>252</v>
      </c>
      <c r="I1606" s="48">
        <v>1</v>
      </c>
      <c r="J1606" s="48" t="s">
        <v>402</v>
      </c>
      <c r="K1606" s="48">
        <v>2042</v>
      </c>
      <c r="L1606" s="49">
        <v>1</v>
      </c>
      <c r="M1606" s="48" t="s">
        <v>419</v>
      </c>
      <c r="N1606" s="51" t="s">
        <v>404</v>
      </c>
      <c r="P1606" s="48">
        <v>840</v>
      </c>
      <c r="Q1606" s="131" t="str">
        <f>IFERROR(INDEX(JRoomSCS!C:C,MATCH(JRooms!M1606,JRoomSCS!$B:$B,0)),"N/A")</f>
        <v>N/A</v>
      </c>
      <c r="R1606" s="86" t="s">
        <v>405</v>
      </c>
      <c r="S1606" s="87" t="str">
        <f>IFERROR(INDEX(SchoolList!C:C,MATCH(T1606,SchoolList!A:A,0)),"N/A")</f>
        <v>N/A</v>
      </c>
      <c r="T1606" s="87" t="s">
        <v>405</v>
      </c>
      <c r="U1606" s="88"/>
      <c r="V1606" s="87"/>
    </row>
    <row r="1607" spans="1:22" x14ac:dyDescent="0.2">
      <c r="A1607" s="48">
        <v>69</v>
      </c>
      <c r="B1607" s="48" t="s">
        <v>1079</v>
      </c>
      <c r="C1607" s="48" t="s">
        <v>1080</v>
      </c>
      <c r="D1607" s="49">
        <v>252</v>
      </c>
      <c r="E1607" s="50" t="s">
        <v>454</v>
      </c>
      <c r="F1607" s="48" t="s">
        <v>455</v>
      </c>
      <c r="G1607" s="48" t="s">
        <v>401</v>
      </c>
      <c r="H1607" s="48">
        <v>252</v>
      </c>
      <c r="I1607" s="48">
        <v>1</v>
      </c>
      <c r="J1607" s="48" t="s">
        <v>402</v>
      </c>
      <c r="K1607" s="48">
        <v>2047</v>
      </c>
      <c r="L1607" s="49">
        <v>2</v>
      </c>
      <c r="M1607" s="48" t="s">
        <v>419</v>
      </c>
      <c r="N1607" s="51" t="s">
        <v>404</v>
      </c>
      <c r="P1607" s="48">
        <v>841</v>
      </c>
      <c r="Q1607" s="131" t="str">
        <f>IFERROR(INDEX(JRoomSCS!C:C,MATCH(JRooms!M1607,JRoomSCS!$B:$B,0)),"N/A")</f>
        <v>N/A</v>
      </c>
      <c r="R1607" s="86" t="s">
        <v>405</v>
      </c>
      <c r="S1607" s="87" t="str">
        <f>IFERROR(INDEX(SchoolList!C:C,MATCH(T1607,SchoolList!A:A,0)),"N/A")</f>
        <v>N/A</v>
      </c>
      <c r="T1607" s="87" t="s">
        <v>405</v>
      </c>
      <c r="U1607" s="88"/>
      <c r="V1607" s="87"/>
    </row>
    <row r="1608" spans="1:22" x14ac:dyDescent="0.2">
      <c r="A1608" s="48">
        <v>69</v>
      </c>
      <c r="B1608" s="48" t="s">
        <v>1079</v>
      </c>
      <c r="C1608" s="48" t="s">
        <v>1080</v>
      </c>
      <c r="D1608" s="49">
        <v>252</v>
      </c>
      <c r="E1608" s="50" t="s">
        <v>454</v>
      </c>
      <c r="F1608" s="48" t="s">
        <v>455</v>
      </c>
      <c r="G1608" s="48" t="s">
        <v>401</v>
      </c>
      <c r="H1608" s="48">
        <v>252</v>
      </c>
      <c r="I1608" s="48">
        <v>1</v>
      </c>
      <c r="J1608" s="48" t="s">
        <v>402</v>
      </c>
      <c r="K1608" s="48">
        <v>2043</v>
      </c>
      <c r="L1608" s="49">
        <v>3</v>
      </c>
      <c r="M1608" s="48" t="s">
        <v>403</v>
      </c>
      <c r="N1608" s="51" t="s">
        <v>404</v>
      </c>
      <c r="P1608" s="48">
        <v>870</v>
      </c>
      <c r="Q1608" s="131" t="str">
        <f>IFERROR(INDEX(JRoomSCS!C:C,MATCH(JRooms!M1608,JRoomSCS!$B:$B,0)),"N/A")</f>
        <v>N/A</v>
      </c>
      <c r="R1608" s="86" t="s">
        <v>405</v>
      </c>
      <c r="S1608" s="87" t="str">
        <f>IFERROR(INDEX(SchoolList!C:C,MATCH(T1608,SchoolList!A:A,0)),"N/A")</f>
        <v>N/A</v>
      </c>
      <c r="T1608" s="87" t="s">
        <v>405</v>
      </c>
      <c r="U1608" s="88"/>
      <c r="V1608" s="87"/>
    </row>
    <row r="1609" spans="1:22" x14ac:dyDescent="0.2">
      <c r="A1609" s="48">
        <v>69</v>
      </c>
      <c r="B1609" s="48" t="s">
        <v>1079</v>
      </c>
      <c r="C1609" s="48" t="s">
        <v>1080</v>
      </c>
      <c r="D1609" s="49">
        <v>252</v>
      </c>
      <c r="E1609" s="50" t="s">
        <v>454</v>
      </c>
      <c r="F1609" s="48" t="s">
        <v>455</v>
      </c>
      <c r="G1609" s="48" t="s">
        <v>401</v>
      </c>
      <c r="H1609" s="48">
        <v>252</v>
      </c>
      <c r="I1609" s="48">
        <v>1</v>
      </c>
      <c r="J1609" s="48" t="s">
        <v>402</v>
      </c>
      <c r="K1609" s="48">
        <v>2044</v>
      </c>
      <c r="L1609" s="49">
        <v>4</v>
      </c>
      <c r="M1609" s="48" t="s">
        <v>403</v>
      </c>
      <c r="N1609" s="51" t="s">
        <v>404</v>
      </c>
      <c r="P1609" s="48">
        <v>870</v>
      </c>
      <c r="Q1609" s="131" t="str">
        <f>IFERROR(INDEX(JRoomSCS!C:C,MATCH(JRooms!M1609,JRoomSCS!$B:$B,0)),"N/A")</f>
        <v>N/A</v>
      </c>
      <c r="R1609" s="86" t="s">
        <v>405</v>
      </c>
      <c r="S1609" s="87" t="str">
        <f>IFERROR(INDEX(SchoolList!C:C,MATCH(T1609,SchoolList!A:A,0)),"N/A")</f>
        <v>N/A</v>
      </c>
      <c r="T1609" s="87" t="s">
        <v>405</v>
      </c>
      <c r="U1609" s="88"/>
      <c r="V1609" s="87"/>
    </row>
    <row r="1610" spans="1:22" x14ac:dyDescent="0.2">
      <c r="A1610" s="48">
        <v>69</v>
      </c>
      <c r="B1610" s="48" t="s">
        <v>1079</v>
      </c>
      <c r="C1610" s="48" t="s">
        <v>1080</v>
      </c>
      <c r="D1610" s="49">
        <v>252</v>
      </c>
      <c r="E1610" s="50" t="s">
        <v>454</v>
      </c>
      <c r="F1610" s="48" t="s">
        <v>455</v>
      </c>
      <c r="G1610" s="48" t="s">
        <v>401</v>
      </c>
      <c r="H1610" s="48">
        <v>252</v>
      </c>
      <c r="I1610" s="48">
        <v>1</v>
      </c>
      <c r="J1610" s="48" t="s">
        <v>402</v>
      </c>
      <c r="K1610" s="48">
        <v>2045</v>
      </c>
      <c r="L1610" s="49">
        <v>5</v>
      </c>
      <c r="M1610" s="48" t="s">
        <v>419</v>
      </c>
      <c r="N1610" s="51" t="s">
        <v>404</v>
      </c>
      <c r="P1610" s="48">
        <v>870</v>
      </c>
      <c r="Q1610" s="131" t="str">
        <f>IFERROR(INDEX(JRoomSCS!C:C,MATCH(JRooms!M1610,JRoomSCS!$B:$B,0)),"N/A")</f>
        <v>N/A</v>
      </c>
      <c r="R1610" s="86" t="s">
        <v>405</v>
      </c>
      <c r="S1610" s="87" t="str">
        <f>IFERROR(INDEX(SchoolList!C:C,MATCH(T1610,SchoolList!A:A,0)),"N/A")</f>
        <v>N/A</v>
      </c>
      <c r="T1610" s="87" t="s">
        <v>405</v>
      </c>
      <c r="U1610" s="88"/>
      <c r="V1610" s="87"/>
    </row>
    <row r="1611" spans="1:22" x14ac:dyDescent="0.2">
      <c r="A1611" s="48">
        <v>69</v>
      </c>
      <c r="B1611" s="48" t="s">
        <v>1079</v>
      </c>
      <c r="C1611" s="48" t="s">
        <v>1080</v>
      </c>
      <c r="D1611" s="49">
        <v>252</v>
      </c>
      <c r="E1611" s="50" t="s">
        <v>454</v>
      </c>
      <c r="F1611" s="48" t="s">
        <v>455</v>
      </c>
      <c r="G1611" s="48" t="s">
        <v>401</v>
      </c>
      <c r="H1611" s="48">
        <v>252</v>
      </c>
      <c r="I1611" s="48">
        <v>1</v>
      </c>
      <c r="J1611" s="48" t="s">
        <v>402</v>
      </c>
      <c r="K1611" s="48">
        <v>2046</v>
      </c>
      <c r="L1611" s="49">
        <v>6</v>
      </c>
      <c r="M1611" s="48" t="s">
        <v>403</v>
      </c>
      <c r="N1611" s="51" t="s">
        <v>404</v>
      </c>
      <c r="P1611" s="48">
        <v>870</v>
      </c>
      <c r="Q1611" s="131" t="str">
        <f>IFERROR(INDEX(JRoomSCS!C:C,MATCH(JRooms!M1611,JRoomSCS!$B:$B,0)),"N/A")</f>
        <v>N/A</v>
      </c>
      <c r="R1611" s="86" t="s">
        <v>405</v>
      </c>
      <c r="S1611" s="87" t="str">
        <f>IFERROR(INDEX(SchoolList!C:C,MATCH(T1611,SchoolList!A:A,0)),"N/A")</f>
        <v>N/A</v>
      </c>
      <c r="T1611" s="87" t="s">
        <v>405</v>
      </c>
      <c r="U1611" s="88"/>
      <c r="V1611" s="87"/>
    </row>
    <row r="1612" spans="1:22" x14ac:dyDescent="0.2">
      <c r="A1612" s="48">
        <v>69</v>
      </c>
      <c r="B1612" s="48" t="s">
        <v>1079</v>
      </c>
      <c r="C1612" s="48" t="s">
        <v>1080</v>
      </c>
      <c r="D1612" s="49">
        <v>252</v>
      </c>
      <c r="E1612" s="50" t="s">
        <v>454</v>
      </c>
      <c r="F1612" s="48" t="s">
        <v>455</v>
      </c>
      <c r="G1612" s="48" t="s">
        <v>401</v>
      </c>
      <c r="H1612" s="48">
        <v>252</v>
      </c>
      <c r="I1612" s="48">
        <v>1</v>
      </c>
      <c r="J1612" s="48" t="s">
        <v>402</v>
      </c>
      <c r="K1612" s="48">
        <v>2041</v>
      </c>
      <c r="L1612" s="49">
        <v>7</v>
      </c>
      <c r="M1612" s="48" t="s">
        <v>419</v>
      </c>
      <c r="N1612" s="51" t="s">
        <v>404</v>
      </c>
      <c r="P1612" s="48">
        <v>870</v>
      </c>
      <c r="Q1612" s="131" t="str">
        <f>IFERROR(INDEX(JRoomSCS!C:C,MATCH(JRooms!M1612,JRoomSCS!$B:$B,0)),"N/A")</f>
        <v>N/A</v>
      </c>
      <c r="R1612" s="86" t="s">
        <v>405</v>
      </c>
      <c r="S1612" s="87" t="str">
        <f>IFERROR(INDEX(SchoolList!C:C,MATCH(T1612,SchoolList!A:A,0)),"N/A")</f>
        <v>N/A</v>
      </c>
      <c r="T1612" s="87" t="s">
        <v>405</v>
      </c>
      <c r="U1612" s="88"/>
      <c r="V1612" s="87"/>
    </row>
    <row r="1613" spans="1:22" x14ac:dyDescent="0.2">
      <c r="A1613" s="48">
        <v>69</v>
      </c>
      <c r="B1613" s="48" t="s">
        <v>1079</v>
      </c>
      <c r="C1613" s="48" t="s">
        <v>1080</v>
      </c>
      <c r="D1613" s="49">
        <v>252</v>
      </c>
      <c r="E1613" s="50" t="s">
        <v>454</v>
      </c>
      <c r="F1613" s="48" t="s">
        <v>455</v>
      </c>
      <c r="G1613" s="48" t="s">
        <v>401</v>
      </c>
      <c r="H1613" s="48">
        <v>1118</v>
      </c>
      <c r="I1613" s="48">
        <v>2</v>
      </c>
      <c r="J1613" s="48" t="s">
        <v>509</v>
      </c>
      <c r="K1613" s="48">
        <v>2035</v>
      </c>
      <c r="L1613" s="49">
        <v>8</v>
      </c>
      <c r="M1613" s="48" t="s">
        <v>374</v>
      </c>
      <c r="N1613" s="51" t="s">
        <v>500</v>
      </c>
      <c r="P1613" s="48">
        <v>870</v>
      </c>
      <c r="Q1613" s="131" t="str">
        <f>IFERROR(INDEX(JRoomSCS!C:C,MATCH(JRooms!M1613,JRoomSCS!$B:$B,0)),"N/A")</f>
        <v>Tech</v>
      </c>
      <c r="R1613" s="86" t="s">
        <v>405</v>
      </c>
      <c r="S1613" s="87" t="str">
        <f>IFERROR(INDEX(SchoolList!C:C,MATCH(T1613,SchoolList!A:A,0)),"N/A")</f>
        <v>N/A</v>
      </c>
      <c r="T1613" s="87" t="s">
        <v>405</v>
      </c>
      <c r="U1613" s="88"/>
      <c r="V1613" s="87"/>
    </row>
    <row r="1614" spans="1:22" x14ac:dyDescent="0.2">
      <c r="A1614" s="48">
        <v>69</v>
      </c>
      <c r="B1614" s="48" t="s">
        <v>1079</v>
      </c>
      <c r="C1614" s="48" t="s">
        <v>1080</v>
      </c>
      <c r="D1614" s="49">
        <v>252</v>
      </c>
      <c r="E1614" s="50" t="s">
        <v>454</v>
      </c>
      <c r="F1614" s="48" t="s">
        <v>455</v>
      </c>
      <c r="G1614" s="48" t="s">
        <v>401</v>
      </c>
      <c r="H1614" s="48">
        <v>1118</v>
      </c>
      <c r="I1614" s="48">
        <v>2</v>
      </c>
      <c r="J1614" s="48" t="s">
        <v>509</v>
      </c>
      <c r="K1614" s="48">
        <v>2036</v>
      </c>
      <c r="L1614" s="49">
        <v>9</v>
      </c>
      <c r="M1614" s="48" t="s">
        <v>403</v>
      </c>
      <c r="N1614" s="51" t="s">
        <v>404</v>
      </c>
      <c r="P1614" s="48">
        <v>870</v>
      </c>
      <c r="Q1614" s="131" t="str">
        <f>IFERROR(INDEX(JRoomSCS!C:C,MATCH(JRooms!M1614,JRoomSCS!$B:$B,0)),"N/A")</f>
        <v>N/A</v>
      </c>
      <c r="R1614" s="86" t="s">
        <v>405</v>
      </c>
      <c r="S1614" s="87" t="str">
        <f>IFERROR(INDEX(SchoolList!C:C,MATCH(T1614,SchoolList!A:A,0)),"N/A")</f>
        <v>N/A</v>
      </c>
      <c r="T1614" s="87" t="s">
        <v>405</v>
      </c>
      <c r="U1614" s="88"/>
      <c r="V1614" s="87"/>
    </row>
    <row r="1615" spans="1:22" x14ac:dyDescent="0.2">
      <c r="A1615" s="48">
        <v>69</v>
      </c>
      <c r="B1615" s="48" t="s">
        <v>1079</v>
      </c>
      <c r="C1615" s="48" t="s">
        <v>1080</v>
      </c>
      <c r="D1615" s="49">
        <v>252</v>
      </c>
      <c r="E1615" s="50" t="s">
        <v>454</v>
      </c>
      <c r="F1615" s="48" t="s">
        <v>455</v>
      </c>
      <c r="G1615" s="48" t="s">
        <v>401</v>
      </c>
      <c r="H1615" s="48">
        <v>1118</v>
      </c>
      <c r="I1615" s="48">
        <v>2</v>
      </c>
      <c r="J1615" s="48" t="s">
        <v>509</v>
      </c>
      <c r="K1615" s="48">
        <v>2037</v>
      </c>
      <c r="L1615" s="49">
        <v>10</v>
      </c>
      <c r="M1615" s="48" t="s">
        <v>403</v>
      </c>
      <c r="N1615" s="51" t="s">
        <v>404</v>
      </c>
      <c r="P1615" s="48">
        <v>870</v>
      </c>
      <c r="Q1615" s="131" t="str">
        <f>IFERROR(INDEX(JRoomSCS!C:C,MATCH(JRooms!M1615,JRoomSCS!$B:$B,0)),"N/A")</f>
        <v>N/A</v>
      </c>
      <c r="R1615" s="86" t="s">
        <v>405</v>
      </c>
      <c r="S1615" s="87" t="str">
        <f>IFERROR(INDEX(SchoolList!C:C,MATCH(T1615,SchoolList!A:A,0)),"N/A")</f>
        <v>N/A</v>
      </c>
      <c r="T1615" s="87" t="s">
        <v>405</v>
      </c>
      <c r="U1615" s="88"/>
      <c r="V1615" s="87"/>
    </row>
    <row r="1616" spans="1:22" x14ac:dyDescent="0.2">
      <c r="A1616" s="48">
        <v>69</v>
      </c>
      <c r="B1616" s="48" t="s">
        <v>1079</v>
      </c>
      <c r="C1616" s="48" t="s">
        <v>1080</v>
      </c>
      <c r="D1616" s="49">
        <v>252</v>
      </c>
      <c r="E1616" s="50" t="s">
        <v>454</v>
      </c>
      <c r="F1616" s="48" t="s">
        <v>455</v>
      </c>
      <c r="G1616" s="48" t="s">
        <v>401</v>
      </c>
      <c r="H1616" s="48">
        <v>1118</v>
      </c>
      <c r="I1616" s="48">
        <v>2</v>
      </c>
      <c r="J1616" s="48" t="s">
        <v>509</v>
      </c>
      <c r="K1616" s="48">
        <v>2038</v>
      </c>
      <c r="L1616" s="49">
        <v>11</v>
      </c>
      <c r="M1616" s="48" t="s">
        <v>403</v>
      </c>
      <c r="N1616" s="51" t="s">
        <v>404</v>
      </c>
      <c r="P1616" s="48">
        <v>870</v>
      </c>
      <c r="Q1616" s="131" t="str">
        <f>IFERROR(INDEX(JRoomSCS!C:C,MATCH(JRooms!M1616,JRoomSCS!$B:$B,0)),"N/A")</f>
        <v>N/A</v>
      </c>
      <c r="R1616" s="86" t="s">
        <v>405</v>
      </c>
      <c r="S1616" s="87" t="str">
        <f>IFERROR(INDEX(SchoolList!C:C,MATCH(T1616,SchoolList!A:A,0)),"N/A")</f>
        <v>N/A</v>
      </c>
      <c r="T1616" s="87" t="s">
        <v>405</v>
      </c>
      <c r="U1616" s="88"/>
      <c r="V1616" s="87"/>
    </row>
    <row r="1617" spans="1:22" x14ac:dyDescent="0.2">
      <c r="A1617" s="48">
        <v>69</v>
      </c>
      <c r="B1617" s="48" t="s">
        <v>1079</v>
      </c>
      <c r="C1617" s="48" t="s">
        <v>1080</v>
      </c>
      <c r="D1617" s="49">
        <v>252</v>
      </c>
      <c r="E1617" s="50" t="s">
        <v>454</v>
      </c>
      <c r="F1617" s="48" t="s">
        <v>455</v>
      </c>
      <c r="G1617" s="48" t="s">
        <v>401</v>
      </c>
      <c r="H1617" s="48">
        <v>1118</v>
      </c>
      <c r="I1617" s="48">
        <v>2</v>
      </c>
      <c r="J1617" s="48" t="s">
        <v>509</v>
      </c>
      <c r="K1617" s="48">
        <v>2039</v>
      </c>
      <c r="L1617" s="49">
        <v>12</v>
      </c>
      <c r="M1617" s="48" t="s">
        <v>403</v>
      </c>
      <c r="N1617" s="51" t="s">
        <v>404</v>
      </c>
      <c r="P1617" s="48">
        <v>870</v>
      </c>
      <c r="Q1617" s="131" t="str">
        <f>IFERROR(INDEX(JRoomSCS!C:C,MATCH(JRooms!M1617,JRoomSCS!$B:$B,0)),"N/A")</f>
        <v>N/A</v>
      </c>
      <c r="R1617" s="86" t="s">
        <v>405</v>
      </c>
      <c r="S1617" s="87" t="str">
        <f>IFERROR(INDEX(SchoolList!C:C,MATCH(T1617,SchoolList!A:A,0)),"N/A")</f>
        <v>N/A</v>
      </c>
      <c r="T1617" s="87" t="s">
        <v>405</v>
      </c>
      <c r="U1617" s="88"/>
      <c r="V1617" s="87"/>
    </row>
    <row r="1618" spans="1:22" x14ac:dyDescent="0.2">
      <c r="A1618" s="48">
        <v>69</v>
      </c>
      <c r="B1618" s="48" t="s">
        <v>1079</v>
      </c>
      <c r="C1618" s="48" t="s">
        <v>1080</v>
      </c>
      <c r="D1618" s="49">
        <v>252</v>
      </c>
      <c r="E1618" s="50" t="s">
        <v>454</v>
      </c>
      <c r="F1618" s="48" t="s">
        <v>455</v>
      </c>
      <c r="G1618" s="48" t="s">
        <v>401</v>
      </c>
      <c r="H1618" s="48">
        <v>1118</v>
      </c>
      <c r="I1618" s="48">
        <v>2</v>
      </c>
      <c r="J1618" s="48" t="s">
        <v>509</v>
      </c>
      <c r="K1618" s="48">
        <v>2040</v>
      </c>
      <c r="L1618" s="49">
        <v>13</v>
      </c>
      <c r="M1618" s="48" t="s">
        <v>403</v>
      </c>
      <c r="N1618" s="51" t="s">
        <v>404</v>
      </c>
      <c r="P1618" s="48">
        <v>870</v>
      </c>
      <c r="Q1618" s="131" t="str">
        <f>IFERROR(INDEX(JRoomSCS!C:C,MATCH(JRooms!M1618,JRoomSCS!$B:$B,0)),"N/A")</f>
        <v>N/A</v>
      </c>
      <c r="R1618" s="86" t="s">
        <v>405</v>
      </c>
      <c r="S1618" s="87" t="str">
        <f>IFERROR(INDEX(SchoolList!C:C,MATCH(T1618,SchoolList!A:A,0)),"N/A")</f>
        <v>N/A</v>
      </c>
      <c r="T1618" s="87" t="s">
        <v>405</v>
      </c>
      <c r="U1618" s="88"/>
      <c r="V1618" s="87"/>
    </row>
    <row r="1619" spans="1:22" x14ac:dyDescent="0.2">
      <c r="A1619" s="48">
        <v>69</v>
      </c>
      <c r="B1619" s="48" t="s">
        <v>1079</v>
      </c>
      <c r="C1619" s="48" t="s">
        <v>1080</v>
      </c>
      <c r="D1619" s="49">
        <v>252</v>
      </c>
      <c r="E1619" s="50" t="s">
        <v>454</v>
      </c>
      <c r="F1619" s="48" t="s">
        <v>455</v>
      </c>
      <c r="G1619" s="48" t="s">
        <v>401</v>
      </c>
      <c r="H1619" s="48">
        <v>1118</v>
      </c>
      <c r="I1619" s="48">
        <v>2</v>
      </c>
      <c r="J1619" s="48" t="s">
        <v>509</v>
      </c>
      <c r="K1619" s="48">
        <v>2034</v>
      </c>
      <c r="L1619" s="49" t="s">
        <v>414</v>
      </c>
      <c r="M1619" s="48" t="s">
        <v>415</v>
      </c>
      <c r="N1619" s="51" t="s">
        <v>416</v>
      </c>
      <c r="P1619" s="48">
        <v>870</v>
      </c>
      <c r="Q1619" s="131" t="str">
        <f>IFERROR(INDEX(JRoomSCS!C:C,MATCH(JRooms!M1619,JRoomSCS!$B:$B,0)),"N/A")</f>
        <v>N/A</v>
      </c>
      <c r="R1619" s="86" t="s">
        <v>405</v>
      </c>
      <c r="S1619" s="87" t="str">
        <f>IFERROR(INDEX(SchoolList!C:C,MATCH(T1619,SchoolList!A:A,0)),"N/A")</f>
        <v>N/A</v>
      </c>
      <c r="T1619" s="87" t="s">
        <v>405</v>
      </c>
      <c r="U1619" s="88"/>
      <c r="V1619" s="87"/>
    </row>
    <row r="1620" spans="1:22" x14ac:dyDescent="0.2">
      <c r="A1620" s="48">
        <v>69</v>
      </c>
      <c r="B1620" s="48" t="s">
        <v>1079</v>
      </c>
      <c r="C1620" s="48" t="s">
        <v>1080</v>
      </c>
      <c r="D1620" s="49">
        <v>253</v>
      </c>
      <c r="E1620" s="50" t="s">
        <v>576</v>
      </c>
      <c r="F1620" s="48" t="s">
        <v>577</v>
      </c>
      <c r="G1620" s="48" t="s">
        <v>424</v>
      </c>
      <c r="H1620" s="48">
        <v>253</v>
      </c>
      <c r="I1620" s="48">
        <v>1</v>
      </c>
      <c r="J1620" s="48" t="s">
        <v>402</v>
      </c>
      <c r="K1620" s="48">
        <v>510</v>
      </c>
      <c r="L1620" s="49" t="s">
        <v>399</v>
      </c>
      <c r="M1620" s="48" t="s">
        <v>403</v>
      </c>
      <c r="N1620" s="51" t="s">
        <v>404</v>
      </c>
      <c r="P1620" s="48">
        <v>667</v>
      </c>
      <c r="Q1620" s="131" t="str">
        <f>IFERROR(INDEX(JRoomSCS!C:C,MATCH(JRooms!M1620,JRoomSCS!$B:$B,0)),"N/A")</f>
        <v>N/A</v>
      </c>
      <c r="R1620" s="86" t="s">
        <v>405</v>
      </c>
      <c r="S1620" s="87" t="str">
        <f>IFERROR(INDEX(SchoolList!C:C,MATCH(T1620,SchoolList!A:A,0)),"N/A")</f>
        <v>N/A</v>
      </c>
      <c r="T1620" s="87" t="s">
        <v>405</v>
      </c>
      <c r="U1620" s="88"/>
      <c r="V1620" s="87"/>
    </row>
    <row r="1621" spans="1:22" x14ac:dyDescent="0.2">
      <c r="A1621" s="48">
        <v>69</v>
      </c>
      <c r="B1621" s="48" t="s">
        <v>1079</v>
      </c>
      <c r="C1621" s="48" t="s">
        <v>1080</v>
      </c>
      <c r="D1621" s="49">
        <v>254</v>
      </c>
      <c r="E1621" s="50" t="s">
        <v>579</v>
      </c>
      <c r="F1621" s="48" t="s">
        <v>580</v>
      </c>
      <c r="G1621" s="48" t="s">
        <v>424</v>
      </c>
      <c r="H1621" s="48">
        <v>254</v>
      </c>
      <c r="I1621" s="48">
        <v>1</v>
      </c>
      <c r="J1621" s="48" t="s">
        <v>402</v>
      </c>
      <c r="K1621" s="48">
        <v>511</v>
      </c>
      <c r="L1621" s="49" t="s">
        <v>454</v>
      </c>
      <c r="M1621" s="48" t="s">
        <v>406</v>
      </c>
      <c r="N1621" s="51" t="s">
        <v>404</v>
      </c>
      <c r="P1621" s="48">
        <v>644</v>
      </c>
      <c r="Q1621" s="131" t="str">
        <f>IFERROR(INDEX(JRoomSCS!C:C,MATCH(JRooms!M1621,JRoomSCS!$B:$B,0)),"N/A")</f>
        <v>N/A</v>
      </c>
      <c r="R1621" s="86" t="s">
        <v>405</v>
      </c>
      <c r="S1621" s="87" t="str">
        <f>IFERROR(INDEX(SchoolList!C:C,MATCH(T1621,SchoolList!A:A,0)),"N/A")</f>
        <v>N/A</v>
      </c>
      <c r="T1621" s="87" t="s">
        <v>405</v>
      </c>
      <c r="U1621" s="88"/>
      <c r="V1621" s="87"/>
    </row>
    <row r="1622" spans="1:22" x14ac:dyDescent="0.2">
      <c r="A1622" s="48">
        <v>69</v>
      </c>
      <c r="B1622" s="48" t="s">
        <v>1079</v>
      </c>
      <c r="C1622" s="48" t="s">
        <v>1080</v>
      </c>
      <c r="D1622" s="49">
        <v>255</v>
      </c>
      <c r="E1622" s="50" t="s">
        <v>582</v>
      </c>
      <c r="F1622" s="48" t="s">
        <v>583</v>
      </c>
      <c r="G1622" s="48" t="s">
        <v>424</v>
      </c>
      <c r="H1622" s="48">
        <v>255</v>
      </c>
      <c r="I1622" s="48">
        <v>1</v>
      </c>
      <c r="J1622" s="48" t="s">
        <v>402</v>
      </c>
      <c r="K1622" s="48">
        <v>512</v>
      </c>
      <c r="L1622" s="49" t="s">
        <v>471</v>
      </c>
      <c r="M1622" s="48" t="s">
        <v>406</v>
      </c>
      <c r="N1622" s="51" t="s">
        <v>404</v>
      </c>
      <c r="P1622" s="48">
        <v>667</v>
      </c>
      <c r="Q1622" s="131" t="str">
        <f>IFERROR(INDEX(JRoomSCS!C:C,MATCH(JRooms!M1622,JRoomSCS!$B:$B,0)),"N/A")</f>
        <v>N/A</v>
      </c>
      <c r="R1622" s="86" t="s">
        <v>405</v>
      </c>
      <c r="S1622" s="87" t="str">
        <f>IFERROR(INDEX(SchoolList!C:C,MATCH(T1622,SchoolList!A:A,0)),"N/A")</f>
        <v>N/A</v>
      </c>
      <c r="T1622" s="87" t="s">
        <v>405</v>
      </c>
      <c r="U1622" s="88"/>
      <c r="V1622" s="87"/>
    </row>
    <row r="1623" spans="1:22" x14ac:dyDescent="0.2">
      <c r="A1623" s="48">
        <v>69</v>
      </c>
      <c r="B1623" s="48" t="s">
        <v>1079</v>
      </c>
      <c r="C1623" s="48" t="s">
        <v>1080</v>
      </c>
      <c r="D1623" s="49">
        <v>256</v>
      </c>
      <c r="E1623" s="50" t="s">
        <v>525</v>
      </c>
      <c r="F1623" s="48" t="s">
        <v>503</v>
      </c>
      <c r="G1623" s="48" t="s">
        <v>424</v>
      </c>
      <c r="H1623" s="48">
        <v>256</v>
      </c>
      <c r="I1623" s="48">
        <v>1</v>
      </c>
      <c r="J1623" s="48" t="s">
        <v>402</v>
      </c>
      <c r="K1623" s="48">
        <v>513</v>
      </c>
      <c r="L1623" s="49" t="s">
        <v>502</v>
      </c>
      <c r="M1623" s="48" t="s">
        <v>403</v>
      </c>
      <c r="N1623" s="51" t="s">
        <v>404</v>
      </c>
      <c r="P1623" s="48">
        <v>667</v>
      </c>
      <c r="Q1623" s="131" t="str">
        <f>IFERROR(INDEX(JRoomSCS!C:C,MATCH(JRooms!M1623,JRoomSCS!$B:$B,0)),"N/A")</f>
        <v>N/A</v>
      </c>
      <c r="R1623" s="86" t="s">
        <v>405</v>
      </c>
      <c r="S1623" s="87" t="str">
        <f>IFERROR(INDEX(SchoolList!C:C,MATCH(T1623,SchoolList!A:A,0)),"N/A")</f>
        <v>N/A</v>
      </c>
      <c r="T1623" s="87" t="s">
        <v>405</v>
      </c>
      <c r="U1623" s="88"/>
      <c r="V1623" s="87"/>
    </row>
    <row r="1624" spans="1:22" x14ac:dyDescent="0.2">
      <c r="A1624" s="48">
        <v>95</v>
      </c>
      <c r="B1624" s="48" t="s">
        <v>1081</v>
      </c>
      <c r="C1624" s="48" t="s">
        <v>1082</v>
      </c>
      <c r="D1624" s="49">
        <v>257</v>
      </c>
      <c r="E1624" s="50" t="s">
        <v>399</v>
      </c>
      <c r="F1624" s="48" t="s">
        <v>400</v>
      </c>
      <c r="G1624" s="48" t="s">
        <v>401</v>
      </c>
      <c r="H1624" s="48">
        <v>257</v>
      </c>
      <c r="I1624" s="48">
        <v>1</v>
      </c>
      <c r="J1624" s="48" t="s">
        <v>402</v>
      </c>
      <c r="K1624" s="48">
        <v>543</v>
      </c>
      <c r="L1624" s="49">
        <v>1</v>
      </c>
      <c r="M1624" s="48" t="s">
        <v>406</v>
      </c>
      <c r="N1624" s="51" t="s">
        <v>404</v>
      </c>
      <c r="P1624" s="48">
        <v>957</v>
      </c>
      <c r="Q1624" s="131" t="str">
        <f>IFERROR(INDEX(JRoomSCS!C:C,MATCH(JRooms!M1624,JRoomSCS!$B:$B,0)),"N/A")</f>
        <v>N/A</v>
      </c>
      <c r="R1624" s="86" t="s">
        <v>405</v>
      </c>
      <c r="S1624" s="87" t="str">
        <f>IFERROR(INDEX(SchoolList!C:C,MATCH(T1624,SchoolList!A:A,0)),"N/A")</f>
        <v>N/A</v>
      </c>
      <c r="T1624" s="87" t="s">
        <v>405</v>
      </c>
      <c r="U1624" s="88"/>
      <c r="V1624" s="87"/>
    </row>
    <row r="1625" spans="1:22" x14ac:dyDescent="0.2">
      <c r="A1625" s="48">
        <v>95</v>
      </c>
      <c r="B1625" s="48" t="s">
        <v>1081</v>
      </c>
      <c r="C1625" s="48" t="s">
        <v>1082</v>
      </c>
      <c r="D1625" s="49">
        <v>257</v>
      </c>
      <c r="E1625" s="50" t="s">
        <v>399</v>
      </c>
      <c r="F1625" s="48" t="s">
        <v>400</v>
      </c>
      <c r="G1625" s="48" t="s">
        <v>401</v>
      </c>
      <c r="H1625" s="48">
        <v>257</v>
      </c>
      <c r="I1625" s="48">
        <v>1</v>
      </c>
      <c r="J1625" s="48" t="s">
        <v>402</v>
      </c>
      <c r="K1625" s="48">
        <v>540</v>
      </c>
      <c r="L1625" s="49">
        <v>2</v>
      </c>
      <c r="M1625" s="48" t="s">
        <v>403</v>
      </c>
      <c r="N1625" s="51" t="s">
        <v>404</v>
      </c>
      <c r="P1625" s="48">
        <v>957</v>
      </c>
      <c r="Q1625" s="131" t="str">
        <f>IFERROR(INDEX(JRoomSCS!C:C,MATCH(JRooms!M1625,JRoomSCS!$B:$B,0)),"N/A")</f>
        <v>N/A</v>
      </c>
      <c r="R1625" s="86" t="s">
        <v>405</v>
      </c>
      <c r="S1625" s="87" t="str">
        <f>IFERROR(INDEX(SchoolList!C:C,MATCH(T1625,SchoolList!A:A,0)),"N/A")</f>
        <v>N/A</v>
      </c>
      <c r="T1625" s="87" t="s">
        <v>405</v>
      </c>
      <c r="U1625" s="88"/>
      <c r="V1625" s="87"/>
    </row>
    <row r="1626" spans="1:22" x14ac:dyDescent="0.2">
      <c r="A1626" s="48">
        <v>95</v>
      </c>
      <c r="B1626" s="48" t="s">
        <v>1081</v>
      </c>
      <c r="C1626" s="48" t="s">
        <v>1082</v>
      </c>
      <c r="D1626" s="49">
        <v>257</v>
      </c>
      <c r="E1626" s="50" t="s">
        <v>399</v>
      </c>
      <c r="F1626" s="48" t="s">
        <v>400</v>
      </c>
      <c r="G1626" s="48" t="s">
        <v>401</v>
      </c>
      <c r="H1626" s="48">
        <v>257</v>
      </c>
      <c r="I1626" s="48">
        <v>1</v>
      </c>
      <c r="J1626" s="48" t="s">
        <v>402</v>
      </c>
      <c r="K1626" s="48">
        <v>544</v>
      </c>
      <c r="L1626" s="49">
        <v>3</v>
      </c>
      <c r="M1626" s="48" t="s">
        <v>406</v>
      </c>
      <c r="N1626" s="51" t="s">
        <v>404</v>
      </c>
      <c r="P1626" s="48">
        <v>957</v>
      </c>
      <c r="Q1626" s="131" t="str">
        <f>IFERROR(INDEX(JRoomSCS!C:C,MATCH(JRooms!M1626,JRoomSCS!$B:$B,0)),"N/A")</f>
        <v>N/A</v>
      </c>
      <c r="R1626" s="86" t="s">
        <v>405</v>
      </c>
      <c r="S1626" s="87" t="str">
        <f>IFERROR(INDEX(SchoolList!C:C,MATCH(T1626,SchoolList!A:A,0)),"N/A")</f>
        <v>N/A</v>
      </c>
      <c r="T1626" s="87" t="s">
        <v>405</v>
      </c>
      <c r="U1626" s="88"/>
      <c r="V1626" s="87"/>
    </row>
    <row r="1627" spans="1:22" x14ac:dyDescent="0.2">
      <c r="A1627" s="48">
        <v>95</v>
      </c>
      <c r="B1627" s="48" t="s">
        <v>1081</v>
      </c>
      <c r="C1627" s="48" t="s">
        <v>1082</v>
      </c>
      <c r="D1627" s="49">
        <v>257</v>
      </c>
      <c r="E1627" s="50" t="s">
        <v>399</v>
      </c>
      <c r="F1627" s="48" t="s">
        <v>400</v>
      </c>
      <c r="G1627" s="48" t="s">
        <v>401</v>
      </c>
      <c r="H1627" s="48">
        <v>257</v>
      </c>
      <c r="I1627" s="48">
        <v>1</v>
      </c>
      <c r="J1627" s="48" t="s">
        <v>402</v>
      </c>
      <c r="K1627" s="48">
        <v>541</v>
      </c>
      <c r="L1627" s="49">
        <v>4</v>
      </c>
      <c r="M1627" s="48" t="s">
        <v>403</v>
      </c>
      <c r="N1627" s="51" t="s">
        <v>404</v>
      </c>
      <c r="P1627" s="48">
        <v>957</v>
      </c>
      <c r="Q1627" s="131" t="str">
        <f>IFERROR(INDEX(JRoomSCS!C:C,MATCH(JRooms!M1627,JRoomSCS!$B:$B,0)),"N/A")</f>
        <v>N/A</v>
      </c>
      <c r="R1627" s="86" t="s">
        <v>405</v>
      </c>
      <c r="S1627" s="87" t="str">
        <f>IFERROR(INDEX(SchoolList!C:C,MATCH(T1627,SchoolList!A:A,0)),"N/A")</f>
        <v>N/A</v>
      </c>
      <c r="T1627" s="87" t="s">
        <v>405</v>
      </c>
      <c r="U1627" s="88"/>
      <c r="V1627" s="87"/>
    </row>
    <row r="1628" spans="1:22" x14ac:dyDescent="0.2">
      <c r="A1628" s="48">
        <v>95</v>
      </c>
      <c r="B1628" s="48" t="s">
        <v>1081</v>
      </c>
      <c r="C1628" s="48" t="s">
        <v>1082</v>
      </c>
      <c r="D1628" s="49">
        <v>257</v>
      </c>
      <c r="E1628" s="50" t="s">
        <v>399</v>
      </c>
      <c r="F1628" s="48" t="s">
        <v>400</v>
      </c>
      <c r="G1628" s="48" t="s">
        <v>401</v>
      </c>
      <c r="H1628" s="48">
        <v>257</v>
      </c>
      <c r="I1628" s="48">
        <v>1</v>
      </c>
      <c r="J1628" s="48" t="s">
        <v>402</v>
      </c>
      <c r="K1628" s="48">
        <v>2120</v>
      </c>
      <c r="L1628" s="49">
        <v>5</v>
      </c>
      <c r="M1628" s="48" t="s">
        <v>408</v>
      </c>
      <c r="N1628" s="51" t="s">
        <v>409</v>
      </c>
      <c r="O1628" s="52" t="s">
        <v>410</v>
      </c>
      <c r="P1628" s="48">
        <v>242</v>
      </c>
      <c r="Q1628" s="131" t="str">
        <f>IFERROR(INDEX(JRoomSCS!C:C,MATCH(JRooms!M1628,JRoomSCS!$B:$B,0)),"N/A")</f>
        <v>N/A</v>
      </c>
      <c r="R1628" s="86" t="s">
        <v>405</v>
      </c>
      <c r="S1628" s="87" t="str">
        <f>IFERROR(INDEX(SchoolList!C:C,MATCH(T1628,SchoolList!A:A,0)),"N/A")</f>
        <v>N/A</v>
      </c>
      <c r="T1628" s="87" t="s">
        <v>405</v>
      </c>
      <c r="U1628" s="88"/>
      <c r="V1628" s="87"/>
    </row>
    <row r="1629" spans="1:22" x14ac:dyDescent="0.2">
      <c r="A1629" s="48">
        <v>95</v>
      </c>
      <c r="B1629" s="48" t="s">
        <v>1081</v>
      </c>
      <c r="C1629" s="48" t="s">
        <v>1082</v>
      </c>
      <c r="D1629" s="49">
        <v>257</v>
      </c>
      <c r="E1629" s="50" t="s">
        <v>399</v>
      </c>
      <c r="F1629" s="48" t="s">
        <v>400</v>
      </c>
      <c r="G1629" s="48" t="s">
        <v>401</v>
      </c>
      <c r="H1629" s="48">
        <v>257</v>
      </c>
      <c r="I1629" s="48">
        <v>1</v>
      </c>
      <c r="J1629" s="48" t="s">
        <v>402</v>
      </c>
      <c r="K1629" s="48">
        <v>2490</v>
      </c>
      <c r="L1629" s="49">
        <v>5</v>
      </c>
      <c r="M1629" s="48" t="s">
        <v>408</v>
      </c>
      <c r="N1629" s="51" t="s">
        <v>409</v>
      </c>
      <c r="O1629" s="52" t="s">
        <v>410</v>
      </c>
      <c r="P1629" s="48">
        <v>242</v>
      </c>
      <c r="Q1629" s="131" t="str">
        <f>IFERROR(INDEX(JRoomSCS!C:C,MATCH(JRooms!M1629,JRoomSCS!$B:$B,0)),"N/A")</f>
        <v>N/A</v>
      </c>
      <c r="R1629" s="86" t="s">
        <v>405</v>
      </c>
      <c r="S1629" s="87" t="str">
        <f>IFERROR(INDEX(SchoolList!C:C,MATCH(T1629,SchoolList!A:A,0)),"N/A")</f>
        <v>N/A</v>
      </c>
      <c r="T1629" s="87" t="s">
        <v>405</v>
      </c>
      <c r="U1629" s="88"/>
      <c r="V1629" s="87"/>
    </row>
    <row r="1630" spans="1:22" x14ac:dyDescent="0.2">
      <c r="A1630" s="48">
        <v>95</v>
      </c>
      <c r="B1630" s="48" t="s">
        <v>1081</v>
      </c>
      <c r="C1630" s="48" t="s">
        <v>1082</v>
      </c>
      <c r="D1630" s="49">
        <v>257</v>
      </c>
      <c r="E1630" s="50" t="s">
        <v>399</v>
      </c>
      <c r="F1630" s="48" t="s">
        <v>400</v>
      </c>
      <c r="G1630" s="48" t="s">
        <v>401</v>
      </c>
      <c r="H1630" s="48">
        <v>257</v>
      </c>
      <c r="I1630" s="48">
        <v>1</v>
      </c>
      <c r="J1630" s="48" t="s">
        <v>402</v>
      </c>
      <c r="K1630" s="48">
        <v>542</v>
      </c>
      <c r="L1630" s="49">
        <v>6</v>
      </c>
      <c r="M1630" s="48" t="s">
        <v>403</v>
      </c>
      <c r="N1630" s="51" t="s">
        <v>404</v>
      </c>
      <c r="P1630" s="48">
        <v>957</v>
      </c>
      <c r="Q1630" s="131" t="str">
        <f>IFERROR(INDEX(JRoomSCS!C:C,MATCH(JRooms!M1630,JRoomSCS!$B:$B,0)),"N/A")</f>
        <v>N/A</v>
      </c>
      <c r="R1630" s="86" t="s">
        <v>405</v>
      </c>
      <c r="S1630" s="87" t="str">
        <f>IFERROR(INDEX(SchoolList!C:C,MATCH(T1630,SchoolList!A:A,0)),"N/A")</f>
        <v>N/A</v>
      </c>
      <c r="T1630" s="87" t="s">
        <v>405</v>
      </c>
      <c r="U1630" s="88"/>
      <c r="V1630" s="87"/>
    </row>
    <row r="1631" spans="1:22" x14ac:dyDescent="0.2">
      <c r="A1631" s="48">
        <v>95</v>
      </c>
      <c r="B1631" s="48" t="s">
        <v>1081</v>
      </c>
      <c r="C1631" s="48" t="s">
        <v>1082</v>
      </c>
      <c r="D1631" s="49">
        <v>257</v>
      </c>
      <c r="E1631" s="50" t="s">
        <v>399</v>
      </c>
      <c r="F1631" s="48" t="s">
        <v>400</v>
      </c>
      <c r="G1631" s="48" t="s">
        <v>401</v>
      </c>
      <c r="H1631" s="48">
        <v>257</v>
      </c>
      <c r="I1631" s="48">
        <v>1</v>
      </c>
      <c r="J1631" s="48" t="s">
        <v>402</v>
      </c>
      <c r="K1631" s="48">
        <v>545</v>
      </c>
      <c r="L1631" s="49">
        <v>7</v>
      </c>
      <c r="M1631" s="48" t="s">
        <v>419</v>
      </c>
      <c r="N1631" s="51" t="s">
        <v>404</v>
      </c>
      <c r="P1631" s="48">
        <v>957</v>
      </c>
      <c r="Q1631" s="131" t="str">
        <f>IFERROR(INDEX(JRoomSCS!C:C,MATCH(JRooms!M1631,JRoomSCS!$B:$B,0)),"N/A")</f>
        <v>N/A</v>
      </c>
      <c r="R1631" s="86" t="s">
        <v>405</v>
      </c>
      <c r="S1631" s="87" t="str">
        <f>IFERROR(INDEX(SchoolList!C:C,MATCH(T1631,SchoolList!A:A,0)),"N/A")</f>
        <v>N/A</v>
      </c>
      <c r="T1631" s="87" t="s">
        <v>405</v>
      </c>
      <c r="U1631" s="88"/>
      <c r="V1631" s="87"/>
    </row>
    <row r="1632" spans="1:22" x14ac:dyDescent="0.2">
      <c r="A1632" s="48">
        <v>95</v>
      </c>
      <c r="B1632" s="48" t="s">
        <v>1081</v>
      </c>
      <c r="C1632" s="48" t="s">
        <v>1082</v>
      </c>
      <c r="D1632" s="49">
        <v>257</v>
      </c>
      <c r="E1632" s="50" t="s">
        <v>399</v>
      </c>
      <c r="F1632" s="48" t="s">
        <v>400</v>
      </c>
      <c r="G1632" s="48" t="s">
        <v>401</v>
      </c>
      <c r="H1632" s="48">
        <v>257</v>
      </c>
      <c r="I1632" s="48">
        <v>1</v>
      </c>
      <c r="J1632" s="48" t="s">
        <v>402</v>
      </c>
      <c r="K1632" s="48">
        <v>2121</v>
      </c>
      <c r="L1632" s="49">
        <v>8</v>
      </c>
      <c r="M1632" s="48" t="s">
        <v>408</v>
      </c>
      <c r="N1632" s="51" t="s">
        <v>409</v>
      </c>
      <c r="P1632" s="48">
        <v>450</v>
      </c>
      <c r="Q1632" s="131" t="str">
        <f>IFERROR(INDEX(JRoomSCS!C:C,MATCH(JRooms!M1632,JRoomSCS!$B:$B,0)),"N/A")</f>
        <v>N/A</v>
      </c>
      <c r="R1632" s="86" t="s">
        <v>405</v>
      </c>
      <c r="S1632" s="87" t="str">
        <f>IFERROR(INDEX(SchoolList!C:C,MATCH(T1632,SchoolList!A:A,0)),"N/A")</f>
        <v>N/A</v>
      </c>
      <c r="T1632" s="87" t="s">
        <v>405</v>
      </c>
      <c r="U1632" s="88"/>
      <c r="V1632" s="87"/>
    </row>
    <row r="1633" spans="1:22" x14ac:dyDescent="0.2">
      <c r="A1633" s="48">
        <v>95</v>
      </c>
      <c r="B1633" s="48" t="s">
        <v>1081</v>
      </c>
      <c r="C1633" s="48" t="s">
        <v>1082</v>
      </c>
      <c r="D1633" s="49">
        <v>257</v>
      </c>
      <c r="E1633" s="50" t="s">
        <v>399</v>
      </c>
      <c r="F1633" s="48" t="s">
        <v>400</v>
      </c>
      <c r="G1633" s="48" t="s">
        <v>401</v>
      </c>
      <c r="H1633" s="48">
        <v>257</v>
      </c>
      <c r="I1633" s="48">
        <v>1</v>
      </c>
      <c r="J1633" s="48" t="s">
        <v>402</v>
      </c>
      <c r="K1633" s="48">
        <v>2491</v>
      </c>
      <c r="L1633" s="49">
        <v>8</v>
      </c>
      <c r="M1633" s="48" t="s">
        <v>408</v>
      </c>
      <c r="N1633" s="51" t="s">
        <v>409</v>
      </c>
      <c r="P1633" s="48">
        <v>450</v>
      </c>
      <c r="Q1633" s="131" t="str">
        <f>IFERROR(INDEX(JRoomSCS!C:C,MATCH(JRooms!M1633,JRoomSCS!$B:$B,0)),"N/A")</f>
        <v>N/A</v>
      </c>
      <c r="R1633" s="86" t="s">
        <v>405</v>
      </c>
      <c r="S1633" s="87" t="str">
        <f>IFERROR(INDEX(SchoolList!C:C,MATCH(T1633,SchoolList!A:A,0)),"N/A")</f>
        <v>N/A</v>
      </c>
      <c r="T1633" s="87" t="s">
        <v>405</v>
      </c>
      <c r="U1633" s="88"/>
      <c r="V1633" s="87"/>
    </row>
    <row r="1634" spans="1:22" x14ac:dyDescent="0.2">
      <c r="A1634" s="48">
        <v>95</v>
      </c>
      <c r="B1634" s="48" t="s">
        <v>1081</v>
      </c>
      <c r="C1634" s="48" t="s">
        <v>1082</v>
      </c>
      <c r="D1634" s="49">
        <v>257</v>
      </c>
      <c r="E1634" s="50" t="s">
        <v>399</v>
      </c>
      <c r="F1634" s="48" t="s">
        <v>400</v>
      </c>
      <c r="G1634" s="48" t="s">
        <v>401</v>
      </c>
      <c r="H1634" s="48">
        <v>257</v>
      </c>
      <c r="I1634" s="48">
        <v>1</v>
      </c>
      <c r="J1634" s="48" t="s">
        <v>402</v>
      </c>
      <c r="K1634" s="48">
        <v>546</v>
      </c>
      <c r="L1634" s="49">
        <v>9</v>
      </c>
      <c r="M1634" s="48" t="s">
        <v>419</v>
      </c>
      <c r="N1634" s="51" t="s">
        <v>404</v>
      </c>
      <c r="P1634" s="48">
        <v>957</v>
      </c>
      <c r="Q1634" s="131" t="str">
        <f>IFERROR(INDEX(JRoomSCS!C:C,MATCH(JRooms!M1634,JRoomSCS!$B:$B,0)),"N/A")</f>
        <v>N/A</v>
      </c>
      <c r="R1634" s="86" t="s">
        <v>405</v>
      </c>
      <c r="S1634" s="87" t="str">
        <f>IFERROR(INDEX(SchoolList!C:C,MATCH(T1634,SchoolList!A:A,0)),"N/A")</f>
        <v>N/A</v>
      </c>
      <c r="T1634" s="87" t="s">
        <v>405</v>
      </c>
      <c r="U1634" s="88"/>
      <c r="V1634" s="87"/>
    </row>
    <row r="1635" spans="1:22" x14ac:dyDescent="0.2">
      <c r="A1635" s="48">
        <v>95</v>
      </c>
      <c r="B1635" s="48" t="s">
        <v>1081</v>
      </c>
      <c r="C1635" s="48" t="s">
        <v>1082</v>
      </c>
      <c r="D1635" s="49">
        <v>257</v>
      </c>
      <c r="E1635" s="50" t="s">
        <v>399</v>
      </c>
      <c r="F1635" s="48" t="s">
        <v>400</v>
      </c>
      <c r="G1635" s="48" t="s">
        <v>401</v>
      </c>
      <c r="H1635" s="48">
        <v>257</v>
      </c>
      <c r="I1635" s="48">
        <v>1</v>
      </c>
      <c r="J1635" s="48" t="s">
        <v>402</v>
      </c>
      <c r="K1635" s="48">
        <v>547</v>
      </c>
      <c r="L1635" s="49">
        <v>11</v>
      </c>
      <c r="M1635" s="48" t="s">
        <v>419</v>
      </c>
      <c r="N1635" s="51" t="s">
        <v>404</v>
      </c>
      <c r="P1635" s="48">
        <v>957</v>
      </c>
      <c r="Q1635" s="131" t="str">
        <f>IFERROR(INDEX(JRoomSCS!C:C,MATCH(JRooms!M1635,JRoomSCS!$B:$B,0)),"N/A")</f>
        <v>N/A</v>
      </c>
      <c r="R1635" s="86" t="s">
        <v>405</v>
      </c>
      <c r="S1635" s="87" t="str">
        <f>IFERROR(INDEX(SchoolList!C:C,MATCH(T1635,SchoolList!A:A,0)),"N/A")</f>
        <v>N/A</v>
      </c>
      <c r="T1635" s="87" t="s">
        <v>405</v>
      </c>
      <c r="U1635" s="88"/>
      <c r="V1635" s="87"/>
    </row>
    <row r="1636" spans="1:22" x14ac:dyDescent="0.2">
      <c r="A1636" s="48">
        <v>95</v>
      </c>
      <c r="B1636" s="48" t="s">
        <v>1081</v>
      </c>
      <c r="C1636" s="48" t="s">
        <v>1082</v>
      </c>
      <c r="D1636" s="49">
        <v>257</v>
      </c>
      <c r="E1636" s="50" t="s">
        <v>399</v>
      </c>
      <c r="F1636" s="48" t="s">
        <v>400</v>
      </c>
      <c r="G1636" s="48" t="s">
        <v>401</v>
      </c>
      <c r="H1636" s="48">
        <v>257</v>
      </c>
      <c r="I1636" s="48">
        <v>1</v>
      </c>
      <c r="J1636" s="48" t="s">
        <v>402</v>
      </c>
      <c r="K1636" s="48">
        <v>539</v>
      </c>
      <c r="L1636" s="49" t="s">
        <v>507</v>
      </c>
      <c r="M1636" s="48" t="s">
        <v>412</v>
      </c>
      <c r="N1636" s="51" t="s">
        <v>413</v>
      </c>
      <c r="P1636" s="48">
        <v>3456</v>
      </c>
      <c r="Q1636" s="131" t="str">
        <f>IFERROR(INDEX(JRoomSCS!C:C,MATCH(JRooms!M1636,JRoomSCS!$B:$B,0)),"N/A")</f>
        <v>N/A</v>
      </c>
      <c r="R1636" s="86" t="s">
        <v>405</v>
      </c>
      <c r="S1636" s="87" t="str">
        <f>IFERROR(INDEX(SchoolList!C:C,MATCH(T1636,SchoolList!A:A,0)),"N/A")</f>
        <v>N/A</v>
      </c>
      <c r="T1636" s="87" t="s">
        <v>405</v>
      </c>
      <c r="U1636" s="88"/>
      <c r="V1636" s="87"/>
    </row>
    <row r="1637" spans="1:22" x14ac:dyDescent="0.2">
      <c r="A1637" s="48">
        <v>95</v>
      </c>
      <c r="B1637" s="48" t="s">
        <v>1081</v>
      </c>
      <c r="C1637" s="48" t="s">
        <v>1082</v>
      </c>
      <c r="D1637" s="49">
        <v>258</v>
      </c>
      <c r="E1637" s="50" t="s">
        <v>454</v>
      </c>
      <c r="F1637" s="48" t="s">
        <v>455</v>
      </c>
      <c r="G1637" s="48" t="s">
        <v>401</v>
      </c>
      <c r="H1637" s="48">
        <v>258</v>
      </c>
      <c r="I1637" s="48">
        <v>1</v>
      </c>
      <c r="J1637" s="48" t="s">
        <v>402</v>
      </c>
      <c r="K1637" s="48">
        <v>548</v>
      </c>
      <c r="L1637" s="49">
        <v>812</v>
      </c>
      <c r="M1637" s="48" t="s">
        <v>415</v>
      </c>
      <c r="N1637" s="51" t="s">
        <v>416</v>
      </c>
      <c r="P1637" s="48">
        <v>1833</v>
      </c>
      <c r="Q1637" s="131" t="str">
        <f>IFERROR(INDEX(JRoomSCS!C:C,MATCH(JRooms!M1637,JRoomSCS!$B:$B,0)),"N/A")</f>
        <v>N/A</v>
      </c>
      <c r="R1637" s="86" t="s">
        <v>405</v>
      </c>
      <c r="S1637" s="87" t="str">
        <f>IFERROR(INDEX(SchoolList!C:C,MATCH(T1637,SchoolList!A:A,0)),"N/A")</f>
        <v>N/A</v>
      </c>
      <c r="T1637" s="87" t="s">
        <v>405</v>
      </c>
      <c r="U1637" s="88"/>
      <c r="V1637" s="87"/>
    </row>
    <row r="1638" spans="1:22" x14ac:dyDescent="0.2">
      <c r="A1638" s="48">
        <v>95</v>
      </c>
      <c r="B1638" s="48" t="s">
        <v>1081</v>
      </c>
      <c r="C1638" s="48" t="s">
        <v>1082</v>
      </c>
      <c r="D1638" s="49">
        <v>258</v>
      </c>
      <c r="E1638" s="50" t="s">
        <v>454</v>
      </c>
      <c r="F1638" s="48" t="s">
        <v>455</v>
      </c>
      <c r="G1638" s="48" t="s">
        <v>401</v>
      </c>
      <c r="H1638" s="48">
        <v>258</v>
      </c>
      <c r="I1638" s="48">
        <v>1</v>
      </c>
      <c r="J1638" s="48" t="s">
        <v>402</v>
      </c>
      <c r="K1638" s="48">
        <v>558</v>
      </c>
      <c r="L1638" s="49" t="s">
        <v>937</v>
      </c>
      <c r="M1638" s="48" t="s">
        <v>403</v>
      </c>
      <c r="N1638" s="51" t="s">
        <v>404</v>
      </c>
      <c r="P1638" s="48">
        <v>660</v>
      </c>
      <c r="Q1638" s="131" t="str">
        <f>IFERROR(INDEX(JRoomSCS!C:C,MATCH(JRooms!M1638,JRoomSCS!$B:$B,0)),"N/A")</f>
        <v>N/A</v>
      </c>
      <c r="R1638" s="86" t="s">
        <v>405</v>
      </c>
      <c r="S1638" s="87" t="str">
        <f>IFERROR(INDEX(SchoolList!C:C,MATCH(T1638,SchoolList!A:A,0)),"N/A")</f>
        <v>N/A</v>
      </c>
      <c r="T1638" s="87" t="s">
        <v>405</v>
      </c>
      <c r="U1638" s="88"/>
      <c r="V1638" s="87"/>
    </row>
    <row r="1639" spans="1:22" x14ac:dyDescent="0.2">
      <c r="A1639" s="48">
        <v>95</v>
      </c>
      <c r="B1639" s="48" t="s">
        <v>1081</v>
      </c>
      <c r="C1639" s="48" t="s">
        <v>1082</v>
      </c>
      <c r="D1639" s="49">
        <v>258</v>
      </c>
      <c r="E1639" s="50" t="s">
        <v>454</v>
      </c>
      <c r="F1639" s="48" t="s">
        <v>455</v>
      </c>
      <c r="G1639" s="48" t="s">
        <v>401</v>
      </c>
      <c r="H1639" s="48">
        <v>258</v>
      </c>
      <c r="I1639" s="48">
        <v>1</v>
      </c>
      <c r="J1639" s="48" t="s">
        <v>402</v>
      </c>
      <c r="K1639" s="48">
        <v>550</v>
      </c>
      <c r="L1639" s="49" t="s">
        <v>939</v>
      </c>
      <c r="M1639" s="48" t="s">
        <v>403</v>
      </c>
      <c r="N1639" s="51" t="s">
        <v>404</v>
      </c>
      <c r="P1639" s="48">
        <v>660</v>
      </c>
      <c r="Q1639" s="131" t="str">
        <f>IFERROR(INDEX(JRoomSCS!C:C,MATCH(JRooms!M1639,JRoomSCS!$B:$B,0)),"N/A")</f>
        <v>N/A</v>
      </c>
      <c r="R1639" s="86" t="s">
        <v>405</v>
      </c>
      <c r="S1639" s="87" t="str">
        <f>IFERROR(INDEX(SchoolList!C:C,MATCH(T1639,SchoolList!A:A,0)),"N/A")</f>
        <v>N/A</v>
      </c>
      <c r="T1639" s="87" t="s">
        <v>405</v>
      </c>
      <c r="U1639" s="88"/>
      <c r="V1639" s="87"/>
    </row>
    <row r="1640" spans="1:22" x14ac:dyDescent="0.2">
      <c r="A1640" s="48">
        <v>95</v>
      </c>
      <c r="B1640" s="48" t="s">
        <v>1081</v>
      </c>
      <c r="C1640" s="48" t="s">
        <v>1082</v>
      </c>
      <c r="D1640" s="49">
        <v>258</v>
      </c>
      <c r="E1640" s="50" t="s">
        <v>454</v>
      </c>
      <c r="F1640" s="48" t="s">
        <v>455</v>
      </c>
      <c r="G1640" s="48" t="s">
        <v>401</v>
      </c>
      <c r="H1640" s="48">
        <v>258</v>
      </c>
      <c r="I1640" s="48">
        <v>1</v>
      </c>
      <c r="J1640" s="48" t="s">
        <v>402</v>
      </c>
      <c r="K1640" s="48">
        <v>553</v>
      </c>
      <c r="L1640" s="49" t="s">
        <v>1083</v>
      </c>
      <c r="M1640" s="48" t="s">
        <v>403</v>
      </c>
      <c r="N1640" s="51" t="s">
        <v>404</v>
      </c>
      <c r="P1640" s="48">
        <v>660</v>
      </c>
      <c r="Q1640" s="131" t="str">
        <f>IFERROR(INDEX(JRoomSCS!C:C,MATCH(JRooms!M1640,JRoomSCS!$B:$B,0)),"N/A")</f>
        <v>N/A</v>
      </c>
      <c r="R1640" s="86" t="s">
        <v>405</v>
      </c>
      <c r="S1640" s="87" t="str">
        <f>IFERROR(INDEX(SchoolList!C:C,MATCH(T1640,SchoolList!A:A,0)),"N/A")</f>
        <v>N/A</v>
      </c>
      <c r="T1640" s="87" t="s">
        <v>405</v>
      </c>
      <c r="U1640" s="88"/>
      <c r="V1640" s="87"/>
    </row>
    <row r="1641" spans="1:22" x14ac:dyDescent="0.2">
      <c r="A1641" s="48">
        <v>95</v>
      </c>
      <c r="B1641" s="48" t="s">
        <v>1081</v>
      </c>
      <c r="C1641" s="48" t="s">
        <v>1082</v>
      </c>
      <c r="D1641" s="49">
        <v>258</v>
      </c>
      <c r="E1641" s="50" t="s">
        <v>454</v>
      </c>
      <c r="F1641" s="48" t="s">
        <v>455</v>
      </c>
      <c r="G1641" s="48" t="s">
        <v>401</v>
      </c>
      <c r="H1641" s="48">
        <v>258</v>
      </c>
      <c r="I1641" s="48">
        <v>1</v>
      </c>
      <c r="J1641" s="48" t="s">
        <v>402</v>
      </c>
      <c r="K1641" s="48">
        <v>555</v>
      </c>
      <c r="L1641" s="49" t="s">
        <v>1084</v>
      </c>
      <c r="M1641" s="48" t="s">
        <v>403</v>
      </c>
      <c r="N1641" s="51" t="s">
        <v>404</v>
      </c>
      <c r="P1641" s="48">
        <v>418</v>
      </c>
      <c r="Q1641" s="131" t="str">
        <f>IFERROR(INDEX(JRoomSCS!C:C,MATCH(JRooms!M1641,JRoomSCS!$B:$B,0)),"N/A")</f>
        <v>N/A</v>
      </c>
      <c r="R1641" s="86" t="s">
        <v>405</v>
      </c>
      <c r="S1641" s="87" t="str">
        <f>IFERROR(INDEX(SchoolList!C:C,MATCH(T1641,SchoolList!A:A,0)),"N/A")</f>
        <v>N/A</v>
      </c>
      <c r="T1641" s="87" t="s">
        <v>405</v>
      </c>
      <c r="U1641" s="88"/>
      <c r="V1641" s="87"/>
    </row>
    <row r="1642" spans="1:22" x14ac:dyDescent="0.2">
      <c r="A1642" s="48">
        <v>95</v>
      </c>
      <c r="B1642" s="48" t="s">
        <v>1081</v>
      </c>
      <c r="C1642" s="48" t="s">
        <v>1082</v>
      </c>
      <c r="D1642" s="49">
        <v>258</v>
      </c>
      <c r="E1642" s="50" t="s">
        <v>454</v>
      </c>
      <c r="F1642" s="48" t="s">
        <v>455</v>
      </c>
      <c r="G1642" s="48" t="s">
        <v>401</v>
      </c>
      <c r="H1642" s="48">
        <v>258</v>
      </c>
      <c r="I1642" s="48">
        <v>1</v>
      </c>
      <c r="J1642" s="48" t="s">
        <v>402</v>
      </c>
      <c r="K1642" s="48">
        <v>556</v>
      </c>
      <c r="L1642" s="49" t="s">
        <v>459</v>
      </c>
      <c r="M1642" s="48" t="s">
        <v>403</v>
      </c>
      <c r="N1642" s="51" t="s">
        <v>404</v>
      </c>
      <c r="P1642" s="48">
        <v>660</v>
      </c>
      <c r="Q1642" s="131" t="str">
        <f>IFERROR(INDEX(JRoomSCS!C:C,MATCH(JRooms!M1642,JRoomSCS!$B:$B,0)),"N/A")</f>
        <v>N/A</v>
      </c>
      <c r="R1642" s="86" t="s">
        <v>405</v>
      </c>
      <c r="S1642" s="87" t="str">
        <f>IFERROR(INDEX(SchoolList!C:C,MATCH(T1642,SchoolList!A:A,0)),"N/A")</f>
        <v>N/A</v>
      </c>
      <c r="T1642" s="87" t="s">
        <v>405</v>
      </c>
      <c r="U1642" s="88"/>
      <c r="V1642" s="87"/>
    </row>
    <row r="1643" spans="1:22" x14ac:dyDescent="0.2">
      <c r="A1643" s="48">
        <v>95</v>
      </c>
      <c r="B1643" s="48" t="s">
        <v>1081</v>
      </c>
      <c r="C1643" s="48" t="s">
        <v>1082</v>
      </c>
      <c r="D1643" s="49">
        <v>258</v>
      </c>
      <c r="E1643" s="50" t="s">
        <v>454</v>
      </c>
      <c r="F1643" s="48" t="s">
        <v>455</v>
      </c>
      <c r="G1643" s="48" t="s">
        <v>401</v>
      </c>
      <c r="H1643" s="48">
        <v>258</v>
      </c>
      <c r="I1643" s="48">
        <v>1</v>
      </c>
      <c r="J1643" s="48" t="s">
        <v>402</v>
      </c>
      <c r="K1643" s="48">
        <v>557</v>
      </c>
      <c r="L1643" s="49" t="s">
        <v>1085</v>
      </c>
      <c r="M1643" s="48" t="s">
        <v>403</v>
      </c>
      <c r="N1643" s="51" t="s">
        <v>404</v>
      </c>
      <c r="P1643" s="48">
        <v>660</v>
      </c>
      <c r="Q1643" s="131" t="str">
        <f>IFERROR(INDEX(JRoomSCS!C:C,MATCH(JRooms!M1643,JRoomSCS!$B:$B,0)),"N/A")</f>
        <v>N/A</v>
      </c>
      <c r="R1643" s="86" t="s">
        <v>405</v>
      </c>
      <c r="S1643" s="87" t="str">
        <f>IFERROR(INDEX(SchoolList!C:C,MATCH(T1643,SchoolList!A:A,0)),"N/A")</f>
        <v>N/A</v>
      </c>
      <c r="T1643" s="87" t="s">
        <v>405</v>
      </c>
      <c r="U1643" s="88"/>
      <c r="V1643" s="87"/>
    </row>
    <row r="1644" spans="1:22" x14ac:dyDescent="0.2">
      <c r="A1644" s="48">
        <v>95</v>
      </c>
      <c r="B1644" s="48" t="s">
        <v>1081</v>
      </c>
      <c r="C1644" s="48" t="s">
        <v>1082</v>
      </c>
      <c r="D1644" s="49">
        <v>258</v>
      </c>
      <c r="E1644" s="50" t="s">
        <v>454</v>
      </c>
      <c r="F1644" s="48" t="s">
        <v>455</v>
      </c>
      <c r="G1644" s="48" t="s">
        <v>401</v>
      </c>
      <c r="H1644" s="48">
        <v>258</v>
      </c>
      <c r="I1644" s="48">
        <v>1</v>
      </c>
      <c r="J1644" s="48" t="s">
        <v>402</v>
      </c>
      <c r="K1644" s="48">
        <v>549</v>
      </c>
      <c r="L1644" s="49" t="s">
        <v>1086</v>
      </c>
      <c r="M1644" s="48" t="s">
        <v>403</v>
      </c>
      <c r="N1644" s="51" t="s">
        <v>404</v>
      </c>
      <c r="P1644" s="48">
        <v>744</v>
      </c>
      <c r="Q1644" s="131" t="str">
        <f>IFERROR(INDEX(JRoomSCS!C:C,MATCH(JRooms!M1644,JRoomSCS!$B:$B,0)),"N/A")</f>
        <v>N/A</v>
      </c>
      <c r="R1644" s="86" t="s">
        <v>405</v>
      </c>
      <c r="S1644" s="87" t="str">
        <f>IFERROR(INDEX(SchoolList!C:C,MATCH(T1644,SchoolList!A:A,0)),"N/A")</f>
        <v>N/A</v>
      </c>
      <c r="T1644" s="87" t="s">
        <v>405</v>
      </c>
      <c r="U1644" s="88"/>
      <c r="V1644" s="87"/>
    </row>
    <row r="1645" spans="1:22" x14ac:dyDescent="0.2">
      <c r="A1645" s="48">
        <v>95</v>
      </c>
      <c r="B1645" s="48" t="s">
        <v>1081</v>
      </c>
      <c r="C1645" s="48" t="s">
        <v>1082</v>
      </c>
      <c r="D1645" s="49">
        <v>258</v>
      </c>
      <c r="E1645" s="50" t="s">
        <v>454</v>
      </c>
      <c r="F1645" s="48" t="s">
        <v>455</v>
      </c>
      <c r="G1645" s="48" t="s">
        <v>401</v>
      </c>
      <c r="H1645" s="48">
        <v>258</v>
      </c>
      <c r="I1645" s="48">
        <v>1</v>
      </c>
      <c r="J1645" s="48" t="s">
        <v>402</v>
      </c>
      <c r="K1645" s="48">
        <v>554</v>
      </c>
      <c r="L1645" s="49" t="s">
        <v>880</v>
      </c>
      <c r="M1645" s="48" t="s">
        <v>374</v>
      </c>
      <c r="N1645" s="51" t="s">
        <v>500</v>
      </c>
      <c r="P1645" s="48">
        <v>660</v>
      </c>
      <c r="Q1645" s="131" t="str">
        <f>IFERROR(INDEX(JRoomSCS!C:C,MATCH(JRooms!M1645,JRoomSCS!$B:$B,0)),"N/A")</f>
        <v>Tech</v>
      </c>
      <c r="R1645" s="86" t="s">
        <v>405</v>
      </c>
      <c r="S1645" s="87" t="str">
        <f>IFERROR(INDEX(SchoolList!C:C,MATCH(T1645,SchoolList!A:A,0)),"N/A")</f>
        <v>N/A</v>
      </c>
      <c r="T1645" s="87" t="s">
        <v>405</v>
      </c>
      <c r="U1645" s="88"/>
      <c r="V1645" s="87"/>
    </row>
    <row r="1646" spans="1:22" x14ac:dyDescent="0.2">
      <c r="A1646" s="48">
        <v>95</v>
      </c>
      <c r="B1646" s="48" t="s">
        <v>1081</v>
      </c>
      <c r="C1646" s="48" t="s">
        <v>1082</v>
      </c>
      <c r="D1646" s="49">
        <v>258</v>
      </c>
      <c r="E1646" s="50" t="s">
        <v>454</v>
      </c>
      <c r="F1646" s="48" t="s">
        <v>455</v>
      </c>
      <c r="G1646" s="48" t="s">
        <v>401</v>
      </c>
      <c r="H1646" s="48">
        <v>258</v>
      </c>
      <c r="I1646" s="48">
        <v>1</v>
      </c>
      <c r="J1646" s="48" t="s">
        <v>402</v>
      </c>
      <c r="K1646" s="48">
        <v>551</v>
      </c>
      <c r="L1646" s="49" t="s">
        <v>1087</v>
      </c>
      <c r="M1646" s="48" t="s">
        <v>403</v>
      </c>
      <c r="N1646" s="51" t="s">
        <v>404</v>
      </c>
      <c r="P1646" s="48">
        <v>744</v>
      </c>
      <c r="Q1646" s="131" t="str">
        <f>IFERROR(INDEX(JRoomSCS!C:C,MATCH(JRooms!M1646,JRoomSCS!$B:$B,0)),"N/A")</f>
        <v>N/A</v>
      </c>
      <c r="R1646" s="86" t="s">
        <v>405</v>
      </c>
      <c r="S1646" s="87" t="str">
        <f>IFERROR(INDEX(SchoolList!C:C,MATCH(T1646,SchoolList!A:A,0)),"N/A")</f>
        <v>N/A</v>
      </c>
      <c r="T1646" s="87" t="s">
        <v>405</v>
      </c>
      <c r="U1646" s="88"/>
      <c r="V1646" s="87"/>
    </row>
    <row r="1647" spans="1:22" x14ac:dyDescent="0.2">
      <c r="A1647" s="48">
        <v>95</v>
      </c>
      <c r="B1647" s="48" t="s">
        <v>1081</v>
      </c>
      <c r="C1647" s="48" t="s">
        <v>1082</v>
      </c>
      <c r="D1647" s="49">
        <v>258</v>
      </c>
      <c r="E1647" s="50" t="s">
        <v>454</v>
      </c>
      <c r="F1647" s="48" t="s">
        <v>455</v>
      </c>
      <c r="G1647" s="48" t="s">
        <v>401</v>
      </c>
      <c r="H1647" s="48">
        <v>258</v>
      </c>
      <c r="I1647" s="48">
        <v>1</v>
      </c>
      <c r="J1647" s="48" t="s">
        <v>402</v>
      </c>
      <c r="K1647" s="48">
        <v>552</v>
      </c>
      <c r="L1647" s="49" t="s">
        <v>1088</v>
      </c>
      <c r="M1647" s="48" t="s">
        <v>403</v>
      </c>
      <c r="N1647" s="51" t="s">
        <v>404</v>
      </c>
      <c r="P1647" s="48">
        <v>744</v>
      </c>
      <c r="Q1647" s="131" t="str">
        <f>IFERROR(INDEX(JRoomSCS!C:C,MATCH(JRooms!M1647,JRoomSCS!$B:$B,0)),"N/A")</f>
        <v>N/A</v>
      </c>
      <c r="R1647" s="86" t="s">
        <v>405</v>
      </c>
      <c r="S1647" s="87" t="str">
        <f>IFERROR(INDEX(SchoolList!C:C,MATCH(T1647,SchoolList!A:A,0)),"N/A")</f>
        <v>N/A</v>
      </c>
      <c r="T1647" s="87" t="s">
        <v>405</v>
      </c>
      <c r="U1647" s="88"/>
      <c r="V1647" s="87"/>
    </row>
    <row r="1648" spans="1:22" x14ac:dyDescent="0.2">
      <c r="A1648" s="48">
        <v>95</v>
      </c>
      <c r="B1648" s="48" t="s">
        <v>1081</v>
      </c>
      <c r="C1648" s="48" t="s">
        <v>1082</v>
      </c>
      <c r="D1648" s="49">
        <v>259</v>
      </c>
      <c r="E1648" s="50" t="s">
        <v>471</v>
      </c>
      <c r="F1648" s="48" t="s">
        <v>472</v>
      </c>
      <c r="G1648" s="48" t="s">
        <v>401</v>
      </c>
      <c r="H1648" s="48">
        <v>259</v>
      </c>
      <c r="I1648" s="48">
        <v>1</v>
      </c>
      <c r="J1648" s="48" t="s">
        <v>402</v>
      </c>
      <c r="K1648" s="48">
        <v>559</v>
      </c>
      <c r="L1648" s="49" t="s">
        <v>521</v>
      </c>
      <c r="M1648" s="48" t="s">
        <v>543</v>
      </c>
      <c r="N1648" s="51" t="s">
        <v>404</v>
      </c>
      <c r="P1648" s="48">
        <v>1840</v>
      </c>
      <c r="Q1648" s="131" t="str">
        <f>IFERROR(INDEX(JRoomSCS!C:C,MATCH(JRooms!M1648,JRoomSCS!$B:$B,0)),"N/A")</f>
        <v>N/A</v>
      </c>
      <c r="R1648" s="86" t="s">
        <v>405</v>
      </c>
      <c r="S1648" s="87" t="str">
        <f>IFERROR(INDEX(SchoolList!C:C,MATCH(T1648,SchoolList!A:A,0)),"N/A")</f>
        <v>N/A</v>
      </c>
      <c r="T1648" s="87" t="s">
        <v>405</v>
      </c>
      <c r="U1648" s="88"/>
      <c r="V1648" s="87"/>
    </row>
    <row r="1649" spans="1:22" x14ac:dyDescent="0.2">
      <c r="A1649" s="48">
        <v>95</v>
      </c>
      <c r="B1649" s="48" t="s">
        <v>1081</v>
      </c>
      <c r="C1649" s="48" t="s">
        <v>1082</v>
      </c>
      <c r="D1649" s="49">
        <v>260</v>
      </c>
      <c r="E1649" s="50" t="s">
        <v>502</v>
      </c>
      <c r="F1649" s="48" t="s">
        <v>565</v>
      </c>
      <c r="G1649" s="48" t="s">
        <v>401</v>
      </c>
      <c r="H1649" s="48">
        <v>260</v>
      </c>
      <c r="I1649" s="48">
        <v>1</v>
      </c>
      <c r="J1649" s="48" t="s">
        <v>402</v>
      </c>
      <c r="K1649" s="48">
        <v>561</v>
      </c>
      <c r="L1649" s="49" t="s">
        <v>1089</v>
      </c>
      <c r="M1649" s="48" t="s">
        <v>403</v>
      </c>
      <c r="N1649" s="51" t="s">
        <v>404</v>
      </c>
      <c r="P1649" s="48">
        <v>841</v>
      </c>
      <c r="Q1649" s="131" t="str">
        <f>IFERROR(INDEX(JRoomSCS!C:C,MATCH(JRooms!M1649,JRoomSCS!$B:$B,0)),"N/A")</f>
        <v>N/A</v>
      </c>
      <c r="R1649" s="86" t="s">
        <v>405</v>
      </c>
      <c r="S1649" s="87" t="str">
        <f>IFERROR(INDEX(SchoolList!C:C,MATCH(T1649,SchoolList!A:A,0)),"N/A")</f>
        <v>N/A</v>
      </c>
      <c r="T1649" s="87" t="s">
        <v>405</v>
      </c>
      <c r="U1649" s="88"/>
      <c r="V1649" s="87"/>
    </row>
    <row r="1650" spans="1:22" x14ac:dyDescent="0.2">
      <c r="A1650" s="48">
        <v>95</v>
      </c>
      <c r="B1650" s="48" t="s">
        <v>1081</v>
      </c>
      <c r="C1650" s="48" t="s">
        <v>1082</v>
      </c>
      <c r="D1650" s="49">
        <v>260</v>
      </c>
      <c r="E1650" s="50" t="s">
        <v>502</v>
      </c>
      <c r="F1650" s="48" t="s">
        <v>565</v>
      </c>
      <c r="G1650" s="48" t="s">
        <v>401</v>
      </c>
      <c r="H1650" s="48">
        <v>260</v>
      </c>
      <c r="I1650" s="48">
        <v>1</v>
      </c>
      <c r="J1650" s="48" t="s">
        <v>402</v>
      </c>
      <c r="K1650" s="48">
        <v>562</v>
      </c>
      <c r="L1650" s="49" t="s">
        <v>1090</v>
      </c>
      <c r="M1650" s="48" t="s">
        <v>403</v>
      </c>
      <c r="N1650" s="51" t="s">
        <v>404</v>
      </c>
      <c r="P1650" s="48">
        <v>841</v>
      </c>
      <c r="Q1650" s="131" t="str">
        <f>IFERROR(INDEX(JRoomSCS!C:C,MATCH(JRooms!M1650,JRoomSCS!$B:$B,0)),"N/A")</f>
        <v>N/A</v>
      </c>
      <c r="R1650" s="86" t="s">
        <v>405</v>
      </c>
      <c r="S1650" s="87" t="str">
        <f>IFERROR(INDEX(SchoolList!C:C,MATCH(T1650,SchoolList!A:A,0)),"N/A")</f>
        <v>N/A</v>
      </c>
      <c r="T1650" s="87" t="s">
        <v>405</v>
      </c>
      <c r="U1650" s="88"/>
      <c r="V1650" s="87"/>
    </row>
    <row r="1651" spans="1:22" x14ac:dyDescent="0.2">
      <c r="A1651" s="48">
        <v>95</v>
      </c>
      <c r="B1651" s="48" t="s">
        <v>1081</v>
      </c>
      <c r="C1651" s="48" t="s">
        <v>1082</v>
      </c>
      <c r="D1651" s="49">
        <v>260</v>
      </c>
      <c r="E1651" s="50" t="s">
        <v>502</v>
      </c>
      <c r="F1651" s="48" t="s">
        <v>565</v>
      </c>
      <c r="G1651" s="48" t="s">
        <v>401</v>
      </c>
      <c r="H1651" s="48">
        <v>260</v>
      </c>
      <c r="I1651" s="48">
        <v>1</v>
      </c>
      <c r="J1651" s="48" t="s">
        <v>402</v>
      </c>
      <c r="K1651" s="48">
        <v>563</v>
      </c>
      <c r="L1651" s="49" t="s">
        <v>1091</v>
      </c>
      <c r="M1651" s="48" t="s">
        <v>403</v>
      </c>
      <c r="N1651" s="51" t="s">
        <v>404</v>
      </c>
      <c r="P1651" s="48">
        <v>841</v>
      </c>
      <c r="Q1651" s="131" t="str">
        <f>IFERROR(INDEX(JRoomSCS!C:C,MATCH(JRooms!M1651,JRoomSCS!$B:$B,0)),"N/A")</f>
        <v>N/A</v>
      </c>
      <c r="R1651" s="86" t="s">
        <v>405</v>
      </c>
      <c r="S1651" s="87" t="str">
        <f>IFERROR(INDEX(SchoolList!C:C,MATCH(T1651,SchoolList!A:A,0)),"N/A")</f>
        <v>N/A</v>
      </c>
      <c r="T1651" s="87" t="s">
        <v>405</v>
      </c>
      <c r="U1651" s="88"/>
      <c r="V1651" s="87"/>
    </row>
    <row r="1652" spans="1:22" x14ac:dyDescent="0.2">
      <c r="A1652" s="48">
        <v>95</v>
      </c>
      <c r="B1652" s="48" t="s">
        <v>1081</v>
      </c>
      <c r="C1652" s="48" t="s">
        <v>1082</v>
      </c>
      <c r="D1652" s="49">
        <v>260</v>
      </c>
      <c r="E1652" s="50" t="s">
        <v>502</v>
      </c>
      <c r="F1652" s="48" t="s">
        <v>565</v>
      </c>
      <c r="G1652" s="48" t="s">
        <v>401</v>
      </c>
      <c r="H1652" s="48">
        <v>260</v>
      </c>
      <c r="I1652" s="48">
        <v>1</v>
      </c>
      <c r="J1652" s="48" t="s">
        <v>402</v>
      </c>
      <c r="K1652" s="48">
        <v>566</v>
      </c>
      <c r="L1652" s="49" t="s">
        <v>1092</v>
      </c>
      <c r="M1652" s="48" t="s">
        <v>419</v>
      </c>
      <c r="N1652" s="51" t="s">
        <v>404</v>
      </c>
      <c r="P1652" s="48">
        <v>841</v>
      </c>
      <c r="Q1652" s="131" t="str">
        <f>IFERROR(INDEX(JRoomSCS!C:C,MATCH(JRooms!M1652,JRoomSCS!$B:$B,0)),"N/A")</f>
        <v>N/A</v>
      </c>
      <c r="R1652" s="86" t="s">
        <v>405</v>
      </c>
      <c r="S1652" s="87" t="str">
        <f>IFERROR(INDEX(SchoolList!C:C,MATCH(T1652,SchoolList!A:A,0)),"N/A")</f>
        <v>N/A</v>
      </c>
      <c r="T1652" s="87" t="s">
        <v>405</v>
      </c>
      <c r="U1652" s="88"/>
      <c r="V1652" s="87"/>
    </row>
    <row r="1653" spans="1:22" x14ac:dyDescent="0.2">
      <c r="A1653" s="48">
        <v>95</v>
      </c>
      <c r="B1653" s="48" t="s">
        <v>1081</v>
      </c>
      <c r="C1653" s="48" t="s">
        <v>1082</v>
      </c>
      <c r="D1653" s="49">
        <v>260</v>
      </c>
      <c r="E1653" s="50" t="s">
        <v>502</v>
      </c>
      <c r="F1653" s="48" t="s">
        <v>565</v>
      </c>
      <c r="G1653" s="48" t="s">
        <v>401</v>
      </c>
      <c r="H1653" s="48">
        <v>260</v>
      </c>
      <c r="I1653" s="48">
        <v>1</v>
      </c>
      <c r="J1653" s="48" t="s">
        <v>402</v>
      </c>
      <c r="K1653" s="48">
        <v>567</v>
      </c>
      <c r="L1653" s="49" t="s">
        <v>1093</v>
      </c>
      <c r="M1653" s="48" t="s">
        <v>403</v>
      </c>
      <c r="N1653" s="51" t="s">
        <v>404</v>
      </c>
      <c r="P1653" s="48">
        <v>841</v>
      </c>
      <c r="Q1653" s="131" t="str">
        <f>IFERROR(INDEX(JRoomSCS!C:C,MATCH(JRooms!M1653,JRoomSCS!$B:$B,0)),"N/A")</f>
        <v>N/A</v>
      </c>
      <c r="R1653" s="86" t="s">
        <v>405</v>
      </c>
      <c r="S1653" s="87" t="str">
        <f>IFERROR(INDEX(SchoolList!C:C,MATCH(T1653,SchoolList!A:A,0)),"N/A")</f>
        <v>N/A</v>
      </c>
      <c r="T1653" s="87" t="s">
        <v>405</v>
      </c>
      <c r="U1653" s="88"/>
      <c r="V1653" s="87"/>
    </row>
    <row r="1654" spans="1:22" x14ac:dyDescent="0.2">
      <c r="A1654" s="48">
        <v>95</v>
      </c>
      <c r="B1654" s="48" t="s">
        <v>1081</v>
      </c>
      <c r="C1654" s="48" t="s">
        <v>1082</v>
      </c>
      <c r="D1654" s="49">
        <v>260</v>
      </c>
      <c r="E1654" s="50" t="s">
        <v>502</v>
      </c>
      <c r="F1654" s="48" t="s">
        <v>565</v>
      </c>
      <c r="G1654" s="48" t="s">
        <v>401</v>
      </c>
      <c r="H1654" s="48">
        <v>260</v>
      </c>
      <c r="I1654" s="48">
        <v>1</v>
      </c>
      <c r="J1654" s="48" t="s">
        <v>402</v>
      </c>
      <c r="K1654" s="48">
        <v>568</v>
      </c>
      <c r="L1654" s="49" t="s">
        <v>1094</v>
      </c>
      <c r="M1654" s="48" t="s">
        <v>403</v>
      </c>
      <c r="N1654" s="51" t="s">
        <v>404</v>
      </c>
      <c r="P1654" s="48">
        <v>841</v>
      </c>
      <c r="Q1654" s="131" t="str">
        <f>IFERROR(INDEX(JRoomSCS!C:C,MATCH(JRooms!M1654,JRoomSCS!$B:$B,0)),"N/A")</f>
        <v>N/A</v>
      </c>
      <c r="R1654" s="86" t="s">
        <v>405</v>
      </c>
      <c r="S1654" s="87" t="str">
        <f>IFERROR(INDEX(SchoolList!C:C,MATCH(T1654,SchoolList!A:A,0)),"N/A")</f>
        <v>N/A</v>
      </c>
      <c r="T1654" s="87" t="s">
        <v>405</v>
      </c>
      <c r="U1654" s="88"/>
      <c r="V1654" s="87"/>
    </row>
    <row r="1655" spans="1:22" x14ac:dyDescent="0.2">
      <c r="A1655" s="48">
        <v>95</v>
      </c>
      <c r="B1655" s="48" t="s">
        <v>1081</v>
      </c>
      <c r="C1655" s="48" t="s">
        <v>1082</v>
      </c>
      <c r="D1655" s="49">
        <v>260</v>
      </c>
      <c r="E1655" s="50" t="s">
        <v>502</v>
      </c>
      <c r="F1655" s="48" t="s">
        <v>565</v>
      </c>
      <c r="G1655" s="48" t="s">
        <v>401</v>
      </c>
      <c r="H1655" s="48">
        <v>260</v>
      </c>
      <c r="I1655" s="48">
        <v>1</v>
      </c>
      <c r="J1655" s="48" t="s">
        <v>402</v>
      </c>
      <c r="K1655" s="48">
        <v>564</v>
      </c>
      <c r="L1655" s="49" t="s">
        <v>1095</v>
      </c>
      <c r="M1655" s="48" t="s">
        <v>403</v>
      </c>
      <c r="N1655" s="51" t="s">
        <v>404</v>
      </c>
      <c r="P1655" s="48">
        <v>841</v>
      </c>
      <c r="Q1655" s="131" t="str">
        <f>IFERROR(INDEX(JRoomSCS!C:C,MATCH(JRooms!M1655,JRoomSCS!$B:$B,0)),"N/A")</f>
        <v>N/A</v>
      </c>
      <c r="R1655" s="86" t="s">
        <v>405</v>
      </c>
      <c r="S1655" s="87" t="str">
        <f>IFERROR(INDEX(SchoolList!C:C,MATCH(T1655,SchoolList!A:A,0)),"N/A")</f>
        <v>N/A</v>
      </c>
      <c r="T1655" s="87" t="s">
        <v>405</v>
      </c>
      <c r="U1655" s="88"/>
      <c r="V1655" s="87"/>
    </row>
    <row r="1656" spans="1:22" x14ac:dyDescent="0.2">
      <c r="A1656" s="48">
        <v>95</v>
      </c>
      <c r="B1656" s="48" t="s">
        <v>1081</v>
      </c>
      <c r="C1656" s="48" t="s">
        <v>1082</v>
      </c>
      <c r="D1656" s="49">
        <v>260</v>
      </c>
      <c r="E1656" s="50" t="s">
        <v>502</v>
      </c>
      <c r="F1656" s="48" t="s">
        <v>565</v>
      </c>
      <c r="G1656" s="48" t="s">
        <v>401</v>
      </c>
      <c r="H1656" s="48">
        <v>260</v>
      </c>
      <c r="I1656" s="48">
        <v>1</v>
      </c>
      <c r="J1656" s="48" t="s">
        <v>402</v>
      </c>
      <c r="K1656" s="48">
        <v>560</v>
      </c>
      <c r="L1656" s="49" t="s">
        <v>1096</v>
      </c>
      <c r="M1656" s="48" t="s">
        <v>403</v>
      </c>
      <c r="N1656" s="51" t="s">
        <v>404</v>
      </c>
      <c r="P1656" s="48">
        <v>841</v>
      </c>
      <c r="Q1656" s="131" t="str">
        <f>IFERROR(INDEX(JRoomSCS!C:C,MATCH(JRooms!M1656,JRoomSCS!$B:$B,0)),"N/A")</f>
        <v>N/A</v>
      </c>
      <c r="R1656" s="86" t="s">
        <v>405</v>
      </c>
      <c r="S1656" s="87" t="str">
        <f>IFERROR(INDEX(SchoolList!C:C,MATCH(T1656,SchoolList!A:A,0)),"N/A")</f>
        <v>N/A</v>
      </c>
      <c r="T1656" s="87" t="s">
        <v>405</v>
      </c>
      <c r="U1656" s="88"/>
      <c r="V1656" s="87"/>
    </row>
    <row r="1657" spans="1:22" x14ac:dyDescent="0.2">
      <c r="A1657" s="48">
        <v>95</v>
      </c>
      <c r="B1657" s="48" t="s">
        <v>1081</v>
      </c>
      <c r="C1657" s="48" t="s">
        <v>1082</v>
      </c>
      <c r="D1657" s="49">
        <v>260</v>
      </c>
      <c r="E1657" s="50" t="s">
        <v>502</v>
      </c>
      <c r="F1657" s="48" t="s">
        <v>565</v>
      </c>
      <c r="G1657" s="48" t="s">
        <v>401</v>
      </c>
      <c r="H1657" s="48">
        <v>260</v>
      </c>
      <c r="I1657" s="48">
        <v>1</v>
      </c>
      <c r="J1657" s="48" t="s">
        <v>402</v>
      </c>
      <c r="K1657" s="48">
        <v>565</v>
      </c>
      <c r="L1657" s="49" t="s">
        <v>1097</v>
      </c>
      <c r="M1657" s="48" t="s">
        <v>403</v>
      </c>
      <c r="N1657" s="51" t="s">
        <v>404</v>
      </c>
      <c r="P1657" s="48">
        <v>841</v>
      </c>
      <c r="Q1657" s="131" t="str">
        <f>IFERROR(INDEX(JRoomSCS!C:C,MATCH(JRooms!M1657,JRoomSCS!$B:$B,0)),"N/A")</f>
        <v>N/A</v>
      </c>
      <c r="R1657" s="86" t="s">
        <v>405</v>
      </c>
      <c r="S1657" s="87" t="str">
        <f>IFERROR(INDEX(SchoolList!C:C,MATCH(T1657,SchoolList!A:A,0)),"N/A")</f>
        <v>N/A</v>
      </c>
      <c r="T1657" s="87" t="s">
        <v>405</v>
      </c>
      <c r="U1657" s="88"/>
      <c r="V1657" s="87"/>
    </row>
    <row r="1658" spans="1:22" x14ac:dyDescent="0.2">
      <c r="A1658" s="48">
        <v>95</v>
      </c>
      <c r="B1658" s="48" t="s">
        <v>1081</v>
      </c>
      <c r="C1658" s="48" t="s">
        <v>1082</v>
      </c>
      <c r="D1658" s="49">
        <v>263</v>
      </c>
      <c r="E1658" s="50" t="s">
        <v>1098</v>
      </c>
      <c r="F1658" s="48" t="s">
        <v>1099</v>
      </c>
      <c r="G1658" s="48" t="s">
        <v>424</v>
      </c>
      <c r="H1658" s="48">
        <v>263</v>
      </c>
      <c r="I1658" s="48">
        <v>1</v>
      </c>
      <c r="J1658" s="48" t="s">
        <v>402</v>
      </c>
      <c r="K1658" s="48">
        <v>571</v>
      </c>
      <c r="L1658" s="49" t="s">
        <v>1098</v>
      </c>
      <c r="M1658" s="48" t="s">
        <v>610</v>
      </c>
      <c r="N1658" s="51" t="s">
        <v>491</v>
      </c>
      <c r="P1658" s="48">
        <v>1755</v>
      </c>
      <c r="Q1658" s="131" t="str">
        <f>IFERROR(INDEX(JRoomSCS!C:C,MATCH(JRooms!M1658,JRoomSCS!$B:$B,0)),"N/A")</f>
        <v>N/A</v>
      </c>
      <c r="R1658" s="86" t="s">
        <v>405</v>
      </c>
      <c r="S1658" s="87" t="str">
        <f>IFERROR(INDEX(SchoolList!C:C,MATCH(T1658,SchoolList!A:A,0)),"N/A")</f>
        <v>N/A</v>
      </c>
      <c r="T1658" s="87" t="s">
        <v>405</v>
      </c>
      <c r="U1658" s="88"/>
      <c r="V1658" s="87"/>
    </row>
    <row r="1659" spans="1:22" x14ac:dyDescent="0.2">
      <c r="A1659" s="48">
        <v>95</v>
      </c>
      <c r="B1659" s="48" t="s">
        <v>1081</v>
      </c>
      <c r="C1659" s="48" t="s">
        <v>1082</v>
      </c>
      <c r="D1659" s="49">
        <v>261</v>
      </c>
      <c r="E1659" s="50" t="s">
        <v>1100</v>
      </c>
      <c r="F1659" s="48" t="s">
        <v>1101</v>
      </c>
      <c r="G1659" s="48" t="s">
        <v>424</v>
      </c>
      <c r="H1659" s="48">
        <v>261</v>
      </c>
      <c r="I1659" s="48">
        <v>1</v>
      </c>
      <c r="J1659" s="48" t="s">
        <v>402</v>
      </c>
      <c r="K1659" s="48">
        <v>569</v>
      </c>
      <c r="L1659" s="49" t="s">
        <v>1100</v>
      </c>
      <c r="M1659" s="48" t="s">
        <v>419</v>
      </c>
      <c r="N1659" s="51" t="s">
        <v>404</v>
      </c>
      <c r="P1659" s="48">
        <v>897</v>
      </c>
      <c r="Q1659" s="131" t="str">
        <f>IFERROR(INDEX(JRoomSCS!C:C,MATCH(JRooms!M1659,JRoomSCS!$B:$B,0)),"N/A")</f>
        <v>N/A</v>
      </c>
      <c r="R1659" s="86" t="s">
        <v>405</v>
      </c>
      <c r="S1659" s="87" t="str">
        <f>IFERROR(INDEX(SchoolList!C:C,MATCH(T1659,SchoolList!A:A,0)),"N/A")</f>
        <v>N/A</v>
      </c>
      <c r="T1659" s="87" t="s">
        <v>405</v>
      </c>
      <c r="U1659" s="88"/>
      <c r="V1659" s="87"/>
    </row>
    <row r="1660" spans="1:22" x14ac:dyDescent="0.2">
      <c r="A1660" s="48">
        <v>95</v>
      </c>
      <c r="B1660" s="48" t="s">
        <v>1081</v>
      </c>
      <c r="C1660" s="48" t="s">
        <v>1082</v>
      </c>
      <c r="D1660" s="49">
        <v>262</v>
      </c>
      <c r="E1660" s="50" t="s">
        <v>1102</v>
      </c>
      <c r="F1660" s="48" t="s">
        <v>1103</v>
      </c>
      <c r="G1660" s="48" t="s">
        <v>424</v>
      </c>
      <c r="H1660" s="48">
        <v>262</v>
      </c>
      <c r="I1660" s="48">
        <v>1</v>
      </c>
      <c r="J1660" s="48" t="s">
        <v>402</v>
      </c>
      <c r="K1660" s="48">
        <v>570</v>
      </c>
      <c r="L1660" s="49" t="s">
        <v>1102</v>
      </c>
      <c r="M1660" s="48" t="s">
        <v>419</v>
      </c>
      <c r="N1660" s="51" t="s">
        <v>404</v>
      </c>
      <c r="P1660" s="48">
        <v>897</v>
      </c>
      <c r="Q1660" s="131" t="str">
        <f>IFERROR(INDEX(JRoomSCS!C:C,MATCH(JRooms!M1660,JRoomSCS!$B:$B,0)),"N/A")</f>
        <v>N/A</v>
      </c>
      <c r="R1660" s="86" t="s">
        <v>405</v>
      </c>
      <c r="S1660" s="87" t="str">
        <f>IFERROR(INDEX(SchoolList!C:C,MATCH(T1660,SchoolList!A:A,0)),"N/A")</f>
        <v>N/A</v>
      </c>
      <c r="T1660" s="87" t="s">
        <v>405</v>
      </c>
      <c r="U1660" s="88"/>
      <c r="V1660" s="87"/>
    </row>
    <row r="1661" spans="1:22" x14ac:dyDescent="0.2">
      <c r="A1661" s="48">
        <v>95</v>
      </c>
      <c r="B1661" s="48" t="s">
        <v>1081</v>
      </c>
      <c r="C1661" s="48" t="s">
        <v>1082</v>
      </c>
      <c r="D1661" s="49">
        <v>264</v>
      </c>
      <c r="E1661" s="50" t="s">
        <v>1104</v>
      </c>
      <c r="F1661" s="48" t="s">
        <v>1105</v>
      </c>
      <c r="G1661" s="48" t="s">
        <v>424</v>
      </c>
      <c r="H1661" s="48">
        <v>264</v>
      </c>
      <c r="I1661" s="48">
        <v>1</v>
      </c>
      <c r="J1661" s="48" t="s">
        <v>402</v>
      </c>
      <c r="K1661" s="48">
        <v>572</v>
      </c>
      <c r="L1661" s="49" t="s">
        <v>1104</v>
      </c>
      <c r="M1661" s="48" t="s">
        <v>419</v>
      </c>
      <c r="N1661" s="51" t="s">
        <v>404</v>
      </c>
      <c r="P1661" s="48">
        <v>897</v>
      </c>
      <c r="Q1661" s="131" t="str">
        <f>IFERROR(INDEX(JRoomSCS!C:C,MATCH(JRooms!M1661,JRoomSCS!$B:$B,0)),"N/A")</f>
        <v>N/A</v>
      </c>
      <c r="R1661" s="86" t="s">
        <v>405</v>
      </c>
      <c r="S1661" s="87" t="str">
        <f>IFERROR(INDEX(SchoolList!C:C,MATCH(T1661,SchoolList!A:A,0)),"N/A")</f>
        <v>N/A</v>
      </c>
      <c r="T1661" s="87" t="s">
        <v>405</v>
      </c>
      <c r="U1661" s="88"/>
      <c r="V1661" s="87"/>
    </row>
    <row r="1662" spans="1:22" x14ac:dyDescent="0.2">
      <c r="A1662" s="48">
        <v>95</v>
      </c>
      <c r="B1662" s="48" t="s">
        <v>1081</v>
      </c>
      <c r="C1662" s="48" t="s">
        <v>1082</v>
      </c>
      <c r="D1662" s="49">
        <v>265</v>
      </c>
      <c r="E1662" s="50" t="s">
        <v>1106</v>
      </c>
      <c r="F1662" s="48" t="s">
        <v>1107</v>
      </c>
      <c r="G1662" s="48" t="s">
        <v>424</v>
      </c>
      <c r="H1662" s="48">
        <v>265</v>
      </c>
      <c r="I1662" s="48">
        <v>1</v>
      </c>
      <c r="J1662" s="48" t="s">
        <v>402</v>
      </c>
      <c r="K1662" s="48">
        <v>573</v>
      </c>
      <c r="L1662" s="49" t="s">
        <v>1106</v>
      </c>
      <c r="M1662" s="48" t="s">
        <v>419</v>
      </c>
      <c r="N1662" s="51" t="s">
        <v>404</v>
      </c>
      <c r="P1662" s="48">
        <v>897</v>
      </c>
      <c r="Q1662" s="131" t="str">
        <f>IFERROR(INDEX(JRoomSCS!C:C,MATCH(JRooms!M1662,JRoomSCS!$B:$B,0)),"N/A")</f>
        <v>N/A</v>
      </c>
      <c r="R1662" s="86" t="s">
        <v>405</v>
      </c>
      <c r="S1662" s="87" t="str">
        <f>IFERROR(INDEX(SchoolList!C:C,MATCH(T1662,SchoolList!A:A,0)),"N/A")</f>
        <v>N/A</v>
      </c>
      <c r="T1662" s="87" t="s">
        <v>405</v>
      </c>
      <c r="U1662" s="88"/>
      <c r="V1662" s="87"/>
    </row>
    <row r="1663" spans="1:22" x14ac:dyDescent="0.2">
      <c r="A1663" s="48">
        <v>95</v>
      </c>
      <c r="B1663" s="48" t="s">
        <v>1081</v>
      </c>
      <c r="C1663" s="48" t="s">
        <v>1082</v>
      </c>
      <c r="D1663" s="49">
        <v>266</v>
      </c>
      <c r="E1663" s="50" t="s">
        <v>1108</v>
      </c>
      <c r="F1663" s="48" t="s">
        <v>1109</v>
      </c>
      <c r="G1663" s="48" t="s">
        <v>424</v>
      </c>
      <c r="H1663" s="48">
        <v>266</v>
      </c>
      <c r="I1663" s="48">
        <v>1</v>
      </c>
      <c r="J1663" s="48" t="s">
        <v>402</v>
      </c>
      <c r="K1663" s="48">
        <v>574</v>
      </c>
      <c r="L1663" s="49" t="s">
        <v>1108</v>
      </c>
      <c r="M1663" s="48" t="s">
        <v>419</v>
      </c>
      <c r="N1663" s="51" t="s">
        <v>404</v>
      </c>
      <c r="P1663" s="48">
        <v>897</v>
      </c>
      <c r="Q1663" s="131" t="str">
        <f>IFERROR(INDEX(JRoomSCS!C:C,MATCH(JRooms!M1663,JRoomSCS!$B:$B,0)),"N/A")</f>
        <v>N/A</v>
      </c>
      <c r="R1663" s="86" t="s">
        <v>405</v>
      </c>
      <c r="S1663" s="87" t="str">
        <f>IFERROR(INDEX(SchoolList!C:C,MATCH(T1663,SchoolList!A:A,0)),"N/A")</f>
        <v>N/A</v>
      </c>
      <c r="T1663" s="87" t="s">
        <v>405</v>
      </c>
      <c r="U1663" s="88"/>
      <c r="V1663" s="87"/>
    </row>
    <row r="1664" spans="1:22" x14ac:dyDescent="0.2">
      <c r="A1664" s="48">
        <v>95</v>
      </c>
      <c r="B1664" s="48" t="s">
        <v>1081</v>
      </c>
      <c r="C1664" s="48" t="s">
        <v>1082</v>
      </c>
      <c r="D1664" s="49">
        <v>269</v>
      </c>
      <c r="E1664" s="50" t="s">
        <v>437</v>
      </c>
      <c r="F1664" s="48" t="s">
        <v>438</v>
      </c>
      <c r="G1664" s="48" t="s">
        <v>424</v>
      </c>
      <c r="H1664" s="48">
        <v>269</v>
      </c>
      <c r="I1664" s="48">
        <v>1</v>
      </c>
      <c r="J1664" s="48" t="s">
        <v>402</v>
      </c>
      <c r="K1664" s="48">
        <v>2560</v>
      </c>
      <c r="L1664" s="49" t="s">
        <v>437</v>
      </c>
      <c r="M1664" s="48" t="s">
        <v>403</v>
      </c>
      <c r="N1664" s="51" t="s">
        <v>404</v>
      </c>
      <c r="P1664" s="48">
        <v>897</v>
      </c>
      <c r="Q1664" s="131" t="str">
        <f>IFERROR(INDEX(JRoomSCS!C:C,MATCH(JRooms!M1664,JRoomSCS!$B:$B,0)),"N/A")</f>
        <v>N/A</v>
      </c>
      <c r="R1664" s="86" t="s">
        <v>405</v>
      </c>
      <c r="S1664" s="87" t="str">
        <f>IFERROR(INDEX(SchoolList!C:C,MATCH(T1664,SchoolList!A:A,0)),"N/A")</f>
        <v>N/A</v>
      </c>
      <c r="T1664" s="87" t="s">
        <v>405</v>
      </c>
      <c r="U1664" s="88"/>
      <c r="V1664" s="87"/>
    </row>
    <row r="1665" spans="1:22" x14ac:dyDescent="0.2">
      <c r="A1665" s="48">
        <v>95</v>
      </c>
      <c r="B1665" s="48" t="s">
        <v>1081</v>
      </c>
      <c r="C1665" s="48" t="s">
        <v>1082</v>
      </c>
      <c r="D1665" s="49">
        <v>270</v>
      </c>
      <c r="E1665" s="50" t="s">
        <v>439</v>
      </c>
      <c r="F1665" s="48" t="s">
        <v>440</v>
      </c>
      <c r="G1665" s="48" t="s">
        <v>424</v>
      </c>
      <c r="H1665" s="48">
        <v>270</v>
      </c>
      <c r="I1665" s="48">
        <v>1</v>
      </c>
      <c r="J1665" s="48" t="s">
        <v>402</v>
      </c>
      <c r="K1665" s="48">
        <v>577</v>
      </c>
      <c r="L1665" s="49" t="s">
        <v>439</v>
      </c>
      <c r="M1665" s="48" t="s">
        <v>419</v>
      </c>
      <c r="N1665" s="51" t="s">
        <v>404</v>
      </c>
      <c r="P1665" s="48">
        <v>897</v>
      </c>
      <c r="Q1665" s="131" t="str">
        <f>IFERROR(INDEX(JRoomSCS!C:C,MATCH(JRooms!M1665,JRoomSCS!$B:$B,0)),"N/A")</f>
        <v>N/A</v>
      </c>
      <c r="R1665" s="86" t="s">
        <v>405</v>
      </c>
      <c r="S1665" s="87" t="str">
        <f>IFERROR(INDEX(SchoolList!C:C,MATCH(T1665,SchoolList!A:A,0)),"N/A")</f>
        <v>N/A</v>
      </c>
      <c r="T1665" s="87" t="s">
        <v>405</v>
      </c>
      <c r="U1665" s="88"/>
      <c r="V1665" s="87"/>
    </row>
    <row r="1666" spans="1:22" x14ac:dyDescent="0.2">
      <c r="A1666" s="48">
        <v>95</v>
      </c>
      <c r="B1666" s="48" t="s">
        <v>1081</v>
      </c>
      <c r="C1666" s="48" t="s">
        <v>1082</v>
      </c>
      <c r="D1666" s="49">
        <v>271</v>
      </c>
      <c r="E1666" s="50" t="s">
        <v>620</v>
      </c>
      <c r="F1666" s="48" t="s">
        <v>621</v>
      </c>
      <c r="G1666" s="48" t="s">
        <v>424</v>
      </c>
      <c r="H1666" s="48">
        <v>271</v>
      </c>
      <c r="I1666" s="48">
        <v>1</v>
      </c>
      <c r="J1666" s="48" t="s">
        <v>402</v>
      </c>
      <c r="K1666" s="48">
        <v>578</v>
      </c>
      <c r="L1666" s="49" t="s">
        <v>620</v>
      </c>
      <c r="M1666" s="48" t="s">
        <v>419</v>
      </c>
      <c r="N1666" s="51" t="s">
        <v>404</v>
      </c>
      <c r="P1666" s="48">
        <v>897</v>
      </c>
      <c r="Q1666" s="131" t="str">
        <f>IFERROR(INDEX(JRoomSCS!C:C,MATCH(JRooms!M1666,JRoomSCS!$B:$B,0)),"N/A")</f>
        <v>N/A</v>
      </c>
      <c r="R1666" s="86" t="s">
        <v>405</v>
      </c>
      <c r="S1666" s="87" t="str">
        <f>IFERROR(INDEX(SchoolList!C:C,MATCH(T1666,SchoolList!A:A,0)),"N/A")</f>
        <v>N/A</v>
      </c>
      <c r="T1666" s="87" t="s">
        <v>405</v>
      </c>
      <c r="U1666" s="88"/>
      <c r="V1666" s="87"/>
    </row>
    <row r="1667" spans="1:22" x14ac:dyDescent="0.2">
      <c r="A1667" s="48">
        <v>95</v>
      </c>
      <c r="B1667" s="48" t="s">
        <v>1081</v>
      </c>
      <c r="C1667" s="48" t="s">
        <v>1082</v>
      </c>
      <c r="D1667" s="49">
        <v>272</v>
      </c>
      <c r="E1667" s="50" t="s">
        <v>622</v>
      </c>
      <c r="F1667" s="48" t="s">
        <v>623</v>
      </c>
      <c r="G1667" s="48" t="s">
        <v>424</v>
      </c>
      <c r="H1667" s="48">
        <v>272</v>
      </c>
      <c r="I1667" s="48">
        <v>1</v>
      </c>
      <c r="J1667" s="48" t="s">
        <v>402</v>
      </c>
      <c r="K1667" s="48">
        <v>579</v>
      </c>
      <c r="L1667" s="49" t="s">
        <v>622</v>
      </c>
      <c r="M1667" s="48" t="s">
        <v>419</v>
      </c>
      <c r="N1667" s="51" t="s">
        <v>404</v>
      </c>
      <c r="P1667" s="48">
        <v>897</v>
      </c>
      <c r="Q1667" s="131" t="str">
        <f>IFERROR(INDEX(JRoomSCS!C:C,MATCH(JRooms!M1667,JRoomSCS!$B:$B,0)),"N/A")</f>
        <v>N/A</v>
      </c>
      <c r="R1667" s="86" t="s">
        <v>405</v>
      </c>
      <c r="S1667" s="87" t="str">
        <f>IFERROR(INDEX(SchoolList!C:C,MATCH(T1667,SchoolList!A:A,0)),"N/A")</f>
        <v>N/A</v>
      </c>
      <c r="T1667" s="87" t="s">
        <v>405</v>
      </c>
      <c r="U1667" s="88"/>
      <c r="V1667" s="87"/>
    </row>
    <row r="1668" spans="1:22" x14ac:dyDescent="0.2">
      <c r="A1668" s="48">
        <v>95</v>
      </c>
      <c r="B1668" s="48" t="s">
        <v>1081</v>
      </c>
      <c r="C1668" s="48" t="s">
        <v>1082</v>
      </c>
      <c r="D1668" s="49">
        <v>273</v>
      </c>
      <c r="E1668" s="50" t="s">
        <v>624</v>
      </c>
      <c r="F1668" s="48" t="s">
        <v>625</v>
      </c>
      <c r="G1668" s="48" t="s">
        <v>424</v>
      </c>
      <c r="H1668" s="48">
        <v>273</v>
      </c>
      <c r="I1668" s="48">
        <v>1</v>
      </c>
      <c r="J1668" s="48" t="s">
        <v>402</v>
      </c>
      <c r="K1668" s="48">
        <v>580</v>
      </c>
      <c r="L1668" s="49" t="s">
        <v>624</v>
      </c>
      <c r="M1668" s="48" t="s">
        <v>419</v>
      </c>
      <c r="N1668" s="51" t="s">
        <v>404</v>
      </c>
      <c r="P1668" s="48">
        <v>897</v>
      </c>
      <c r="Q1668" s="131" t="str">
        <f>IFERROR(INDEX(JRoomSCS!C:C,MATCH(JRooms!M1668,JRoomSCS!$B:$B,0)),"N/A")</f>
        <v>N/A</v>
      </c>
      <c r="R1668" s="86" t="s">
        <v>405</v>
      </c>
      <c r="S1668" s="87" t="str">
        <f>IFERROR(INDEX(SchoolList!C:C,MATCH(T1668,SchoolList!A:A,0)),"N/A")</f>
        <v>N/A</v>
      </c>
      <c r="T1668" s="87" t="s">
        <v>405</v>
      </c>
      <c r="U1668" s="88"/>
      <c r="V1668" s="87"/>
    </row>
    <row r="1669" spans="1:22" x14ac:dyDescent="0.2">
      <c r="A1669" s="48">
        <v>95</v>
      </c>
      <c r="B1669" s="48" t="s">
        <v>1081</v>
      </c>
      <c r="C1669" s="48" t="s">
        <v>1082</v>
      </c>
      <c r="D1669" s="49">
        <v>274</v>
      </c>
      <c r="E1669" s="50" t="s">
        <v>627</v>
      </c>
      <c r="F1669" s="48" t="s">
        <v>628</v>
      </c>
      <c r="G1669" s="48" t="s">
        <v>424</v>
      </c>
      <c r="H1669" s="48">
        <v>274</v>
      </c>
      <c r="I1669" s="48">
        <v>1</v>
      </c>
      <c r="J1669" s="48" t="s">
        <v>402</v>
      </c>
      <c r="K1669" s="48">
        <v>581</v>
      </c>
      <c r="L1669" s="49" t="s">
        <v>627</v>
      </c>
      <c r="M1669" s="48" t="s">
        <v>419</v>
      </c>
      <c r="N1669" s="51" t="s">
        <v>404</v>
      </c>
      <c r="P1669" s="48">
        <v>897</v>
      </c>
      <c r="Q1669" s="131" t="str">
        <f>IFERROR(INDEX(JRoomSCS!C:C,MATCH(JRooms!M1669,JRoomSCS!$B:$B,0)),"N/A")</f>
        <v>N/A</v>
      </c>
      <c r="R1669" s="86" t="s">
        <v>405</v>
      </c>
      <c r="S1669" s="87" t="str">
        <f>IFERROR(INDEX(SchoolList!C:C,MATCH(T1669,SchoolList!A:A,0)),"N/A")</f>
        <v>N/A</v>
      </c>
      <c r="T1669" s="87" t="s">
        <v>405</v>
      </c>
      <c r="U1669" s="88"/>
      <c r="V1669" s="87"/>
    </row>
    <row r="1670" spans="1:22" x14ac:dyDescent="0.2">
      <c r="A1670" s="48">
        <v>95</v>
      </c>
      <c r="B1670" s="48" t="s">
        <v>1081</v>
      </c>
      <c r="C1670" s="48" t="s">
        <v>1082</v>
      </c>
      <c r="D1670" s="49">
        <v>275</v>
      </c>
      <c r="E1670" s="50" t="s">
        <v>629</v>
      </c>
      <c r="F1670" s="48" t="s">
        <v>630</v>
      </c>
      <c r="G1670" s="48" t="s">
        <v>424</v>
      </c>
      <c r="H1670" s="48">
        <v>275</v>
      </c>
      <c r="I1670" s="48">
        <v>1</v>
      </c>
      <c r="J1670" s="48" t="s">
        <v>402</v>
      </c>
      <c r="K1670" s="48">
        <v>582</v>
      </c>
      <c r="L1670" s="49" t="s">
        <v>629</v>
      </c>
      <c r="M1670" s="48" t="s">
        <v>419</v>
      </c>
      <c r="N1670" s="51" t="s">
        <v>404</v>
      </c>
      <c r="P1670" s="48">
        <v>897</v>
      </c>
      <c r="Q1670" s="131" t="str">
        <f>IFERROR(INDEX(JRoomSCS!C:C,MATCH(JRooms!M1670,JRoomSCS!$B:$B,0)),"N/A")</f>
        <v>N/A</v>
      </c>
      <c r="R1670" s="86" t="s">
        <v>405</v>
      </c>
      <c r="S1670" s="87" t="str">
        <f>IFERROR(INDEX(SchoolList!C:C,MATCH(T1670,SchoolList!A:A,0)),"N/A")</f>
        <v>N/A</v>
      </c>
      <c r="T1670" s="87" t="s">
        <v>405</v>
      </c>
      <c r="U1670" s="88"/>
      <c r="V1670" s="87"/>
    </row>
    <row r="1671" spans="1:22" x14ac:dyDescent="0.2">
      <c r="A1671" s="48">
        <v>95</v>
      </c>
      <c r="B1671" s="48" t="s">
        <v>1081</v>
      </c>
      <c r="C1671" s="48" t="s">
        <v>1082</v>
      </c>
      <c r="D1671" s="49">
        <v>276</v>
      </c>
      <c r="E1671" s="50" t="s">
        <v>631</v>
      </c>
      <c r="F1671" s="48" t="s">
        <v>632</v>
      </c>
      <c r="G1671" s="48" t="s">
        <v>424</v>
      </c>
      <c r="H1671" s="48">
        <v>276</v>
      </c>
      <c r="I1671" s="48">
        <v>1</v>
      </c>
      <c r="J1671" s="48" t="s">
        <v>402</v>
      </c>
      <c r="K1671" s="48">
        <v>583</v>
      </c>
      <c r="L1671" s="49" t="s">
        <v>631</v>
      </c>
      <c r="M1671" s="48" t="s">
        <v>419</v>
      </c>
      <c r="N1671" s="51" t="s">
        <v>404</v>
      </c>
      <c r="P1671" s="48">
        <v>897</v>
      </c>
      <c r="Q1671" s="131" t="str">
        <f>IFERROR(INDEX(JRoomSCS!C:C,MATCH(JRooms!M1671,JRoomSCS!$B:$B,0)),"N/A")</f>
        <v>N/A</v>
      </c>
      <c r="R1671" s="86" t="s">
        <v>405</v>
      </c>
      <c r="S1671" s="87" t="str">
        <f>IFERROR(INDEX(SchoolList!C:C,MATCH(T1671,SchoolList!A:A,0)),"N/A")</f>
        <v>N/A</v>
      </c>
      <c r="T1671" s="87" t="s">
        <v>405</v>
      </c>
      <c r="U1671" s="88"/>
      <c r="V1671" s="87"/>
    </row>
    <row r="1672" spans="1:22" x14ac:dyDescent="0.2">
      <c r="A1672" s="48">
        <v>95</v>
      </c>
      <c r="B1672" s="48" t="s">
        <v>1081</v>
      </c>
      <c r="C1672" s="48" t="s">
        <v>1082</v>
      </c>
      <c r="D1672" s="49">
        <v>267</v>
      </c>
      <c r="E1672" s="50" t="s">
        <v>993</v>
      </c>
      <c r="F1672" s="48" t="s">
        <v>1110</v>
      </c>
      <c r="G1672" s="48" t="s">
        <v>424</v>
      </c>
      <c r="H1672" s="48">
        <v>267</v>
      </c>
      <c r="I1672" s="48">
        <v>1</v>
      </c>
      <c r="J1672" s="48" t="s">
        <v>402</v>
      </c>
      <c r="K1672" s="48">
        <v>575</v>
      </c>
      <c r="L1672" s="49" t="s">
        <v>993</v>
      </c>
      <c r="M1672" s="48" t="s">
        <v>441</v>
      </c>
      <c r="N1672" s="51" t="s">
        <v>442</v>
      </c>
      <c r="P1672" s="48">
        <v>340</v>
      </c>
      <c r="Q1672" s="131" t="str">
        <f>IFERROR(INDEX(JRoomSCS!C:C,MATCH(JRooms!M1672,JRoomSCS!$B:$B,0)),"N/A")</f>
        <v>N/A</v>
      </c>
      <c r="R1672" s="86" t="s">
        <v>405</v>
      </c>
      <c r="S1672" s="87" t="str">
        <f>IFERROR(INDEX(SchoolList!C:C,MATCH(T1672,SchoolList!A:A,0)),"N/A")</f>
        <v>N/A</v>
      </c>
      <c r="T1672" s="87" t="s">
        <v>405</v>
      </c>
      <c r="U1672" s="88"/>
      <c r="V1672" s="87"/>
    </row>
    <row r="1673" spans="1:22" x14ac:dyDescent="0.2">
      <c r="A1673" s="48">
        <v>95</v>
      </c>
      <c r="B1673" s="48" t="s">
        <v>1081</v>
      </c>
      <c r="C1673" s="48" t="s">
        <v>1082</v>
      </c>
      <c r="D1673" s="49">
        <v>268</v>
      </c>
      <c r="E1673" s="50" t="s">
        <v>1111</v>
      </c>
      <c r="F1673" s="48" t="s">
        <v>1112</v>
      </c>
      <c r="G1673" s="48" t="s">
        <v>424</v>
      </c>
      <c r="H1673" s="48">
        <v>268</v>
      </c>
      <c r="I1673" s="48">
        <v>1</v>
      </c>
      <c r="J1673" s="48" t="s">
        <v>402</v>
      </c>
      <c r="K1673" s="48">
        <v>576</v>
      </c>
      <c r="L1673" s="49" t="s">
        <v>1111</v>
      </c>
      <c r="M1673" s="48" t="s">
        <v>441</v>
      </c>
      <c r="N1673" s="51" t="s">
        <v>442</v>
      </c>
      <c r="P1673" s="48">
        <v>340</v>
      </c>
      <c r="Q1673" s="131" t="str">
        <f>IFERROR(INDEX(JRoomSCS!C:C,MATCH(JRooms!M1673,JRoomSCS!$B:$B,0)),"N/A")</f>
        <v>N/A</v>
      </c>
      <c r="R1673" s="86" t="s">
        <v>405</v>
      </c>
      <c r="S1673" s="87" t="str">
        <f>IFERROR(INDEX(SchoolList!C:C,MATCH(T1673,SchoolList!A:A,0)),"N/A")</f>
        <v>N/A</v>
      </c>
      <c r="T1673" s="87" t="s">
        <v>405</v>
      </c>
      <c r="U1673" s="88"/>
      <c r="V1673" s="87"/>
    </row>
    <row r="1674" spans="1:22" x14ac:dyDescent="0.2">
      <c r="A1674" s="48">
        <v>98</v>
      </c>
      <c r="B1674" s="48" t="s">
        <v>1113</v>
      </c>
      <c r="C1674" s="48" t="s">
        <v>1114</v>
      </c>
      <c r="D1674" s="49">
        <v>279</v>
      </c>
      <c r="E1674" s="50" t="s">
        <v>399</v>
      </c>
      <c r="F1674" s="48" t="s">
        <v>400</v>
      </c>
      <c r="G1674" s="48" t="s">
        <v>401</v>
      </c>
      <c r="H1674" s="48">
        <v>279</v>
      </c>
      <c r="I1674" s="48">
        <v>1</v>
      </c>
      <c r="J1674" s="48" t="s">
        <v>402</v>
      </c>
      <c r="K1674" s="48">
        <v>3192</v>
      </c>
      <c r="L1674" s="49">
        <v>2</v>
      </c>
      <c r="M1674" s="48" t="s">
        <v>403</v>
      </c>
      <c r="N1674" s="51" t="s">
        <v>404</v>
      </c>
      <c r="P1674" s="48">
        <v>851</v>
      </c>
      <c r="Q1674" s="131" t="str">
        <f>IFERROR(INDEX(JRoomSCS!C:C,MATCH(JRooms!M1674,JRoomSCS!$B:$B,0)),"N/A")</f>
        <v>N/A</v>
      </c>
      <c r="R1674" s="86" t="s">
        <v>405</v>
      </c>
      <c r="S1674" s="87" t="str">
        <f>IFERROR(INDEX(SchoolList!C:C,MATCH(T1674,SchoolList!A:A,0)),"N/A")</f>
        <v>N/A</v>
      </c>
      <c r="T1674" s="87" t="s">
        <v>405</v>
      </c>
      <c r="U1674" s="88"/>
      <c r="V1674" s="87"/>
    </row>
    <row r="1675" spans="1:22" x14ac:dyDescent="0.2">
      <c r="A1675" s="48">
        <v>98</v>
      </c>
      <c r="B1675" s="48" t="s">
        <v>1113</v>
      </c>
      <c r="C1675" s="48" t="s">
        <v>1114</v>
      </c>
      <c r="D1675" s="49">
        <v>279</v>
      </c>
      <c r="E1675" s="50" t="s">
        <v>399</v>
      </c>
      <c r="F1675" s="48" t="s">
        <v>400</v>
      </c>
      <c r="G1675" s="48" t="s">
        <v>401</v>
      </c>
      <c r="H1675" s="48">
        <v>279</v>
      </c>
      <c r="I1675" s="48">
        <v>1</v>
      </c>
      <c r="J1675" s="48" t="s">
        <v>402</v>
      </c>
      <c r="K1675" s="48">
        <v>3190</v>
      </c>
      <c r="L1675" s="49">
        <v>3</v>
      </c>
      <c r="M1675" s="48" t="s">
        <v>406</v>
      </c>
      <c r="N1675" s="51" t="s">
        <v>404</v>
      </c>
      <c r="P1675" s="48">
        <v>851</v>
      </c>
      <c r="Q1675" s="131" t="str">
        <f>IFERROR(INDEX(JRoomSCS!C:C,MATCH(JRooms!M1675,JRoomSCS!$B:$B,0)),"N/A")</f>
        <v>N/A</v>
      </c>
      <c r="R1675" s="86" t="s">
        <v>405</v>
      </c>
      <c r="S1675" s="87" t="str">
        <f>IFERROR(INDEX(SchoolList!C:C,MATCH(T1675,SchoolList!A:A,0)),"N/A")</f>
        <v>N/A</v>
      </c>
      <c r="T1675" s="87" t="s">
        <v>405</v>
      </c>
      <c r="U1675" s="88"/>
      <c r="V1675" s="87"/>
    </row>
    <row r="1676" spans="1:22" x14ac:dyDescent="0.2">
      <c r="A1676" s="48">
        <v>98</v>
      </c>
      <c r="B1676" s="48" t="s">
        <v>1113</v>
      </c>
      <c r="C1676" s="48" t="s">
        <v>1114</v>
      </c>
      <c r="D1676" s="49">
        <v>279</v>
      </c>
      <c r="E1676" s="50" t="s">
        <v>399</v>
      </c>
      <c r="F1676" s="48" t="s">
        <v>400</v>
      </c>
      <c r="G1676" s="48" t="s">
        <v>401</v>
      </c>
      <c r="H1676" s="48">
        <v>279</v>
      </c>
      <c r="I1676" s="48">
        <v>1</v>
      </c>
      <c r="J1676" s="48" t="s">
        <v>402</v>
      </c>
      <c r="K1676" s="48">
        <v>3187</v>
      </c>
      <c r="L1676" s="49">
        <v>7</v>
      </c>
      <c r="M1676" s="48" t="s">
        <v>406</v>
      </c>
      <c r="N1676" s="51" t="s">
        <v>404</v>
      </c>
      <c r="P1676" s="48">
        <v>874</v>
      </c>
      <c r="Q1676" s="131" t="str">
        <f>IFERROR(INDEX(JRoomSCS!C:C,MATCH(JRooms!M1676,JRoomSCS!$B:$B,0)),"N/A")</f>
        <v>N/A</v>
      </c>
      <c r="R1676" s="86" t="s">
        <v>405</v>
      </c>
      <c r="S1676" s="87" t="str">
        <f>IFERROR(INDEX(SchoolList!C:C,MATCH(T1676,SchoolList!A:A,0)),"N/A")</f>
        <v>N/A</v>
      </c>
      <c r="T1676" s="87" t="s">
        <v>405</v>
      </c>
      <c r="U1676" s="88"/>
      <c r="V1676" s="87"/>
    </row>
    <row r="1677" spans="1:22" x14ac:dyDescent="0.2">
      <c r="A1677" s="48">
        <v>98</v>
      </c>
      <c r="B1677" s="48" t="s">
        <v>1113</v>
      </c>
      <c r="C1677" s="48" t="s">
        <v>1114</v>
      </c>
      <c r="D1677" s="49">
        <v>279</v>
      </c>
      <c r="E1677" s="50" t="s">
        <v>399</v>
      </c>
      <c r="F1677" s="48" t="s">
        <v>400</v>
      </c>
      <c r="G1677" s="48" t="s">
        <v>401</v>
      </c>
      <c r="H1677" s="48">
        <v>279</v>
      </c>
      <c r="I1677" s="48">
        <v>1</v>
      </c>
      <c r="J1677" s="48" t="s">
        <v>402</v>
      </c>
      <c r="K1677" s="48">
        <v>3186</v>
      </c>
      <c r="L1677" s="49">
        <v>8</v>
      </c>
      <c r="M1677" s="48" t="s">
        <v>406</v>
      </c>
      <c r="N1677" s="51" t="s">
        <v>404</v>
      </c>
      <c r="P1677" s="48">
        <v>874</v>
      </c>
      <c r="Q1677" s="131" t="str">
        <f>IFERROR(INDEX(JRoomSCS!C:C,MATCH(JRooms!M1677,JRoomSCS!$B:$B,0)),"N/A")</f>
        <v>N/A</v>
      </c>
      <c r="R1677" s="86" t="s">
        <v>405</v>
      </c>
      <c r="S1677" s="87" t="str">
        <f>IFERROR(INDEX(SchoolList!C:C,MATCH(T1677,SchoolList!A:A,0)),"N/A")</f>
        <v>N/A</v>
      </c>
      <c r="T1677" s="87" t="s">
        <v>405</v>
      </c>
      <c r="U1677" s="88"/>
      <c r="V1677" s="87"/>
    </row>
    <row r="1678" spans="1:22" x14ac:dyDescent="0.2">
      <c r="A1678" s="48">
        <v>98</v>
      </c>
      <c r="B1678" s="48" t="s">
        <v>1113</v>
      </c>
      <c r="C1678" s="48" t="s">
        <v>1114</v>
      </c>
      <c r="D1678" s="49">
        <v>279</v>
      </c>
      <c r="E1678" s="50" t="s">
        <v>399</v>
      </c>
      <c r="F1678" s="48" t="s">
        <v>400</v>
      </c>
      <c r="G1678" s="48" t="s">
        <v>401</v>
      </c>
      <c r="H1678" s="48">
        <v>279</v>
      </c>
      <c r="I1678" s="48">
        <v>1</v>
      </c>
      <c r="J1678" s="48" t="s">
        <v>402</v>
      </c>
      <c r="K1678" s="48">
        <v>3189</v>
      </c>
      <c r="L1678" s="49" t="s">
        <v>594</v>
      </c>
      <c r="M1678" s="48" t="s">
        <v>412</v>
      </c>
      <c r="N1678" s="51" t="s">
        <v>413</v>
      </c>
      <c r="P1678" s="48">
        <v>2320</v>
      </c>
      <c r="Q1678" s="131" t="str">
        <f>IFERROR(INDEX(JRoomSCS!C:C,MATCH(JRooms!M1678,JRoomSCS!$B:$B,0)),"N/A")</f>
        <v>N/A</v>
      </c>
      <c r="R1678" s="86" t="s">
        <v>405</v>
      </c>
      <c r="S1678" s="87" t="str">
        <f>IFERROR(INDEX(SchoolList!C:C,MATCH(T1678,SchoolList!A:A,0)),"N/A")</f>
        <v>N/A</v>
      </c>
      <c r="T1678" s="87" t="s">
        <v>405</v>
      </c>
      <c r="U1678" s="88"/>
      <c r="V1678" s="87"/>
    </row>
    <row r="1679" spans="1:22" x14ac:dyDescent="0.2">
      <c r="A1679" s="48">
        <v>98</v>
      </c>
      <c r="B1679" s="48" t="s">
        <v>1113</v>
      </c>
      <c r="C1679" s="48" t="s">
        <v>1114</v>
      </c>
      <c r="D1679" s="49">
        <v>279</v>
      </c>
      <c r="E1679" s="50" t="s">
        <v>399</v>
      </c>
      <c r="F1679" s="48" t="s">
        <v>400</v>
      </c>
      <c r="G1679" s="48" t="s">
        <v>401</v>
      </c>
      <c r="H1679" s="48">
        <v>279</v>
      </c>
      <c r="I1679" s="48">
        <v>1</v>
      </c>
      <c r="J1679" s="48" t="s">
        <v>402</v>
      </c>
      <c r="K1679" s="48">
        <v>3191</v>
      </c>
      <c r="L1679" s="49" t="s">
        <v>1115</v>
      </c>
      <c r="M1679" s="48" t="s">
        <v>374</v>
      </c>
      <c r="N1679" s="51" t="s">
        <v>500</v>
      </c>
      <c r="P1679" s="48">
        <v>828</v>
      </c>
      <c r="Q1679" s="131" t="str">
        <f>IFERROR(INDEX(JRoomSCS!C:C,MATCH(JRooms!M1679,JRoomSCS!$B:$B,0)),"N/A")</f>
        <v>Tech</v>
      </c>
      <c r="R1679" s="86" t="s">
        <v>405</v>
      </c>
      <c r="S1679" s="87" t="str">
        <f>IFERROR(INDEX(SchoolList!C:C,MATCH(T1679,SchoolList!A:A,0)),"N/A")</f>
        <v>N/A</v>
      </c>
      <c r="T1679" s="87" t="s">
        <v>405</v>
      </c>
      <c r="U1679" s="88"/>
      <c r="V1679" s="87"/>
    </row>
    <row r="1680" spans="1:22" x14ac:dyDescent="0.2">
      <c r="A1680" s="48">
        <v>98</v>
      </c>
      <c r="B1680" s="48" t="s">
        <v>1113</v>
      </c>
      <c r="C1680" s="48" t="s">
        <v>1114</v>
      </c>
      <c r="D1680" s="49">
        <v>279</v>
      </c>
      <c r="E1680" s="50" t="s">
        <v>399</v>
      </c>
      <c r="F1680" s="48" t="s">
        <v>400</v>
      </c>
      <c r="G1680" s="48" t="s">
        <v>401</v>
      </c>
      <c r="H1680" s="48">
        <v>279</v>
      </c>
      <c r="I1680" s="48">
        <v>1</v>
      </c>
      <c r="J1680" s="48" t="s">
        <v>402</v>
      </c>
      <c r="K1680" s="48">
        <v>3188</v>
      </c>
      <c r="L1680" s="49" t="s">
        <v>544</v>
      </c>
      <c r="M1680" s="48" t="s">
        <v>408</v>
      </c>
      <c r="N1680" s="51" t="s">
        <v>409</v>
      </c>
      <c r="P1680" s="48">
        <v>336</v>
      </c>
      <c r="Q1680" s="131" t="str">
        <f>IFERROR(INDEX(JRoomSCS!C:C,MATCH(JRooms!M1680,JRoomSCS!$B:$B,0)),"N/A")</f>
        <v>N/A</v>
      </c>
      <c r="R1680" s="86" t="s">
        <v>405</v>
      </c>
      <c r="S1680" s="87" t="str">
        <f>IFERROR(INDEX(SchoolList!C:C,MATCH(T1680,SchoolList!A:A,0)),"N/A")</f>
        <v>N/A</v>
      </c>
      <c r="T1680" s="87" t="s">
        <v>405</v>
      </c>
      <c r="U1680" s="88"/>
      <c r="V1680" s="87"/>
    </row>
    <row r="1681" spans="1:22" x14ac:dyDescent="0.2">
      <c r="A1681" s="48">
        <v>98</v>
      </c>
      <c r="B1681" s="48" t="s">
        <v>1113</v>
      </c>
      <c r="C1681" s="48" t="s">
        <v>1114</v>
      </c>
      <c r="D1681" s="49">
        <v>279</v>
      </c>
      <c r="E1681" s="50" t="s">
        <v>399</v>
      </c>
      <c r="F1681" s="48" t="s">
        <v>400</v>
      </c>
      <c r="G1681" s="48" t="s">
        <v>401</v>
      </c>
      <c r="H1681" s="48">
        <v>1264</v>
      </c>
      <c r="I1681" s="48">
        <v>2</v>
      </c>
      <c r="J1681" s="48" t="s">
        <v>421</v>
      </c>
      <c r="K1681" s="48">
        <v>3196</v>
      </c>
      <c r="L1681" s="49">
        <v>10</v>
      </c>
      <c r="M1681" s="48" t="s">
        <v>403</v>
      </c>
      <c r="N1681" s="51" t="s">
        <v>404</v>
      </c>
      <c r="P1681" s="48">
        <v>851</v>
      </c>
      <c r="Q1681" s="131" t="str">
        <f>IFERROR(INDEX(JRoomSCS!C:C,MATCH(JRooms!M1681,JRoomSCS!$B:$B,0)),"N/A")</f>
        <v>N/A</v>
      </c>
      <c r="R1681" s="86" t="s">
        <v>405</v>
      </c>
      <c r="S1681" s="87" t="str">
        <f>IFERROR(INDEX(SchoolList!C:C,MATCH(T1681,SchoolList!A:A,0)),"N/A")</f>
        <v>N/A</v>
      </c>
      <c r="T1681" s="87" t="s">
        <v>405</v>
      </c>
      <c r="U1681" s="88"/>
      <c r="V1681" s="87"/>
    </row>
    <row r="1682" spans="1:22" x14ac:dyDescent="0.2">
      <c r="A1682" s="48">
        <v>98</v>
      </c>
      <c r="B1682" s="48" t="s">
        <v>1113</v>
      </c>
      <c r="C1682" s="48" t="s">
        <v>1114</v>
      </c>
      <c r="D1682" s="49">
        <v>279</v>
      </c>
      <c r="E1682" s="50" t="s">
        <v>399</v>
      </c>
      <c r="F1682" s="48" t="s">
        <v>400</v>
      </c>
      <c r="G1682" s="48" t="s">
        <v>401</v>
      </c>
      <c r="H1682" s="48">
        <v>1264</v>
      </c>
      <c r="I1682" s="48">
        <v>2</v>
      </c>
      <c r="J1682" s="48" t="s">
        <v>421</v>
      </c>
      <c r="K1682" s="48">
        <v>3197</v>
      </c>
      <c r="L1682" s="49">
        <v>11</v>
      </c>
      <c r="M1682" s="48" t="s">
        <v>403</v>
      </c>
      <c r="N1682" s="51" t="s">
        <v>404</v>
      </c>
      <c r="O1682" s="52" t="s">
        <v>410</v>
      </c>
      <c r="P1682" s="48">
        <v>851</v>
      </c>
      <c r="Q1682" s="131" t="str">
        <f>IFERROR(INDEX(JRoomSCS!C:C,MATCH(JRooms!M1682,JRoomSCS!$B:$B,0)),"N/A")</f>
        <v>N/A</v>
      </c>
      <c r="R1682" s="86" t="s">
        <v>405</v>
      </c>
      <c r="S1682" s="87" t="str">
        <f>IFERROR(INDEX(SchoolList!C:C,MATCH(T1682,SchoolList!A:A,0)),"N/A")</f>
        <v>N/A</v>
      </c>
      <c r="T1682" s="87" t="s">
        <v>405</v>
      </c>
      <c r="U1682" s="88"/>
      <c r="V1682" s="87"/>
    </row>
    <row r="1683" spans="1:22" x14ac:dyDescent="0.2">
      <c r="A1683" s="48">
        <v>98</v>
      </c>
      <c r="B1683" s="48" t="s">
        <v>1113</v>
      </c>
      <c r="C1683" s="48" t="s">
        <v>1114</v>
      </c>
      <c r="D1683" s="49">
        <v>279</v>
      </c>
      <c r="E1683" s="50" t="s">
        <v>399</v>
      </c>
      <c r="F1683" s="48" t="s">
        <v>400</v>
      </c>
      <c r="G1683" s="48" t="s">
        <v>401</v>
      </c>
      <c r="H1683" s="48">
        <v>1264</v>
      </c>
      <c r="I1683" s="48">
        <v>2</v>
      </c>
      <c r="J1683" s="48" t="s">
        <v>421</v>
      </c>
      <c r="K1683" s="48">
        <v>3198</v>
      </c>
      <c r="L1683" s="49">
        <v>12</v>
      </c>
      <c r="M1683" s="48" t="s">
        <v>419</v>
      </c>
      <c r="N1683" s="51" t="s">
        <v>404</v>
      </c>
      <c r="P1683" s="48">
        <v>851</v>
      </c>
      <c r="Q1683" s="131" t="str">
        <f>IFERROR(INDEX(JRoomSCS!C:C,MATCH(JRooms!M1683,JRoomSCS!$B:$B,0)),"N/A")</f>
        <v>N/A</v>
      </c>
      <c r="R1683" s="86" t="s">
        <v>405</v>
      </c>
      <c r="S1683" s="87" t="str">
        <f>IFERROR(INDEX(SchoolList!C:C,MATCH(T1683,SchoolList!A:A,0)),"N/A")</f>
        <v>N/A</v>
      </c>
      <c r="T1683" s="87" t="s">
        <v>405</v>
      </c>
      <c r="U1683" s="88"/>
      <c r="V1683" s="87"/>
    </row>
    <row r="1684" spans="1:22" x14ac:dyDescent="0.2">
      <c r="A1684" s="48">
        <v>98</v>
      </c>
      <c r="B1684" s="48" t="s">
        <v>1113</v>
      </c>
      <c r="C1684" s="48" t="s">
        <v>1114</v>
      </c>
      <c r="D1684" s="49">
        <v>279</v>
      </c>
      <c r="E1684" s="50" t="s">
        <v>399</v>
      </c>
      <c r="F1684" s="48" t="s">
        <v>400</v>
      </c>
      <c r="G1684" s="48" t="s">
        <v>401</v>
      </c>
      <c r="H1684" s="48">
        <v>1264</v>
      </c>
      <c r="I1684" s="48">
        <v>2</v>
      </c>
      <c r="J1684" s="48" t="s">
        <v>421</v>
      </c>
      <c r="K1684" s="48">
        <v>3193</v>
      </c>
      <c r="L1684" s="49">
        <v>14</v>
      </c>
      <c r="M1684" s="48" t="s">
        <v>363</v>
      </c>
      <c r="N1684" s="51" t="s">
        <v>404</v>
      </c>
      <c r="P1684" s="48">
        <v>851</v>
      </c>
      <c r="Q1684" s="131" t="str">
        <f>IFERROR(INDEX(JRoomSCS!C:C,MATCH(JRooms!M1684,JRoomSCS!$B:$B,0)),"N/A")</f>
        <v>Science</v>
      </c>
      <c r="R1684" s="86" t="s">
        <v>405</v>
      </c>
      <c r="S1684" s="87" t="str">
        <f>IFERROR(INDEX(SchoolList!C:C,MATCH(T1684,SchoolList!A:A,0)),"N/A")</f>
        <v>N/A</v>
      </c>
      <c r="T1684" s="87">
        <v>524</v>
      </c>
      <c r="U1684" s="88"/>
      <c r="V1684" s="87"/>
    </row>
    <row r="1685" spans="1:22" x14ac:dyDescent="0.2">
      <c r="A1685" s="48">
        <v>98</v>
      </c>
      <c r="B1685" s="48" t="s">
        <v>1113</v>
      </c>
      <c r="C1685" s="48" t="s">
        <v>1114</v>
      </c>
      <c r="D1685" s="49">
        <v>279</v>
      </c>
      <c r="E1685" s="50" t="s">
        <v>399</v>
      </c>
      <c r="F1685" s="48" t="s">
        <v>400</v>
      </c>
      <c r="G1685" s="48" t="s">
        <v>401</v>
      </c>
      <c r="H1685" s="48">
        <v>1264</v>
      </c>
      <c r="I1685" s="48">
        <v>2</v>
      </c>
      <c r="J1685" s="48" t="s">
        <v>421</v>
      </c>
      <c r="K1685" s="48">
        <v>3194</v>
      </c>
      <c r="L1685" s="49">
        <v>15</v>
      </c>
      <c r="M1685" s="48" t="s">
        <v>403</v>
      </c>
      <c r="N1685" s="51" t="s">
        <v>404</v>
      </c>
      <c r="P1685" s="48">
        <v>851</v>
      </c>
      <c r="Q1685" s="131" t="str">
        <f>IFERROR(INDEX(JRoomSCS!C:C,MATCH(JRooms!M1685,JRoomSCS!$B:$B,0)),"N/A")</f>
        <v>N/A</v>
      </c>
      <c r="R1685" s="86" t="s">
        <v>405</v>
      </c>
      <c r="S1685" s="87" t="str">
        <f>IFERROR(INDEX(SchoolList!C:C,MATCH(T1685,SchoolList!A:A,0)),"N/A")</f>
        <v>N/A</v>
      </c>
      <c r="T1685" s="87" t="s">
        <v>405</v>
      </c>
      <c r="U1685" s="88"/>
      <c r="V1685" s="87"/>
    </row>
    <row r="1686" spans="1:22" x14ac:dyDescent="0.2">
      <c r="A1686" s="48">
        <v>98</v>
      </c>
      <c r="B1686" s="48" t="s">
        <v>1113</v>
      </c>
      <c r="C1686" s="48" t="s">
        <v>1114</v>
      </c>
      <c r="D1686" s="49">
        <v>279</v>
      </c>
      <c r="E1686" s="50" t="s">
        <v>399</v>
      </c>
      <c r="F1686" s="48" t="s">
        <v>400</v>
      </c>
      <c r="G1686" s="48" t="s">
        <v>401</v>
      </c>
      <c r="H1686" s="48">
        <v>1264</v>
      </c>
      <c r="I1686" s="48">
        <v>2</v>
      </c>
      <c r="J1686" s="48" t="s">
        <v>421</v>
      </c>
      <c r="K1686" s="48">
        <v>3195</v>
      </c>
      <c r="L1686" s="49">
        <v>16</v>
      </c>
      <c r="M1686" s="48" t="s">
        <v>403</v>
      </c>
      <c r="N1686" s="51" t="s">
        <v>404</v>
      </c>
      <c r="P1686" s="48">
        <v>851</v>
      </c>
      <c r="Q1686" s="131" t="str">
        <f>IFERROR(INDEX(JRoomSCS!C:C,MATCH(JRooms!M1686,JRoomSCS!$B:$B,0)),"N/A")</f>
        <v>N/A</v>
      </c>
      <c r="R1686" s="86" t="s">
        <v>405</v>
      </c>
      <c r="S1686" s="87" t="str">
        <f>IFERROR(INDEX(SchoolList!C:C,MATCH(T1686,SchoolList!A:A,0)),"N/A")</f>
        <v>N/A</v>
      </c>
      <c r="T1686" s="87" t="s">
        <v>405</v>
      </c>
      <c r="U1686" s="88"/>
      <c r="V1686" s="87"/>
    </row>
    <row r="1687" spans="1:22" x14ac:dyDescent="0.2">
      <c r="A1687" s="48">
        <v>98</v>
      </c>
      <c r="B1687" s="48" t="s">
        <v>1113</v>
      </c>
      <c r="C1687" s="48" t="s">
        <v>1114</v>
      </c>
      <c r="D1687" s="49">
        <v>279</v>
      </c>
      <c r="E1687" s="50" t="s">
        <v>399</v>
      </c>
      <c r="F1687" s="48" t="s">
        <v>400</v>
      </c>
      <c r="G1687" s="48" t="s">
        <v>401</v>
      </c>
      <c r="H1687" s="48">
        <v>1264</v>
      </c>
      <c r="I1687" s="48">
        <v>2</v>
      </c>
      <c r="J1687" s="48" t="s">
        <v>421</v>
      </c>
      <c r="K1687" s="48">
        <v>3199</v>
      </c>
      <c r="L1687" s="49" t="s">
        <v>414</v>
      </c>
      <c r="M1687" s="48" t="s">
        <v>415</v>
      </c>
      <c r="N1687" s="51" t="s">
        <v>416</v>
      </c>
      <c r="P1687" s="48">
        <v>851</v>
      </c>
      <c r="Q1687" s="131" t="str">
        <f>IFERROR(INDEX(JRoomSCS!C:C,MATCH(JRooms!M1687,JRoomSCS!$B:$B,0)),"N/A")</f>
        <v>N/A</v>
      </c>
      <c r="R1687" s="86" t="s">
        <v>405</v>
      </c>
      <c r="S1687" s="87" t="str">
        <f>IFERROR(INDEX(SchoolList!C:C,MATCH(T1687,SchoolList!A:A,0)),"N/A")</f>
        <v>N/A</v>
      </c>
      <c r="T1687" s="87" t="s">
        <v>405</v>
      </c>
      <c r="U1687" s="88"/>
      <c r="V1687" s="87"/>
    </row>
    <row r="1688" spans="1:22" x14ac:dyDescent="0.2">
      <c r="A1688" s="48">
        <v>98</v>
      </c>
      <c r="B1688" s="48" t="s">
        <v>1113</v>
      </c>
      <c r="C1688" s="48" t="s">
        <v>1114</v>
      </c>
      <c r="D1688" s="49">
        <v>280</v>
      </c>
      <c r="E1688" s="50" t="s">
        <v>454</v>
      </c>
      <c r="F1688" s="48" t="s">
        <v>455</v>
      </c>
      <c r="G1688" s="48" t="s">
        <v>401</v>
      </c>
      <c r="H1688" s="48">
        <v>280</v>
      </c>
      <c r="I1688" s="48">
        <v>1</v>
      </c>
      <c r="J1688" s="48" t="s">
        <v>402</v>
      </c>
      <c r="K1688" s="48">
        <v>3200</v>
      </c>
      <c r="L1688" s="49">
        <v>101</v>
      </c>
      <c r="M1688" s="48" t="s">
        <v>408</v>
      </c>
      <c r="N1688" s="51" t="s">
        <v>409</v>
      </c>
      <c r="P1688" s="48">
        <v>621</v>
      </c>
      <c r="Q1688" s="131" t="str">
        <f>IFERROR(INDEX(JRoomSCS!C:C,MATCH(JRooms!M1688,JRoomSCS!$B:$B,0)),"N/A")</f>
        <v>N/A</v>
      </c>
      <c r="R1688" s="86" t="s">
        <v>405</v>
      </c>
      <c r="S1688" s="87" t="str">
        <f>IFERROR(INDEX(SchoolList!C:C,MATCH(T1688,SchoolList!A:A,0)),"N/A")</f>
        <v>N/A</v>
      </c>
      <c r="T1688" s="87" t="s">
        <v>405</v>
      </c>
      <c r="U1688" s="88"/>
      <c r="V1688" s="87"/>
    </row>
    <row r="1689" spans="1:22" x14ac:dyDescent="0.2">
      <c r="A1689" s="48">
        <v>98</v>
      </c>
      <c r="B1689" s="48" t="s">
        <v>1113</v>
      </c>
      <c r="C1689" s="48" t="s">
        <v>1114</v>
      </c>
      <c r="D1689" s="49">
        <v>280</v>
      </c>
      <c r="E1689" s="50" t="s">
        <v>454</v>
      </c>
      <c r="F1689" s="48" t="s">
        <v>455</v>
      </c>
      <c r="G1689" s="48" t="s">
        <v>401</v>
      </c>
      <c r="H1689" s="48">
        <v>280</v>
      </c>
      <c r="I1689" s="48">
        <v>1</v>
      </c>
      <c r="J1689" s="48" t="s">
        <v>402</v>
      </c>
      <c r="K1689" s="48">
        <v>3201</v>
      </c>
      <c r="L1689" s="49">
        <v>102</v>
      </c>
      <c r="M1689" s="48" t="s">
        <v>403</v>
      </c>
      <c r="N1689" s="51" t="s">
        <v>404</v>
      </c>
      <c r="P1689" s="48">
        <v>945</v>
      </c>
      <c r="Q1689" s="131" t="str">
        <f>IFERROR(INDEX(JRoomSCS!C:C,MATCH(JRooms!M1689,JRoomSCS!$B:$B,0)),"N/A")</f>
        <v>N/A</v>
      </c>
      <c r="R1689" s="86" t="s">
        <v>405</v>
      </c>
      <c r="S1689" s="87" t="str">
        <f>IFERROR(INDEX(SchoolList!C:C,MATCH(T1689,SchoolList!A:A,0)),"N/A")</f>
        <v>N/A</v>
      </c>
      <c r="T1689" s="87" t="s">
        <v>405</v>
      </c>
      <c r="U1689" s="88"/>
      <c r="V1689" s="87"/>
    </row>
    <row r="1690" spans="1:22" x14ac:dyDescent="0.2">
      <c r="A1690" s="48">
        <v>98</v>
      </c>
      <c r="B1690" s="48" t="s">
        <v>1113</v>
      </c>
      <c r="C1690" s="48" t="s">
        <v>1114</v>
      </c>
      <c r="D1690" s="49">
        <v>280</v>
      </c>
      <c r="E1690" s="50" t="s">
        <v>454</v>
      </c>
      <c r="F1690" s="48" t="s">
        <v>455</v>
      </c>
      <c r="G1690" s="48" t="s">
        <v>401</v>
      </c>
      <c r="H1690" s="48">
        <v>280</v>
      </c>
      <c r="I1690" s="48">
        <v>1</v>
      </c>
      <c r="J1690" s="48" t="s">
        <v>402</v>
      </c>
      <c r="K1690" s="48">
        <v>3204</v>
      </c>
      <c r="L1690" s="49">
        <v>103</v>
      </c>
      <c r="M1690" s="48" t="s">
        <v>419</v>
      </c>
      <c r="N1690" s="51" t="s">
        <v>404</v>
      </c>
      <c r="O1690" s="52" t="s">
        <v>491</v>
      </c>
      <c r="P1690" s="48">
        <v>945</v>
      </c>
      <c r="Q1690" s="131" t="str">
        <f>IFERROR(INDEX(JRoomSCS!C:C,MATCH(JRooms!M1690,JRoomSCS!$B:$B,0)),"N/A")</f>
        <v>N/A</v>
      </c>
      <c r="R1690" s="86" t="s">
        <v>405</v>
      </c>
      <c r="S1690" s="87" t="str">
        <f>IFERROR(INDEX(SchoolList!C:C,MATCH(T1690,SchoolList!A:A,0)),"N/A")</f>
        <v>N/A</v>
      </c>
      <c r="T1690" s="87" t="s">
        <v>405</v>
      </c>
      <c r="U1690" s="88"/>
      <c r="V1690" s="87"/>
    </row>
    <row r="1691" spans="1:22" x14ac:dyDescent="0.2">
      <c r="A1691" s="48">
        <v>98</v>
      </c>
      <c r="B1691" s="48" t="s">
        <v>1113</v>
      </c>
      <c r="C1691" s="48" t="s">
        <v>1114</v>
      </c>
      <c r="D1691" s="49">
        <v>280</v>
      </c>
      <c r="E1691" s="50" t="s">
        <v>454</v>
      </c>
      <c r="F1691" s="48" t="s">
        <v>455</v>
      </c>
      <c r="G1691" s="48" t="s">
        <v>401</v>
      </c>
      <c r="H1691" s="48">
        <v>280</v>
      </c>
      <c r="I1691" s="48">
        <v>1</v>
      </c>
      <c r="J1691" s="48" t="s">
        <v>402</v>
      </c>
      <c r="K1691" s="48">
        <v>3202</v>
      </c>
      <c r="L1691" s="49">
        <v>104</v>
      </c>
      <c r="M1691" s="48" t="s">
        <v>419</v>
      </c>
      <c r="N1691" s="51" t="s">
        <v>404</v>
      </c>
      <c r="P1691" s="48">
        <v>945</v>
      </c>
      <c r="Q1691" s="131" t="str">
        <f>IFERROR(INDEX(JRoomSCS!C:C,MATCH(JRooms!M1691,JRoomSCS!$B:$B,0)),"N/A")</f>
        <v>N/A</v>
      </c>
      <c r="R1691" s="86" t="s">
        <v>405</v>
      </c>
      <c r="S1691" s="87" t="str">
        <f>IFERROR(INDEX(SchoolList!C:C,MATCH(T1691,SchoolList!A:A,0)),"N/A")</f>
        <v>N/A</v>
      </c>
      <c r="T1691" s="87" t="s">
        <v>405</v>
      </c>
      <c r="U1691" s="88"/>
      <c r="V1691" s="87"/>
    </row>
    <row r="1692" spans="1:22" x14ac:dyDescent="0.2">
      <c r="A1692" s="48">
        <v>98</v>
      </c>
      <c r="B1692" s="48" t="s">
        <v>1113</v>
      </c>
      <c r="C1692" s="48" t="s">
        <v>1114</v>
      </c>
      <c r="D1692" s="49">
        <v>280</v>
      </c>
      <c r="E1692" s="50" t="s">
        <v>454</v>
      </c>
      <c r="F1692" s="48" t="s">
        <v>455</v>
      </c>
      <c r="G1692" s="48" t="s">
        <v>401</v>
      </c>
      <c r="H1692" s="48">
        <v>280</v>
      </c>
      <c r="I1692" s="48">
        <v>1</v>
      </c>
      <c r="J1692" s="48" t="s">
        <v>402</v>
      </c>
      <c r="K1692" s="48">
        <v>3203</v>
      </c>
      <c r="L1692" s="49">
        <v>105</v>
      </c>
      <c r="M1692" s="48" t="s">
        <v>354</v>
      </c>
      <c r="N1692" s="51" t="s">
        <v>500</v>
      </c>
      <c r="P1692" s="48">
        <v>945</v>
      </c>
      <c r="Q1692" s="131" t="str">
        <f>IFERROR(INDEX(JRoomSCS!C:C,MATCH(JRooms!M1692,JRoomSCS!$B:$B,0)),"N/A")</f>
        <v>Arts</v>
      </c>
      <c r="R1692" s="86" t="s">
        <v>405</v>
      </c>
      <c r="S1692" s="87" t="str">
        <f>IFERROR(INDEX(SchoolList!C:C,MATCH(T1692,SchoolList!A:A,0)),"N/A")</f>
        <v>N/A</v>
      </c>
      <c r="T1692" s="87" t="s">
        <v>405</v>
      </c>
      <c r="U1692" s="88"/>
      <c r="V1692" s="87"/>
    </row>
    <row r="1693" spans="1:22" x14ac:dyDescent="0.2">
      <c r="A1693" s="48">
        <v>98</v>
      </c>
      <c r="B1693" s="48" t="s">
        <v>1113</v>
      </c>
      <c r="C1693" s="48" t="s">
        <v>1114</v>
      </c>
      <c r="D1693" s="49">
        <v>280</v>
      </c>
      <c r="E1693" s="50" t="s">
        <v>454</v>
      </c>
      <c r="F1693" s="48" t="s">
        <v>455</v>
      </c>
      <c r="G1693" s="48" t="s">
        <v>401</v>
      </c>
      <c r="H1693" s="48">
        <v>1265</v>
      </c>
      <c r="I1693" s="48">
        <v>2</v>
      </c>
      <c r="J1693" s="48" t="s">
        <v>421</v>
      </c>
      <c r="K1693" s="48">
        <v>3205</v>
      </c>
      <c r="L1693" s="49">
        <v>201</v>
      </c>
      <c r="M1693" s="48" t="s">
        <v>419</v>
      </c>
      <c r="N1693" s="51" t="s">
        <v>404</v>
      </c>
      <c r="P1693" s="48">
        <v>945</v>
      </c>
      <c r="Q1693" s="131" t="str">
        <f>IFERROR(INDEX(JRoomSCS!C:C,MATCH(JRooms!M1693,JRoomSCS!$B:$B,0)),"N/A")</f>
        <v>N/A</v>
      </c>
      <c r="R1693" s="86" t="s">
        <v>405</v>
      </c>
      <c r="S1693" s="87" t="str">
        <f>IFERROR(INDEX(SchoolList!C:C,MATCH(T1693,SchoolList!A:A,0)),"N/A")</f>
        <v>N/A</v>
      </c>
      <c r="T1693" s="87" t="s">
        <v>405</v>
      </c>
      <c r="U1693" s="88"/>
      <c r="V1693" s="87"/>
    </row>
    <row r="1694" spans="1:22" x14ac:dyDescent="0.2">
      <c r="A1694" s="48">
        <v>98</v>
      </c>
      <c r="B1694" s="48" t="s">
        <v>1113</v>
      </c>
      <c r="C1694" s="48" t="s">
        <v>1114</v>
      </c>
      <c r="D1694" s="49">
        <v>280</v>
      </c>
      <c r="E1694" s="50" t="s">
        <v>454</v>
      </c>
      <c r="F1694" s="48" t="s">
        <v>455</v>
      </c>
      <c r="G1694" s="48" t="s">
        <v>401</v>
      </c>
      <c r="H1694" s="48">
        <v>1265</v>
      </c>
      <c r="I1694" s="48">
        <v>2</v>
      </c>
      <c r="J1694" s="48" t="s">
        <v>421</v>
      </c>
      <c r="K1694" s="48">
        <v>3206</v>
      </c>
      <c r="L1694" s="49">
        <v>202</v>
      </c>
      <c r="M1694" s="48" t="s">
        <v>419</v>
      </c>
      <c r="N1694" s="51" t="s">
        <v>404</v>
      </c>
      <c r="O1694" s="52" t="s">
        <v>491</v>
      </c>
      <c r="P1694" s="48">
        <v>945</v>
      </c>
      <c r="Q1694" s="131" t="str">
        <f>IFERROR(INDEX(JRoomSCS!C:C,MATCH(JRooms!M1694,JRoomSCS!$B:$B,0)),"N/A")</f>
        <v>N/A</v>
      </c>
      <c r="R1694" s="86" t="s">
        <v>405</v>
      </c>
      <c r="S1694" s="87" t="str">
        <f>IFERROR(INDEX(SchoolList!C:C,MATCH(T1694,SchoolList!A:A,0)),"N/A")</f>
        <v>N/A</v>
      </c>
      <c r="T1694" s="87" t="s">
        <v>405</v>
      </c>
      <c r="U1694" s="88"/>
      <c r="V1694" s="87"/>
    </row>
    <row r="1695" spans="1:22" x14ac:dyDescent="0.2">
      <c r="A1695" s="48">
        <v>98</v>
      </c>
      <c r="B1695" s="48" t="s">
        <v>1113</v>
      </c>
      <c r="C1695" s="48" t="s">
        <v>1114</v>
      </c>
      <c r="D1695" s="49">
        <v>280</v>
      </c>
      <c r="E1695" s="50" t="s">
        <v>454</v>
      </c>
      <c r="F1695" s="48" t="s">
        <v>455</v>
      </c>
      <c r="G1695" s="48" t="s">
        <v>401</v>
      </c>
      <c r="H1695" s="48">
        <v>1265</v>
      </c>
      <c r="I1695" s="48">
        <v>2</v>
      </c>
      <c r="J1695" s="48" t="s">
        <v>421</v>
      </c>
      <c r="K1695" s="48">
        <v>3209</v>
      </c>
      <c r="L1695" s="49">
        <v>203</v>
      </c>
      <c r="M1695" s="48" t="s">
        <v>419</v>
      </c>
      <c r="N1695" s="51" t="s">
        <v>404</v>
      </c>
      <c r="P1695" s="48">
        <v>945</v>
      </c>
      <c r="Q1695" s="131" t="str">
        <f>IFERROR(INDEX(JRoomSCS!C:C,MATCH(JRooms!M1695,JRoomSCS!$B:$B,0)),"N/A")</f>
        <v>N/A</v>
      </c>
      <c r="R1695" s="86" t="s">
        <v>405</v>
      </c>
      <c r="S1695" s="87" t="str">
        <f>IFERROR(INDEX(SchoolList!C:C,MATCH(T1695,SchoolList!A:A,0)),"N/A")</f>
        <v>N/A</v>
      </c>
      <c r="T1695" s="87" t="s">
        <v>405</v>
      </c>
      <c r="U1695" s="88"/>
      <c r="V1695" s="87"/>
    </row>
    <row r="1696" spans="1:22" x14ac:dyDescent="0.2">
      <c r="A1696" s="48">
        <v>98</v>
      </c>
      <c r="B1696" s="48" t="s">
        <v>1113</v>
      </c>
      <c r="C1696" s="48" t="s">
        <v>1114</v>
      </c>
      <c r="D1696" s="49">
        <v>280</v>
      </c>
      <c r="E1696" s="50" t="s">
        <v>454</v>
      </c>
      <c r="F1696" s="48" t="s">
        <v>455</v>
      </c>
      <c r="G1696" s="48" t="s">
        <v>401</v>
      </c>
      <c r="H1696" s="48">
        <v>1265</v>
      </c>
      <c r="I1696" s="48">
        <v>2</v>
      </c>
      <c r="J1696" s="48" t="s">
        <v>421</v>
      </c>
      <c r="K1696" s="48">
        <v>3207</v>
      </c>
      <c r="L1696" s="49">
        <v>204</v>
      </c>
      <c r="M1696" s="48" t="s">
        <v>419</v>
      </c>
      <c r="N1696" s="51" t="s">
        <v>404</v>
      </c>
      <c r="P1696" s="48">
        <v>945</v>
      </c>
      <c r="Q1696" s="131" t="str">
        <f>IFERROR(INDEX(JRoomSCS!C:C,MATCH(JRooms!M1696,JRoomSCS!$B:$B,0)),"N/A")</f>
        <v>N/A</v>
      </c>
      <c r="R1696" s="86" t="s">
        <v>405</v>
      </c>
      <c r="S1696" s="87" t="str">
        <f>IFERROR(INDEX(SchoolList!C:C,MATCH(T1696,SchoolList!A:A,0)),"N/A")</f>
        <v>N/A</v>
      </c>
      <c r="T1696" s="87" t="s">
        <v>405</v>
      </c>
      <c r="U1696" s="88"/>
      <c r="V1696" s="87"/>
    </row>
    <row r="1697" spans="1:22" x14ac:dyDescent="0.2">
      <c r="A1697" s="48">
        <v>98</v>
      </c>
      <c r="B1697" s="48" t="s">
        <v>1113</v>
      </c>
      <c r="C1697" s="48" t="s">
        <v>1114</v>
      </c>
      <c r="D1697" s="49">
        <v>280</v>
      </c>
      <c r="E1697" s="50" t="s">
        <v>454</v>
      </c>
      <c r="F1697" s="48" t="s">
        <v>455</v>
      </c>
      <c r="G1697" s="48" t="s">
        <v>401</v>
      </c>
      <c r="H1697" s="48">
        <v>1265</v>
      </c>
      <c r="I1697" s="48">
        <v>2</v>
      </c>
      <c r="J1697" s="48" t="s">
        <v>421</v>
      </c>
      <c r="K1697" s="48">
        <v>3208</v>
      </c>
      <c r="L1697" s="49">
        <v>205</v>
      </c>
      <c r="M1697" s="48" t="s">
        <v>403</v>
      </c>
      <c r="N1697" s="51" t="s">
        <v>404</v>
      </c>
      <c r="P1697" s="48">
        <v>945</v>
      </c>
      <c r="Q1697" s="131" t="str">
        <f>IFERROR(INDEX(JRoomSCS!C:C,MATCH(JRooms!M1697,JRoomSCS!$B:$B,0)),"N/A")</f>
        <v>N/A</v>
      </c>
      <c r="R1697" s="86" t="s">
        <v>405</v>
      </c>
      <c r="S1697" s="87" t="str">
        <f>IFERROR(INDEX(SchoolList!C:C,MATCH(T1697,SchoolList!A:A,0)),"N/A")</f>
        <v>N/A</v>
      </c>
      <c r="T1697" s="87" t="s">
        <v>405</v>
      </c>
      <c r="U1697" s="88"/>
      <c r="V1697" s="87"/>
    </row>
    <row r="1698" spans="1:22" x14ac:dyDescent="0.2">
      <c r="A1698" s="48">
        <v>98</v>
      </c>
      <c r="B1698" s="48" t="s">
        <v>1113</v>
      </c>
      <c r="C1698" s="48" t="s">
        <v>1114</v>
      </c>
      <c r="D1698" s="49">
        <v>281</v>
      </c>
      <c r="E1698" s="50" t="s">
        <v>551</v>
      </c>
      <c r="F1698" s="48" t="s">
        <v>552</v>
      </c>
      <c r="G1698" s="48" t="s">
        <v>424</v>
      </c>
      <c r="H1698" s="48">
        <v>281</v>
      </c>
      <c r="I1698" s="48">
        <v>1</v>
      </c>
      <c r="J1698" s="48" t="s">
        <v>402</v>
      </c>
      <c r="K1698" s="48">
        <v>763</v>
      </c>
      <c r="L1698" s="49" t="s">
        <v>551</v>
      </c>
      <c r="M1698" s="48" t="s">
        <v>419</v>
      </c>
      <c r="N1698" s="51" t="s">
        <v>404</v>
      </c>
      <c r="P1698" s="48">
        <v>897</v>
      </c>
      <c r="Q1698" s="131" t="str">
        <f>IFERROR(INDEX(JRoomSCS!C:C,MATCH(JRooms!M1698,JRoomSCS!$B:$B,0)),"N/A")</f>
        <v>N/A</v>
      </c>
      <c r="R1698" s="86" t="s">
        <v>405</v>
      </c>
      <c r="S1698" s="87" t="str">
        <f>IFERROR(INDEX(SchoolList!C:C,MATCH(T1698,SchoolList!A:A,0)),"N/A")</f>
        <v>N/A</v>
      </c>
      <c r="T1698" s="87" t="s">
        <v>405</v>
      </c>
      <c r="U1698" s="88"/>
      <c r="V1698" s="87"/>
    </row>
    <row r="1699" spans="1:22" x14ac:dyDescent="0.2">
      <c r="A1699" s="48">
        <v>98</v>
      </c>
      <c r="B1699" s="48" t="s">
        <v>1113</v>
      </c>
      <c r="C1699" s="48" t="s">
        <v>1114</v>
      </c>
      <c r="D1699" s="49">
        <v>282</v>
      </c>
      <c r="E1699" s="50" t="s">
        <v>553</v>
      </c>
      <c r="F1699" s="48" t="s">
        <v>554</v>
      </c>
      <c r="G1699" s="48" t="s">
        <v>424</v>
      </c>
      <c r="H1699" s="48">
        <v>282</v>
      </c>
      <c r="I1699" s="48">
        <v>1</v>
      </c>
      <c r="J1699" s="48" t="s">
        <v>402</v>
      </c>
      <c r="K1699" s="48">
        <v>764</v>
      </c>
      <c r="L1699" s="49" t="s">
        <v>553</v>
      </c>
      <c r="M1699" s="48" t="s">
        <v>419</v>
      </c>
      <c r="N1699" s="51" t="s">
        <v>404</v>
      </c>
      <c r="P1699" s="48">
        <v>897</v>
      </c>
      <c r="Q1699" s="131" t="str">
        <f>IFERROR(INDEX(JRoomSCS!C:C,MATCH(JRooms!M1699,JRoomSCS!$B:$B,0)),"N/A")</f>
        <v>N/A</v>
      </c>
      <c r="R1699" s="86" t="s">
        <v>405</v>
      </c>
      <c r="S1699" s="87" t="str">
        <f>IFERROR(INDEX(SchoolList!C:C,MATCH(T1699,SchoolList!A:A,0)),"N/A")</f>
        <v>N/A</v>
      </c>
      <c r="T1699" s="87" t="s">
        <v>405</v>
      </c>
      <c r="U1699" s="88"/>
      <c r="V1699" s="87"/>
    </row>
    <row r="1700" spans="1:22" x14ac:dyDescent="0.2">
      <c r="A1700" s="48">
        <v>98</v>
      </c>
      <c r="B1700" s="48" t="s">
        <v>1113</v>
      </c>
      <c r="C1700" s="48" t="s">
        <v>1114</v>
      </c>
      <c r="D1700" s="49">
        <v>283</v>
      </c>
      <c r="E1700" s="50" t="s">
        <v>555</v>
      </c>
      <c r="F1700" s="48" t="s">
        <v>556</v>
      </c>
      <c r="G1700" s="48" t="s">
        <v>424</v>
      </c>
      <c r="H1700" s="48">
        <v>283</v>
      </c>
      <c r="I1700" s="48">
        <v>1</v>
      </c>
      <c r="J1700" s="48" t="s">
        <v>402</v>
      </c>
      <c r="K1700" s="48">
        <v>765</v>
      </c>
      <c r="L1700" s="49" t="s">
        <v>555</v>
      </c>
      <c r="M1700" s="48" t="s">
        <v>419</v>
      </c>
      <c r="N1700" s="51" t="s">
        <v>404</v>
      </c>
      <c r="P1700" s="48">
        <v>897</v>
      </c>
      <c r="Q1700" s="131" t="str">
        <f>IFERROR(INDEX(JRoomSCS!C:C,MATCH(JRooms!M1700,JRoomSCS!$B:$B,0)),"N/A")</f>
        <v>N/A</v>
      </c>
      <c r="R1700" s="86" t="s">
        <v>405</v>
      </c>
      <c r="S1700" s="87" t="str">
        <f>IFERROR(INDEX(SchoolList!C:C,MATCH(T1700,SchoolList!A:A,0)),"N/A")</f>
        <v>N/A</v>
      </c>
      <c r="T1700" s="87" t="s">
        <v>405</v>
      </c>
      <c r="U1700" s="88"/>
      <c r="V1700" s="87"/>
    </row>
    <row r="1701" spans="1:22" x14ac:dyDescent="0.2">
      <c r="A1701" s="48">
        <v>98</v>
      </c>
      <c r="B1701" s="48" t="s">
        <v>1113</v>
      </c>
      <c r="C1701" s="48" t="s">
        <v>1114</v>
      </c>
      <c r="D1701" s="49">
        <v>284</v>
      </c>
      <c r="E1701" s="50" t="s">
        <v>1116</v>
      </c>
      <c r="F1701" s="48" t="s">
        <v>1117</v>
      </c>
      <c r="G1701" s="48" t="s">
        <v>424</v>
      </c>
      <c r="H1701" s="48">
        <v>284</v>
      </c>
      <c r="I1701" s="48">
        <v>1</v>
      </c>
      <c r="J1701" s="48" t="s">
        <v>402</v>
      </c>
      <c r="K1701" s="48">
        <v>762</v>
      </c>
      <c r="L1701" s="49" t="s">
        <v>1116</v>
      </c>
      <c r="M1701" s="48" t="s">
        <v>419</v>
      </c>
      <c r="N1701" s="51" t="s">
        <v>404</v>
      </c>
      <c r="P1701" s="48">
        <v>897</v>
      </c>
      <c r="Q1701" s="131" t="str">
        <f>IFERROR(INDEX(JRoomSCS!C:C,MATCH(JRooms!M1701,JRoomSCS!$B:$B,0)),"N/A")</f>
        <v>N/A</v>
      </c>
      <c r="R1701" s="86" t="s">
        <v>405</v>
      </c>
      <c r="S1701" s="87" t="str">
        <f>IFERROR(INDEX(SchoolList!C:C,MATCH(T1701,SchoolList!A:A,0)),"N/A")</f>
        <v>N/A</v>
      </c>
      <c r="T1701" s="87" t="s">
        <v>405</v>
      </c>
      <c r="U1701" s="88"/>
      <c r="V1701" s="87"/>
    </row>
    <row r="1702" spans="1:22" x14ac:dyDescent="0.2">
      <c r="A1702" s="48">
        <v>98</v>
      </c>
      <c r="B1702" s="48" t="s">
        <v>1113</v>
      </c>
      <c r="C1702" s="48" t="s">
        <v>1114</v>
      </c>
      <c r="D1702" s="49">
        <v>285</v>
      </c>
      <c r="E1702" s="50" t="s">
        <v>444</v>
      </c>
      <c r="F1702" s="48" t="s">
        <v>445</v>
      </c>
      <c r="G1702" s="48" t="s">
        <v>424</v>
      </c>
      <c r="H1702" s="48">
        <v>285</v>
      </c>
      <c r="I1702" s="48">
        <v>1</v>
      </c>
      <c r="J1702" s="48" t="s">
        <v>402</v>
      </c>
      <c r="K1702" s="48">
        <v>766</v>
      </c>
      <c r="L1702" s="49" t="s">
        <v>444</v>
      </c>
      <c r="M1702" s="48" t="s">
        <v>419</v>
      </c>
      <c r="N1702" s="51" t="s">
        <v>404</v>
      </c>
      <c r="P1702" s="48">
        <v>897</v>
      </c>
      <c r="Q1702" s="131" t="str">
        <f>IFERROR(INDEX(JRoomSCS!C:C,MATCH(JRooms!M1702,JRoomSCS!$B:$B,0)),"N/A")</f>
        <v>N/A</v>
      </c>
      <c r="R1702" s="86" t="s">
        <v>405</v>
      </c>
      <c r="S1702" s="87" t="str">
        <f>IFERROR(INDEX(SchoolList!C:C,MATCH(T1702,SchoolList!A:A,0)),"N/A")</f>
        <v>N/A</v>
      </c>
      <c r="T1702" s="87" t="s">
        <v>405</v>
      </c>
      <c r="U1702" s="88"/>
      <c r="V1702" s="87"/>
    </row>
    <row r="1703" spans="1:22" x14ac:dyDescent="0.2">
      <c r="A1703" s="48">
        <v>98</v>
      </c>
      <c r="B1703" s="48" t="s">
        <v>1113</v>
      </c>
      <c r="C1703" s="48" t="s">
        <v>1114</v>
      </c>
      <c r="D1703" s="49">
        <v>286</v>
      </c>
      <c r="E1703" s="50" t="s">
        <v>448</v>
      </c>
      <c r="F1703" s="48" t="s">
        <v>449</v>
      </c>
      <c r="G1703" s="48" t="s">
        <v>424</v>
      </c>
      <c r="H1703" s="48">
        <v>286</v>
      </c>
      <c r="I1703" s="48">
        <v>1</v>
      </c>
      <c r="J1703" s="48" t="s">
        <v>402</v>
      </c>
      <c r="K1703" s="48">
        <v>767</v>
      </c>
      <c r="L1703" s="49" t="s">
        <v>448</v>
      </c>
      <c r="M1703" s="48" t="s">
        <v>419</v>
      </c>
      <c r="N1703" s="51" t="s">
        <v>404</v>
      </c>
      <c r="P1703" s="48">
        <v>897</v>
      </c>
      <c r="Q1703" s="131" t="str">
        <f>IFERROR(INDEX(JRoomSCS!C:C,MATCH(JRooms!M1703,JRoomSCS!$B:$B,0)),"N/A")</f>
        <v>N/A</v>
      </c>
      <c r="R1703" s="86" t="s">
        <v>405</v>
      </c>
      <c r="S1703" s="87" t="str">
        <f>IFERROR(INDEX(SchoolList!C:C,MATCH(T1703,SchoolList!A:A,0)),"N/A")</f>
        <v>N/A</v>
      </c>
      <c r="T1703" s="87" t="s">
        <v>405</v>
      </c>
      <c r="U1703" s="88"/>
      <c r="V1703" s="87"/>
    </row>
    <row r="1704" spans="1:22" x14ac:dyDescent="0.2">
      <c r="A1704" s="48">
        <v>98</v>
      </c>
      <c r="B1704" s="48" t="s">
        <v>1113</v>
      </c>
      <c r="C1704" s="48" t="s">
        <v>1114</v>
      </c>
      <c r="D1704" s="49">
        <v>287</v>
      </c>
      <c r="E1704" s="50" t="s">
        <v>450</v>
      </c>
      <c r="F1704" s="48" t="s">
        <v>451</v>
      </c>
      <c r="G1704" s="48" t="s">
        <v>424</v>
      </c>
      <c r="H1704" s="48">
        <v>287</v>
      </c>
      <c r="I1704" s="48">
        <v>1</v>
      </c>
      <c r="J1704" s="48" t="s">
        <v>402</v>
      </c>
      <c r="K1704" s="48">
        <v>768</v>
      </c>
      <c r="L1704" s="49" t="s">
        <v>450</v>
      </c>
      <c r="M1704" s="48" t="s">
        <v>419</v>
      </c>
      <c r="N1704" s="51" t="s">
        <v>404</v>
      </c>
      <c r="P1704" s="48">
        <v>897</v>
      </c>
      <c r="Q1704" s="131" t="str">
        <f>IFERROR(INDEX(JRoomSCS!C:C,MATCH(JRooms!M1704,JRoomSCS!$B:$B,0)),"N/A")</f>
        <v>N/A</v>
      </c>
      <c r="R1704" s="86" t="s">
        <v>405</v>
      </c>
      <c r="S1704" s="87" t="str">
        <f>IFERROR(INDEX(SchoolList!C:C,MATCH(T1704,SchoolList!A:A,0)),"N/A")</f>
        <v>N/A</v>
      </c>
      <c r="T1704" s="87" t="s">
        <v>405</v>
      </c>
      <c r="U1704" s="88"/>
      <c r="V1704" s="87"/>
    </row>
    <row r="1705" spans="1:22" x14ac:dyDescent="0.2">
      <c r="A1705" s="48">
        <v>98</v>
      </c>
      <c r="B1705" s="48" t="s">
        <v>1113</v>
      </c>
      <c r="C1705" s="48" t="s">
        <v>1114</v>
      </c>
      <c r="D1705" s="49">
        <v>288</v>
      </c>
      <c r="E1705" s="50" t="s">
        <v>1118</v>
      </c>
      <c r="F1705" s="48" t="s">
        <v>1119</v>
      </c>
      <c r="G1705" s="48" t="s">
        <v>424</v>
      </c>
      <c r="H1705" s="48">
        <v>288</v>
      </c>
      <c r="I1705" s="48">
        <v>1</v>
      </c>
      <c r="J1705" s="48" t="s">
        <v>402</v>
      </c>
      <c r="K1705" s="48">
        <v>769</v>
      </c>
      <c r="L1705" s="49" t="s">
        <v>1118</v>
      </c>
      <c r="M1705" s="48" t="s">
        <v>419</v>
      </c>
      <c r="N1705" s="51" t="s">
        <v>404</v>
      </c>
      <c r="P1705" s="48">
        <v>897</v>
      </c>
      <c r="Q1705" s="131" t="str">
        <f>IFERROR(INDEX(JRoomSCS!C:C,MATCH(JRooms!M1705,JRoomSCS!$B:$B,0)),"N/A")</f>
        <v>N/A</v>
      </c>
      <c r="R1705" s="86" t="s">
        <v>405</v>
      </c>
      <c r="S1705" s="87" t="str">
        <f>IFERROR(INDEX(SchoolList!C:C,MATCH(T1705,SchoolList!A:A,0)),"N/A")</f>
        <v>N/A</v>
      </c>
      <c r="T1705" s="87" t="s">
        <v>405</v>
      </c>
      <c r="U1705" s="88"/>
      <c r="V1705" s="87"/>
    </row>
    <row r="1706" spans="1:22" x14ac:dyDescent="0.2">
      <c r="A1706" s="48">
        <v>102</v>
      </c>
      <c r="B1706" s="48" t="s">
        <v>168</v>
      </c>
      <c r="C1706" s="48" t="s">
        <v>1120</v>
      </c>
      <c r="D1706" s="49">
        <v>813</v>
      </c>
      <c r="E1706" s="50" t="s">
        <v>399</v>
      </c>
      <c r="F1706" s="48" t="s">
        <v>400</v>
      </c>
      <c r="G1706" s="48" t="s">
        <v>401</v>
      </c>
      <c r="H1706" s="48">
        <v>813</v>
      </c>
      <c r="I1706" s="48">
        <v>1</v>
      </c>
      <c r="J1706" s="48" t="s">
        <v>402</v>
      </c>
      <c r="K1706" s="48">
        <v>1054</v>
      </c>
      <c r="L1706" s="49">
        <v>123</v>
      </c>
      <c r="M1706" s="48" t="s">
        <v>626</v>
      </c>
      <c r="N1706" s="51" t="s">
        <v>404</v>
      </c>
      <c r="O1706" s="63" t="s">
        <v>490</v>
      </c>
      <c r="P1706" s="48">
        <v>1470</v>
      </c>
      <c r="Q1706" s="131" t="str">
        <f>IFERROR(INDEX(JRoomSCS!C:C,MATCH(JRooms!M1706,JRoomSCS!$B:$B,0)),"N/A")</f>
        <v>N/A</v>
      </c>
      <c r="R1706" s="86" t="s">
        <v>405</v>
      </c>
      <c r="S1706" s="87" t="str">
        <f>IFERROR(INDEX(SchoolList!C:C,MATCH(T1706,SchoolList!A:A,0)),"N/A")</f>
        <v>N/A</v>
      </c>
      <c r="T1706" s="87" t="s">
        <v>405</v>
      </c>
      <c r="U1706" s="88"/>
      <c r="V1706" s="87"/>
    </row>
    <row r="1707" spans="1:22" x14ac:dyDescent="0.2">
      <c r="A1707" s="48">
        <v>102</v>
      </c>
      <c r="B1707" s="48" t="s">
        <v>168</v>
      </c>
      <c r="C1707" s="48" t="s">
        <v>1120</v>
      </c>
      <c r="D1707" s="49">
        <v>813</v>
      </c>
      <c r="E1707" s="50" t="s">
        <v>399</v>
      </c>
      <c r="F1707" s="48" t="s">
        <v>400</v>
      </c>
      <c r="G1707" s="48" t="s">
        <v>401</v>
      </c>
      <c r="H1707" s="48">
        <v>813</v>
      </c>
      <c r="I1707" s="48">
        <v>1</v>
      </c>
      <c r="J1707" s="48" t="s">
        <v>402</v>
      </c>
      <c r="K1707" s="48">
        <v>1053</v>
      </c>
      <c r="L1707" s="49">
        <v>124</v>
      </c>
      <c r="M1707" s="48" t="s">
        <v>626</v>
      </c>
      <c r="N1707" s="51" t="s">
        <v>404</v>
      </c>
      <c r="P1707" s="48">
        <v>1540</v>
      </c>
      <c r="Q1707" s="131" t="str">
        <f>IFERROR(INDEX(JRoomSCS!C:C,MATCH(JRooms!M1707,JRoomSCS!$B:$B,0)),"N/A")</f>
        <v>N/A</v>
      </c>
      <c r="R1707" s="86" t="s">
        <v>405</v>
      </c>
      <c r="S1707" s="87" t="str">
        <f>IFERROR(INDEX(SchoolList!C:C,MATCH(T1707,SchoolList!A:A,0)),"N/A")</f>
        <v>N/A</v>
      </c>
      <c r="T1707" s="87" t="s">
        <v>405</v>
      </c>
      <c r="U1707" s="88"/>
      <c r="V1707" s="87"/>
    </row>
    <row r="1708" spans="1:22" x14ac:dyDescent="0.2">
      <c r="A1708" s="48">
        <v>102</v>
      </c>
      <c r="B1708" s="48" t="s">
        <v>168</v>
      </c>
      <c r="C1708" s="48" t="s">
        <v>1120</v>
      </c>
      <c r="D1708" s="49">
        <v>813</v>
      </c>
      <c r="E1708" s="50" t="s">
        <v>399</v>
      </c>
      <c r="F1708" s="48" t="s">
        <v>400</v>
      </c>
      <c r="G1708" s="48" t="s">
        <v>401</v>
      </c>
      <c r="H1708" s="48">
        <v>813</v>
      </c>
      <c r="I1708" s="48">
        <v>1</v>
      </c>
      <c r="J1708" s="48" t="s">
        <v>402</v>
      </c>
      <c r="K1708" s="48">
        <v>1051</v>
      </c>
      <c r="L1708" s="49" t="s">
        <v>521</v>
      </c>
      <c r="M1708" s="48" t="s">
        <v>563</v>
      </c>
      <c r="N1708" s="51" t="s">
        <v>564</v>
      </c>
      <c r="P1708" s="48">
        <v>8720</v>
      </c>
      <c r="Q1708" s="131" t="str">
        <f>IFERROR(INDEX(JRoomSCS!C:C,MATCH(JRooms!M1708,JRoomSCS!$B:$B,0)),"N/A")</f>
        <v>N/A</v>
      </c>
      <c r="R1708" s="86" t="s">
        <v>405</v>
      </c>
      <c r="S1708" s="87" t="str">
        <f>IFERROR(INDEX(SchoolList!C:C,MATCH(T1708,SchoolList!A:A,0)),"N/A")</f>
        <v>N/A</v>
      </c>
      <c r="T1708" s="87" t="s">
        <v>405</v>
      </c>
      <c r="U1708" s="88"/>
      <c r="V1708" s="87"/>
    </row>
    <row r="1709" spans="1:22" x14ac:dyDescent="0.2">
      <c r="A1709" s="48">
        <v>102</v>
      </c>
      <c r="B1709" s="48" t="s">
        <v>168</v>
      </c>
      <c r="C1709" s="48" t="s">
        <v>1120</v>
      </c>
      <c r="D1709" s="49">
        <v>813</v>
      </c>
      <c r="E1709" s="50" t="s">
        <v>399</v>
      </c>
      <c r="F1709" s="48" t="s">
        <v>400</v>
      </c>
      <c r="G1709" s="48" t="s">
        <v>401</v>
      </c>
      <c r="H1709" s="48">
        <v>813</v>
      </c>
      <c r="I1709" s="48">
        <v>1</v>
      </c>
      <c r="J1709" s="48" t="s">
        <v>402</v>
      </c>
      <c r="K1709" s="48">
        <v>1052</v>
      </c>
      <c r="L1709" s="49" t="s">
        <v>507</v>
      </c>
      <c r="M1709" s="48" t="s">
        <v>412</v>
      </c>
      <c r="N1709" s="51" t="s">
        <v>413</v>
      </c>
      <c r="P1709" s="48">
        <v>3712</v>
      </c>
      <c r="Q1709" s="131" t="str">
        <f>IFERROR(INDEX(JRoomSCS!C:C,MATCH(JRooms!M1709,JRoomSCS!$B:$B,0)),"N/A")</f>
        <v>N/A</v>
      </c>
      <c r="R1709" s="86" t="s">
        <v>405</v>
      </c>
      <c r="S1709" s="87" t="str">
        <f>IFERROR(INDEX(SchoolList!C:C,MATCH(T1709,SchoolList!A:A,0)),"N/A")</f>
        <v>N/A</v>
      </c>
      <c r="T1709" s="87" t="s">
        <v>405</v>
      </c>
      <c r="U1709" s="88"/>
      <c r="V1709" s="87"/>
    </row>
    <row r="1710" spans="1:22" x14ac:dyDescent="0.2">
      <c r="A1710" s="48">
        <v>102</v>
      </c>
      <c r="B1710" s="48" t="s">
        <v>168</v>
      </c>
      <c r="C1710" s="48" t="s">
        <v>1120</v>
      </c>
      <c r="D1710" s="49">
        <v>813</v>
      </c>
      <c r="E1710" s="50" t="s">
        <v>399</v>
      </c>
      <c r="F1710" s="48" t="s">
        <v>400</v>
      </c>
      <c r="G1710" s="48" t="s">
        <v>401</v>
      </c>
      <c r="H1710" s="48">
        <v>1082</v>
      </c>
      <c r="I1710" s="48">
        <v>2</v>
      </c>
      <c r="J1710" s="48" t="s">
        <v>541</v>
      </c>
      <c r="K1710" s="48">
        <v>1061</v>
      </c>
      <c r="L1710" s="49">
        <v>223</v>
      </c>
      <c r="M1710" s="48" t="s">
        <v>415</v>
      </c>
      <c r="N1710" s="51" t="s">
        <v>416</v>
      </c>
      <c r="P1710" s="48">
        <v>1360</v>
      </c>
      <c r="Q1710" s="131" t="str">
        <f>IFERROR(INDEX(JRoomSCS!C:C,MATCH(JRooms!M1710,JRoomSCS!$B:$B,0)),"N/A")</f>
        <v>N/A</v>
      </c>
      <c r="R1710" s="86" t="s">
        <v>405</v>
      </c>
      <c r="S1710" s="87" t="str">
        <f>IFERROR(INDEX(SchoolList!C:C,MATCH(T1710,SchoolList!A:A,0)),"N/A")</f>
        <v>N/A</v>
      </c>
      <c r="T1710" s="87" t="s">
        <v>405</v>
      </c>
      <c r="U1710" s="88"/>
      <c r="V1710" s="87"/>
    </row>
    <row r="1711" spans="1:22" x14ac:dyDescent="0.2">
      <c r="A1711" s="48">
        <v>102</v>
      </c>
      <c r="B1711" s="48" t="s">
        <v>168</v>
      </c>
      <c r="C1711" s="48" t="s">
        <v>1120</v>
      </c>
      <c r="D1711" s="49">
        <v>813</v>
      </c>
      <c r="E1711" s="50" t="s">
        <v>399</v>
      </c>
      <c r="F1711" s="48" t="s">
        <v>400</v>
      </c>
      <c r="G1711" s="48" t="s">
        <v>401</v>
      </c>
      <c r="H1711" s="48">
        <v>1082</v>
      </c>
      <c r="I1711" s="48">
        <v>2</v>
      </c>
      <c r="J1711" s="48" t="s">
        <v>541</v>
      </c>
      <c r="K1711" s="48">
        <v>1062</v>
      </c>
      <c r="L1711" s="49">
        <v>224</v>
      </c>
      <c r="M1711" s="48" t="s">
        <v>712</v>
      </c>
      <c r="N1711" s="51" t="s">
        <v>416</v>
      </c>
      <c r="P1711" s="48">
        <v>770</v>
      </c>
      <c r="Q1711" s="131" t="str">
        <f>IFERROR(INDEX(JRoomSCS!C:C,MATCH(JRooms!M1711,JRoomSCS!$B:$B,0)),"N/A")</f>
        <v>N/A</v>
      </c>
      <c r="R1711" s="86" t="s">
        <v>405</v>
      </c>
      <c r="S1711" s="87" t="str">
        <f>IFERROR(INDEX(SchoolList!C:C,MATCH(T1711,SchoolList!A:A,0)),"N/A")</f>
        <v>N/A</v>
      </c>
      <c r="T1711" s="87" t="s">
        <v>405</v>
      </c>
      <c r="U1711" s="88"/>
      <c r="V1711" s="87"/>
    </row>
    <row r="1712" spans="1:22" x14ac:dyDescent="0.2">
      <c r="A1712" s="48">
        <v>102</v>
      </c>
      <c r="B1712" s="48" t="s">
        <v>168</v>
      </c>
      <c r="C1712" s="48" t="s">
        <v>1120</v>
      </c>
      <c r="D1712" s="49">
        <v>813</v>
      </c>
      <c r="E1712" s="50" t="s">
        <v>399</v>
      </c>
      <c r="F1712" s="48" t="s">
        <v>400</v>
      </c>
      <c r="G1712" s="48" t="s">
        <v>401</v>
      </c>
      <c r="H1712" s="48">
        <v>1082</v>
      </c>
      <c r="I1712" s="48">
        <v>2</v>
      </c>
      <c r="J1712" s="48" t="s">
        <v>541</v>
      </c>
      <c r="K1712" s="48">
        <v>1063</v>
      </c>
      <c r="L1712" s="49">
        <v>225</v>
      </c>
      <c r="M1712" s="48" t="s">
        <v>1121</v>
      </c>
      <c r="N1712" s="51" t="s">
        <v>409</v>
      </c>
      <c r="P1712" s="48">
        <v>682</v>
      </c>
      <c r="Q1712" s="131" t="str">
        <f>IFERROR(INDEX(JRoomSCS!C:C,MATCH(JRooms!M1712,JRoomSCS!$B:$B,0)),"N/A")</f>
        <v>N/A</v>
      </c>
      <c r="R1712" s="86" t="s">
        <v>405</v>
      </c>
      <c r="S1712" s="87" t="str">
        <f>IFERROR(INDEX(SchoolList!C:C,MATCH(T1712,SchoolList!A:A,0)),"N/A")</f>
        <v>N/A</v>
      </c>
      <c r="T1712" s="87" t="s">
        <v>405</v>
      </c>
      <c r="U1712" s="88"/>
      <c r="V1712" s="87"/>
    </row>
    <row r="1713" spans="1:22" x14ac:dyDescent="0.2">
      <c r="A1713" s="48">
        <v>102</v>
      </c>
      <c r="B1713" s="48" t="s">
        <v>168</v>
      </c>
      <c r="C1713" s="48" t="s">
        <v>1120</v>
      </c>
      <c r="D1713" s="49">
        <v>813</v>
      </c>
      <c r="E1713" s="50" t="s">
        <v>399</v>
      </c>
      <c r="F1713" s="48" t="s">
        <v>400</v>
      </c>
      <c r="G1713" s="48" t="s">
        <v>401</v>
      </c>
      <c r="H1713" s="48">
        <v>1082</v>
      </c>
      <c r="I1713" s="48">
        <v>2</v>
      </c>
      <c r="J1713" s="48" t="s">
        <v>541</v>
      </c>
      <c r="K1713" s="48">
        <v>1065</v>
      </c>
      <c r="L1713" s="49">
        <v>226</v>
      </c>
      <c r="M1713" s="48" t="s">
        <v>359</v>
      </c>
      <c r="N1713" s="51" t="s">
        <v>404</v>
      </c>
      <c r="O1713" s="52" t="s">
        <v>500</v>
      </c>
      <c r="P1713" s="48">
        <v>1218</v>
      </c>
      <c r="Q1713" s="131" t="str">
        <f>IFERROR(INDEX(JRoomSCS!C:C,MATCH(JRooms!M1713,JRoomSCS!$B:$B,0)),"N/A")</f>
        <v>Arts</v>
      </c>
      <c r="R1713" s="86" t="s">
        <v>405</v>
      </c>
      <c r="S1713" s="87" t="str">
        <f>IFERROR(INDEX(SchoolList!C:C,MATCH(T1713,SchoolList!A:A,0)),"N/A")</f>
        <v>N/A</v>
      </c>
      <c r="T1713" s="87" t="s">
        <v>405</v>
      </c>
      <c r="U1713" s="88"/>
      <c r="V1713" s="87"/>
    </row>
    <row r="1714" spans="1:22" x14ac:dyDescent="0.2">
      <c r="A1714" s="48">
        <v>102</v>
      </c>
      <c r="B1714" s="48" t="s">
        <v>168</v>
      </c>
      <c r="C1714" s="48" t="s">
        <v>1120</v>
      </c>
      <c r="D1714" s="49">
        <v>813</v>
      </c>
      <c r="E1714" s="50" t="s">
        <v>399</v>
      </c>
      <c r="F1714" s="48" t="s">
        <v>400</v>
      </c>
      <c r="G1714" s="48" t="s">
        <v>401</v>
      </c>
      <c r="H1714" s="48">
        <v>1082</v>
      </c>
      <c r="I1714" s="48">
        <v>2</v>
      </c>
      <c r="J1714" s="48" t="s">
        <v>541</v>
      </c>
      <c r="K1714" s="48">
        <v>1064</v>
      </c>
      <c r="L1714" s="49">
        <v>227</v>
      </c>
      <c r="M1714" s="48" t="s">
        <v>361</v>
      </c>
      <c r="N1714" s="51" t="s">
        <v>404</v>
      </c>
      <c r="P1714" s="48">
        <v>950</v>
      </c>
      <c r="Q1714" s="131" t="str">
        <f>IFERROR(INDEX(JRoomSCS!C:C,MATCH(JRooms!M1714,JRoomSCS!$B:$B,0)),"N/A")</f>
        <v>Arts</v>
      </c>
      <c r="R1714" s="86" t="s">
        <v>405</v>
      </c>
      <c r="S1714" s="87" t="str">
        <f>IFERROR(INDEX(SchoolList!C:C,MATCH(T1714,SchoolList!A:A,0)),"N/A")</f>
        <v>N/A</v>
      </c>
      <c r="T1714" s="87" t="s">
        <v>405</v>
      </c>
      <c r="U1714" s="88"/>
      <c r="V1714" s="87"/>
    </row>
    <row r="1715" spans="1:22" x14ac:dyDescent="0.2">
      <c r="A1715" s="48">
        <v>102</v>
      </c>
      <c r="B1715" s="48" t="s">
        <v>168</v>
      </c>
      <c r="C1715" s="48" t="s">
        <v>1120</v>
      </c>
      <c r="D1715" s="49">
        <v>813</v>
      </c>
      <c r="E1715" s="50" t="s">
        <v>399</v>
      </c>
      <c r="F1715" s="48" t="s">
        <v>400</v>
      </c>
      <c r="G1715" s="48" t="s">
        <v>401</v>
      </c>
      <c r="H1715" s="48">
        <v>1086</v>
      </c>
      <c r="I1715" s="48">
        <v>3</v>
      </c>
      <c r="J1715" s="48" t="s">
        <v>545</v>
      </c>
      <c r="K1715" s="48">
        <v>1083</v>
      </c>
      <c r="L1715" s="49">
        <v>301</v>
      </c>
      <c r="M1715" s="48" t="s">
        <v>367</v>
      </c>
      <c r="N1715" s="51" t="s">
        <v>500</v>
      </c>
      <c r="P1715" s="48">
        <v>1296</v>
      </c>
      <c r="Q1715" s="131" t="str">
        <f>IFERROR(INDEX(JRoomSCS!C:C,MATCH(JRooms!M1715,JRoomSCS!$B:$B,0)),"N/A")</f>
        <v>Science</v>
      </c>
      <c r="R1715" s="86" t="s">
        <v>405</v>
      </c>
      <c r="S1715" s="87" t="str">
        <f>IFERROR(INDEX(SchoolList!C:C,MATCH(T1715,SchoolList!A:A,0)),"N/A")</f>
        <v>N/A</v>
      </c>
      <c r="T1715" s="87" t="s">
        <v>405</v>
      </c>
      <c r="U1715" s="88"/>
      <c r="V1715" s="87"/>
    </row>
    <row r="1716" spans="1:22" x14ac:dyDescent="0.2">
      <c r="A1716" s="48">
        <v>102</v>
      </c>
      <c r="B1716" s="48" t="s">
        <v>168</v>
      </c>
      <c r="C1716" s="48" t="s">
        <v>1120</v>
      </c>
      <c r="D1716" s="49">
        <v>813</v>
      </c>
      <c r="E1716" s="50" t="s">
        <v>399</v>
      </c>
      <c r="F1716" s="48" t="s">
        <v>400</v>
      </c>
      <c r="G1716" s="48" t="s">
        <v>401</v>
      </c>
      <c r="H1716" s="48">
        <v>1086</v>
      </c>
      <c r="I1716" s="48">
        <v>3</v>
      </c>
      <c r="J1716" s="48" t="s">
        <v>545</v>
      </c>
      <c r="K1716" s="48">
        <v>1086</v>
      </c>
      <c r="L1716" s="49">
        <v>303</v>
      </c>
      <c r="M1716" s="48" t="s">
        <v>367</v>
      </c>
      <c r="N1716" s="51" t="s">
        <v>500</v>
      </c>
      <c r="P1716" s="48">
        <v>1296</v>
      </c>
      <c r="Q1716" s="131" t="str">
        <f>IFERROR(INDEX(JRoomSCS!C:C,MATCH(JRooms!M1716,JRoomSCS!$B:$B,0)),"N/A")</f>
        <v>Science</v>
      </c>
      <c r="R1716" s="86" t="s">
        <v>405</v>
      </c>
      <c r="S1716" s="87" t="str">
        <f>IFERROR(INDEX(SchoolList!C:C,MATCH(T1716,SchoolList!A:A,0)),"N/A")</f>
        <v>N/A</v>
      </c>
      <c r="T1716" s="87" t="s">
        <v>405</v>
      </c>
      <c r="U1716" s="88"/>
      <c r="V1716" s="87"/>
    </row>
    <row r="1717" spans="1:22" x14ac:dyDescent="0.2">
      <c r="A1717" s="48">
        <v>102</v>
      </c>
      <c r="B1717" s="48" t="s">
        <v>168</v>
      </c>
      <c r="C1717" s="48" t="s">
        <v>1120</v>
      </c>
      <c r="D1717" s="49">
        <v>813</v>
      </c>
      <c r="E1717" s="50" t="s">
        <v>399</v>
      </c>
      <c r="F1717" s="48" t="s">
        <v>400</v>
      </c>
      <c r="G1717" s="48" t="s">
        <v>401</v>
      </c>
      <c r="H1717" s="48">
        <v>1086</v>
      </c>
      <c r="I1717" s="48">
        <v>3</v>
      </c>
      <c r="J1717" s="48" t="s">
        <v>545</v>
      </c>
      <c r="K1717" s="48">
        <v>1085</v>
      </c>
      <c r="L1717" s="49">
        <v>309</v>
      </c>
      <c r="M1717" s="48" t="s">
        <v>369</v>
      </c>
      <c r="N1717" s="51" t="s">
        <v>500</v>
      </c>
      <c r="P1717" s="48">
        <v>1128</v>
      </c>
      <c r="Q1717" s="131" t="str">
        <f>IFERROR(INDEX(JRoomSCS!C:C,MATCH(JRooms!M1717,JRoomSCS!$B:$B,0)),"N/A")</f>
        <v>Tech</v>
      </c>
      <c r="R1717" s="86" t="s">
        <v>405</v>
      </c>
      <c r="S1717" s="87" t="str">
        <f>IFERROR(INDEX(SchoolList!C:C,MATCH(T1717,SchoolList!A:A,0)),"N/A")</f>
        <v>N/A</v>
      </c>
      <c r="T1717" s="87" t="s">
        <v>405</v>
      </c>
      <c r="U1717" s="88"/>
      <c r="V1717" s="87"/>
    </row>
    <row r="1718" spans="1:22" x14ac:dyDescent="0.2">
      <c r="A1718" s="48">
        <v>102</v>
      </c>
      <c r="B1718" s="48" t="s">
        <v>168</v>
      </c>
      <c r="C1718" s="48" t="s">
        <v>1120</v>
      </c>
      <c r="D1718" s="49">
        <v>813</v>
      </c>
      <c r="E1718" s="50" t="s">
        <v>399</v>
      </c>
      <c r="F1718" s="48" t="s">
        <v>400</v>
      </c>
      <c r="G1718" s="48" t="s">
        <v>401</v>
      </c>
      <c r="H1718" s="48">
        <v>1086</v>
      </c>
      <c r="I1718" s="48">
        <v>3</v>
      </c>
      <c r="J1718" s="48" t="s">
        <v>545</v>
      </c>
      <c r="K1718" s="48">
        <v>1084</v>
      </c>
      <c r="L1718" s="49">
        <v>310</v>
      </c>
      <c r="M1718" s="48" t="s">
        <v>626</v>
      </c>
      <c r="N1718" s="51" t="s">
        <v>404</v>
      </c>
      <c r="P1718" s="48">
        <v>768</v>
      </c>
      <c r="Q1718" s="131" t="str">
        <f>IFERROR(INDEX(JRoomSCS!C:C,MATCH(JRooms!M1718,JRoomSCS!$B:$B,0)),"N/A")</f>
        <v>N/A</v>
      </c>
      <c r="R1718" s="86" t="s">
        <v>405</v>
      </c>
      <c r="S1718" s="87" t="str">
        <f>IFERROR(INDEX(SchoolList!C:C,MATCH(T1718,SchoolList!A:A,0)),"N/A")</f>
        <v>N/A</v>
      </c>
      <c r="T1718" s="87" t="s">
        <v>405</v>
      </c>
      <c r="U1718" s="88"/>
      <c r="V1718" s="87"/>
    </row>
    <row r="1719" spans="1:22" x14ac:dyDescent="0.2">
      <c r="A1719" s="48">
        <v>102</v>
      </c>
      <c r="B1719" s="48" t="s">
        <v>168</v>
      </c>
      <c r="C1719" s="48" t="s">
        <v>1120</v>
      </c>
      <c r="D1719" s="49">
        <v>813</v>
      </c>
      <c r="E1719" s="50" t="s">
        <v>399</v>
      </c>
      <c r="F1719" s="48" t="s">
        <v>400</v>
      </c>
      <c r="G1719" s="48" t="s">
        <v>401</v>
      </c>
      <c r="H1719" s="48">
        <v>1086</v>
      </c>
      <c r="I1719" s="48">
        <v>3</v>
      </c>
      <c r="J1719" s="48" t="s">
        <v>545</v>
      </c>
      <c r="K1719" s="48">
        <v>1082</v>
      </c>
      <c r="L1719" s="49">
        <v>312</v>
      </c>
      <c r="M1719" s="48" t="s">
        <v>626</v>
      </c>
      <c r="N1719" s="51" t="s">
        <v>404</v>
      </c>
      <c r="P1719" s="48">
        <v>768</v>
      </c>
      <c r="Q1719" s="131" t="str">
        <f>IFERROR(INDEX(JRoomSCS!C:C,MATCH(JRooms!M1719,JRoomSCS!$B:$B,0)),"N/A")</f>
        <v>N/A</v>
      </c>
      <c r="R1719" s="86" t="s">
        <v>405</v>
      </c>
      <c r="S1719" s="87" t="str">
        <f>IFERROR(INDEX(SchoolList!C:C,MATCH(T1719,SchoolList!A:A,0)),"N/A")</f>
        <v>N/A</v>
      </c>
      <c r="T1719" s="87" t="s">
        <v>405</v>
      </c>
      <c r="U1719" s="88"/>
      <c r="V1719" s="87"/>
    </row>
    <row r="1720" spans="1:22" x14ac:dyDescent="0.2">
      <c r="A1720" s="48">
        <v>102</v>
      </c>
      <c r="B1720" s="48" t="s">
        <v>168</v>
      </c>
      <c r="C1720" s="48" t="s">
        <v>1120</v>
      </c>
      <c r="D1720" s="49">
        <v>814</v>
      </c>
      <c r="E1720" s="50" t="s">
        <v>454</v>
      </c>
      <c r="F1720" s="48" t="s">
        <v>455</v>
      </c>
      <c r="G1720" s="48" t="s">
        <v>401</v>
      </c>
      <c r="H1720" s="48">
        <v>814</v>
      </c>
      <c r="I1720" s="48">
        <v>1</v>
      </c>
      <c r="J1720" s="48" t="s">
        <v>402</v>
      </c>
      <c r="K1720" s="48">
        <v>1050</v>
      </c>
      <c r="L1720" s="49">
        <v>118</v>
      </c>
      <c r="M1720" s="48" t="s">
        <v>506</v>
      </c>
      <c r="N1720" s="51" t="s">
        <v>404</v>
      </c>
      <c r="P1720" s="48">
        <v>713</v>
      </c>
      <c r="Q1720" s="131" t="str">
        <f>IFERROR(INDEX(JRoomSCS!C:C,MATCH(JRooms!M1720,JRoomSCS!$B:$B,0)),"N/A")</f>
        <v>N/A</v>
      </c>
      <c r="R1720" s="86" t="s">
        <v>405</v>
      </c>
      <c r="S1720" s="87" t="str">
        <f>IFERROR(INDEX(SchoolList!C:C,MATCH(T1720,SchoolList!A:A,0)),"N/A")</f>
        <v>N/A</v>
      </c>
      <c r="T1720" s="87" t="s">
        <v>405</v>
      </c>
      <c r="U1720" s="88"/>
      <c r="V1720" s="87"/>
    </row>
    <row r="1721" spans="1:22" x14ac:dyDescent="0.2">
      <c r="A1721" s="48">
        <v>102</v>
      </c>
      <c r="B1721" s="48" t="s">
        <v>168</v>
      </c>
      <c r="C1721" s="48" t="s">
        <v>1120</v>
      </c>
      <c r="D1721" s="49">
        <v>814</v>
      </c>
      <c r="E1721" s="50" t="s">
        <v>454</v>
      </c>
      <c r="F1721" s="48" t="s">
        <v>455</v>
      </c>
      <c r="G1721" s="48" t="s">
        <v>401</v>
      </c>
      <c r="H1721" s="48">
        <v>1084</v>
      </c>
      <c r="I1721" s="48">
        <v>2</v>
      </c>
      <c r="J1721" s="48" t="s">
        <v>1122</v>
      </c>
      <c r="K1721" s="48">
        <v>1068</v>
      </c>
      <c r="L1721" s="49">
        <v>202</v>
      </c>
      <c r="M1721" s="48" t="s">
        <v>364</v>
      </c>
      <c r="N1721" s="51" t="s">
        <v>404</v>
      </c>
      <c r="P1721" s="48">
        <v>792</v>
      </c>
      <c r="Q1721" s="131" t="str">
        <f>IFERROR(INDEX(JRoomSCS!C:C,MATCH(JRooms!M1721,JRoomSCS!$B:$B,0)),"N/A")</f>
        <v>Science</v>
      </c>
      <c r="R1721" s="86" t="s">
        <v>405</v>
      </c>
      <c r="S1721" s="87" t="str">
        <f>IFERROR(INDEX(SchoolList!C:C,MATCH(T1721,SchoolList!A:A,0)),"N/A")</f>
        <v>N/A</v>
      </c>
      <c r="T1721" s="87" t="s">
        <v>405</v>
      </c>
      <c r="U1721" s="88"/>
      <c r="V1721" s="87"/>
    </row>
    <row r="1722" spans="1:22" x14ac:dyDescent="0.2">
      <c r="A1722" s="48">
        <v>102</v>
      </c>
      <c r="B1722" s="48" t="s">
        <v>168</v>
      </c>
      <c r="C1722" s="48" t="s">
        <v>1120</v>
      </c>
      <c r="D1722" s="49">
        <v>814</v>
      </c>
      <c r="E1722" s="50" t="s">
        <v>454</v>
      </c>
      <c r="F1722" s="48" t="s">
        <v>455</v>
      </c>
      <c r="G1722" s="48" t="s">
        <v>401</v>
      </c>
      <c r="H1722" s="48">
        <v>1084</v>
      </c>
      <c r="I1722" s="48">
        <v>2</v>
      </c>
      <c r="J1722" s="48" t="s">
        <v>1122</v>
      </c>
      <c r="K1722" s="48">
        <v>1070</v>
      </c>
      <c r="L1722" s="49">
        <v>203</v>
      </c>
      <c r="M1722" s="48" t="s">
        <v>626</v>
      </c>
      <c r="N1722" s="51" t="s">
        <v>404</v>
      </c>
      <c r="P1722" s="48">
        <v>792</v>
      </c>
      <c r="Q1722" s="131" t="str">
        <f>IFERROR(INDEX(JRoomSCS!C:C,MATCH(JRooms!M1722,JRoomSCS!$B:$B,0)),"N/A")</f>
        <v>N/A</v>
      </c>
      <c r="R1722" s="86" t="s">
        <v>405</v>
      </c>
      <c r="S1722" s="87" t="str">
        <f>IFERROR(INDEX(SchoolList!C:C,MATCH(T1722,SchoolList!A:A,0)),"N/A")</f>
        <v>N/A</v>
      </c>
      <c r="T1722" s="87" t="s">
        <v>405</v>
      </c>
      <c r="U1722" s="88"/>
      <c r="V1722" s="87"/>
    </row>
    <row r="1723" spans="1:22" x14ac:dyDescent="0.2">
      <c r="A1723" s="48">
        <v>102</v>
      </c>
      <c r="B1723" s="48" t="s">
        <v>168</v>
      </c>
      <c r="C1723" s="48" t="s">
        <v>1120</v>
      </c>
      <c r="D1723" s="49">
        <v>814</v>
      </c>
      <c r="E1723" s="50" t="s">
        <v>454</v>
      </c>
      <c r="F1723" s="48" t="s">
        <v>455</v>
      </c>
      <c r="G1723" s="48" t="s">
        <v>401</v>
      </c>
      <c r="H1723" s="48">
        <v>1084</v>
      </c>
      <c r="I1723" s="48">
        <v>2</v>
      </c>
      <c r="J1723" s="48" t="s">
        <v>1122</v>
      </c>
      <c r="K1723" s="48">
        <v>1069</v>
      </c>
      <c r="L1723" s="49">
        <v>219</v>
      </c>
      <c r="M1723" s="48" t="s">
        <v>353</v>
      </c>
      <c r="N1723" s="51" t="s">
        <v>404</v>
      </c>
      <c r="P1723" s="48">
        <v>792</v>
      </c>
      <c r="Q1723" s="131" t="str">
        <f>IFERROR(INDEX(JRoomSCS!C:C,MATCH(JRooms!M1723,JRoomSCS!$B:$B,0)),"N/A")</f>
        <v>Arts</v>
      </c>
      <c r="R1723" s="86" t="s">
        <v>405</v>
      </c>
      <c r="S1723" s="87" t="str">
        <f>IFERROR(INDEX(SchoolList!C:C,MATCH(T1723,SchoolList!A:A,0)),"N/A")</f>
        <v>N/A</v>
      </c>
      <c r="T1723" s="87" t="s">
        <v>405</v>
      </c>
      <c r="U1723" s="88"/>
      <c r="V1723" s="87"/>
    </row>
    <row r="1724" spans="1:22" x14ac:dyDescent="0.2">
      <c r="A1724" s="48">
        <v>102</v>
      </c>
      <c r="B1724" s="48" t="s">
        <v>168</v>
      </c>
      <c r="C1724" s="48" t="s">
        <v>1120</v>
      </c>
      <c r="D1724" s="49">
        <v>814</v>
      </c>
      <c r="E1724" s="50" t="s">
        <v>454</v>
      </c>
      <c r="F1724" s="48" t="s">
        <v>455</v>
      </c>
      <c r="G1724" s="48" t="s">
        <v>401</v>
      </c>
      <c r="H1724" s="48">
        <v>1084</v>
      </c>
      <c r="I1724" s="48">
        <v>2</v>
      </c>
      <c r="J1724" s="48" t="s">
        <v>1122</v>
      </c>
      <c r="K1724" s="48">
        <v>1067</v>
      </c>
      <c r="L1724" s="49">
        <v>221</v>
      </c>
      <c r="M1724" s="48" t="s">
        <v>626</v>
      </c>
      <c r="N1724" s="51" t="s">
        <v>404</v>
      </c>
      <c r="P1724" s="48">
        <v>792</v>
      </c>
      <c r="Q1724" s="131" t="str">
        <f>IFERROR(INDEX(JRoomSCS!C:C,MATCH(JRooms!M1724,JRoomSCS!$B:$B,0)),"N/A")</f>
        <v>N/A</v>
      </c>
      <c r="R1724" s="86" t="s">
        <v>405</v>
      </c>
      <c r="S1724" s="87" t="str">
        <f>IFERROR(INDEX(SchoolList!C:C,MATCH(T1724,SchoolList!A:A,0)),"N/A")</f>
        <v>N/A</v>
      </c>
      <c r="T1724" s="87" t="s">
        <v>405</v>
      </c>
      <c r="U1724" s="88"/>
      <c r="V1724" s="87"/>
    </row>
    <row r="1725" spans="1:22" x14ac:dyDescent="0.2">
      <c r="A1725" s="48">
        <v>102</v>
      </c>
      <c r="B1725" s="48" t="s">
        <v>168</v>
      </c>
      <c r="C1725" s="48" t="s">
        <v>1120</v>
      </c>
      <c r="D1725" s="49">
        <v>814</v>
      </c>
      <c r="E1725" s="50" t="s">
        <v>454</v>
      </c>
      <c r="F1725" s="48" t="s">
        <v>455</v>
      </c>
      <c r="G1725" s="48" t="s">
        <v>401</v>
      </c>
      <c r="H1725" s="48">
        <v>1084</v>
      </c>
      <c r="I1725" s="48">
        <v>2</v>
      </c>
      <c r="J1725" s="48" t="s">
        <v>1122</v>
      </c>
      <c r="K1725" s="48">
        <v>1066</v>
      </c>
      <c r="L1725" s="49">
        <v>222</v>
      </c>
      <c r="M1725" s="48" t="s">
        <v>626</v>
      </c>
      <c r="N1725" s="51" t="s">
        <v>404</v>
      </c>
      <c r="P1725" s="48">
        <v>792</v>
      </c>
      <c r="Q1725" s="131" t="str">
        <f>IFERROR(INDEX(JRoomSCS!C:C,MATCH(JRooms!M1725,JRoomSCS!$B:$B,0)),"N/A")</f>
        <v>N/A</v>
      </c>
      <c r="R1725" s="86" t="s">
        <v>405</v>
      </c>
      <c r="S1725" s="87" t="str">
        <f>IFERROR(INDEX(SchoolList!C:C,MATCH(T1725,SchoolList!A:A,0)),"N/A")</f>
        <v>N/A</v>
      </c>
      <c r="T1725" s="87" t="s">
        <v>405</v>
      </c>
      <c r="U1725" s="88"/>
      <c r="V1725" s="87"/>
    </row>
    <row r="1726" spans="1:22" x14ac:dyDescent="0.2">
      <c r="A1726" s="48">
        <v>102</v>
      </c>
      <c r="B1726" s="48" t="s">
        <v>168</v>
      </c>
      <c r="C1726" s="48" t="s">
        <v>1120</v>
      </c>
      <c r="D1726" s="49">
        <v>815</v>
      </c>
      <c r="E1726" s="50" t="s">
        <v>471</v>
      </c>
      <c r="F1726" s="48" t="s">
        <v>472</v>
      </c>
      <c r="G1726" s="48" t="s">
        <v>401</v>
      </c>
      <c r="H1726" s="48">
        <v>815</v>
      </c>
      <c r="I1726" s="48">
        <v>1</v>
      </c>
      <c r="J1726" s="48" t="s">
        <v>402</v>
      </c>
      <c r="K1726" s="48">
        <v>1056</v>
      </c>
      <c r="L1726" s="49" t="s">
        <v>1123</v>
      </c>
      <c r="M1726" s="48" t="s">
        <v>373</v>
      </c>
      <c r="N1726" s="51" t="s">
        <v>500</v>
      </c>
      <c r="P1726" s="48">
        <v>2484</v>
      </c>
      <c r="Q1726" s="131" t="str">
        <f>IFERROR(INDEX(JRoomSCS!C:C,MATCH(JRooms!M1726,JRoomSCS!$B:$B,0)),"N/A")</f>
        <v>Tech</v>
      </c>
      <c r="R1726" s="86" t="s">
        <v>405</v>
      </c>
      <c r="S1726" s="87" t="str">
        <f>IFERROR(INDEX(SchoolList!C:C,MATCH(T1726,SchoolList!A:A,0)),"N/A")</f>
        <v>N/A</v>
      </c>
      <c r="T1726" s="87" t="s">
        <v>405</v>
      </c>
      <c r="U1726" s="88"/>
      <c r="V1726" s="87"/>
    </row>
    <row r="1727" spans="1:22" x14ac:dyDescent="0.2">
      <c r="A1727" s="48">
        <v>102</v>
      </c>
      <c r="B1727" s="48" t="s">
        <v>168</v>
      </c>
      <c r="C1727" s="48" t="s">
        <v>1120</v>
      </c>
      <c r="D1727" s="49">
        <v>815</v>
      </c>
      <c r="E1727" s="50" t="s">
        <v>471</v>
      </c>
      <c r="F1727" s="48" t="s">
        <v>472</v>
      </c>
      <c r="G1727" s="48" t="s">
        <v>401</v>
      </c>
      <c r="H1727" s="48">
        <v>815</v>
      </c>
      <c r="I1727" s="48">
        <v>1</v>
      </c>
      <c r="J1727" s="48" t="s">
        <v>402</v>
      </c>
      <c r="K1727" s="48">
        <v>1057</v>
      </c>
      <c r="L1727" s="49" t="s">
        <v>1124</v>
      </c>
      <c r="M1727" s="48" t="s">
        <v>958</v>
      </c>
      <c r="N1727" s="51" t="s">
        <v>409</v>
      </c>
      <c r="P1727" s="48">
        <v>391</v>
      </c>
      <c r="Q1727" s="131" t="str">
        <f>IFERROR(INDEX(JRoomSCS!C:C,MATCH(JRooms!M1727,JRoomSCS!$B:$B,0)),"N/A")</f>
        <v>N/A</v>
      </c>
      <c r="R1727" s="86" t="s">
        <v>405</v>
      </c>
      <c r="S1727" s="87" t="str">
        <f>IFERROR(INDEX(SchoolList!C:C,MATCH(T1727,SchoolList!A:A,0)),"N/A")</f>
        <v>N/A</v>
      </c>
      <c r="T1727" s="87" t="s">
        <v>405</v>
      </c>
      <c r="U1727" s="88"/>
      <c r="V1727" s="87"/>
    </row>
    <row r="1728" spans="1:22" x14ac:dyDescent="0.2">
      <c r="A1728" s="48">
        <v>102</v>
      </c>
      <c r="B1728" s="48" t="s">
        <v>168</v>
      </c>
      <c r="C1728" s="48" t="s">
        <v>1120</v>
      </c>
      <c r="D1728" s="49">
        <v>815</v>
      </c>
      <c r="E1728" s="50" t="s">
        <v>471</v>
      </c>
      <c r="F1728" s="48" t="s">
        <v>472</v>
      </c>
      <c r="G1728" s="48" t="s">
        <v>401</v>
      </c>
      <c r="H1728" s="48">
        <v>815</v>
      </c>
      <c r="I1728" s="48">
        <v>1</v>
      </c>
      <c r="J1728" s="48" t="s">
        <v>402</v>
      </c>
      <c r="K1728" s="48">
        <v>1055</v>
      </c>
      <c r="L1728" s="49" t="s">
        <v>1125</v>
      </c>
      <c r="M1728" s="48" t="s">
        <v>372</v>
      </c>
      <c r="N1728" s="51" t="s">
        <v>500</v>
      </c>
      <c r="P1728" s="48">
        <v>1645</v>
      </c>
      <c r="Q1728" s="131" t="str">
        <f>IFERROR(INDEX(JRoomSCS!C:C,MATCH(JRooms!M1728,JRoomSCS!$B:$B,0)),"N/A")</f>
        <v>Tech</v>
      </c>
      <c r="R1728" s="86" t="s">
        <v>405</v>
      </c>
      <c r="S1728" s="87" t="str">
        <f>IFERROR(INDEX(SchoolList!C:C,MATCH(T1728,SchoolList!A:A,0)),"N/A")</f>
        <v>N/A</v>
      </c>
      <c r="T1728" s="87" t="s">
        <v>405</v>
      </c>
      <c r="U1728" s="88"/>
      <c r="V1728" s="87"/>
    </row>
    <row r="1729" spans="1:22" x14ac:dyDescent="0.2">
      <c r="A1729" s="48">
        <v>102</v>
      </c>
      <c r="B1729" s="48" t="s">
        <v>168</v>
      </c>
      <c r="C1729" s="48" t="s">
        <v>1120</v>
      </c>
      <c r="D1729" s="49">
        <v>816</v>
      </c>
      <c r="E1729" s="50" t="s">
        <v>502</v>
      </c>
      <c r="F1729" s="48" t="s">
        <v>565</v>
      </c>
      <c r="G1729" s="48" t="s">
        <v>401</v>
      </c>
      <c r="H1729" s="48">
        <v>816</v>
      </c>
      <c r="I1729" s="48">
        <v>1</v>
      </c>
      <c r="J1729" s="48" t="s">
        <v>402</v>
      </c>
      <c r="K1729" s="48">
        <v>1059</v>
      </c>
      <c r="L1729" s="49" t="s">
        <v>1126</v>
      </c>
      <c r="M1729" s="48" t="s">
        <v>570</v>
      </c>
      <c r="N1729" s="51" t="s">
        <v>568</v>
      </c>
      <c r="P1729" s="48">
        <v>1656</v>
      </c>
      <c r="Q1729" s="131" t="str">
        <f>IFERROR(INDEX(JRoomSCS!C:C,MATCH(JRooms!M1729,JRoomSCS!$B:$B,0)),"N/A")</f>
        <v>N/A</v>
      </c>
      <c r="R1729" s="86" t="s">
        <v>405</v>
      </c>
      <c r="S1729" s="87" t="str">
        <f>IFERROR(INDEX(SchoolList!C:C,MATCH(T1729,SchoolList!A:A,0)),"N/A")</f>
        <v>N/A</v>
      </c>
      <c r="T1729" s="87" t="s">
        <v>405</v>
      </c>
      <c r="U1729" s="88"/>
      <c r="V1729" s="87"/>
    </row>
    <row r="1730" spans="1:22" x14ac:dyDescent="0.2">
      <c r="A1730" s="48">
        <v>102</v>
      </c>
      <c r="B1730" s="48" t="s">
        <v>168</v>
      </c>
      <c r="C1730" s="48" t="s">
        <v>1120</v>
      </c>
      <c r="D1730" s="49">
        <v>816</v>
      </c>
      <c r="E1730" s="50" t="s">
        <v>502</v>
      </c>
      <c r="F1730" s="48" t="s">
        <v>565</v>
      </c>
      <c r="G1730" s="48" t="s">
        <v>401</v>
      </c>
      <c r="H1730" s="48">
        <v>816</v>
      </c>
      <c r="I1730" s="48">
        <v>1</v>
      </c>
      <c r="J1730" s="48" t="s">
        <v>402</v>
      </c>
      <c r="K1730" s="48">
        <v>1058</v>
      </c>
      <c r="L1730" s="49" t="s">
        <v>566</v>
      </c>
      <c r="M1730" s="48" t="s">
        <v>617</v>
      </c>
      <c r="N1730" s="51" t="s">
        <v>568</v>
      </c>
      <c r="P1730" s="48">
        <v>8436</v>
      </c>
      <c r="Q1730" s="131" t="str">
        <f>IFERROR(INDEX(JRoomSCS!C:C,MATCH(JRooms!M1730,JRoomSCS!$B:$B,0)),"N/A")</f>
        <v>N/A</v>
      </c>
      <c r="R1730" s="86" t="s">
        <v>405</v>
      </c>
      <c r="S1730" s="87" t="str">
        <f>IFERROR(INDEX(SchoolList!C:C,MATCH(T1730,SchoolList!A:A,0)),"N/A")</f>
        <v>N/A</v>
      </c>
      <c r="T1730" s="87" t="s">
        <v>405</v>
      </c>
      <c r="U1730" s="88"/>
      <c r="V1730" s="87"/>
    </row>
    <row r="1731" spans="1:22" x14ac:dyDescent="0.2">
      <c r="A1731" s="48">
        <v>102</v>
      </c>
      <c r="B1731" s="48" t="s">
        <v>168</v>
      </c>
      <c r="C1731" s="48" t="s">
        <v>1120</v>
      </c>
      <c r="D1731" s="49">
        <v>816</v>
      </c>
      <c r="E1731" s="50" t="s">
        <v>502</v>
      </c>
      <c r="F1731" s="48" t="s">
        <v>565</v>
      </c>
      <c r="G1731" s="48" t="s">
        <v>401</v>
      </c>
      <c r="H1731" s="48">
        <v>816</v>
      </c>
      <c r="I1731" s="48">
        <v>1</v>
      </c>
      <c r="J1731" s="48" t="s">
        <v>402</v>
      </c>
      <c r="K1731" s="48">
        <v>1060</v>
      </c>
      <c r="L1731" s="49" t="s">
        <v>1127</v>
      </c>
      <c r="M1731" s="48" t="s">
        <v>688</v>
      </c>
      <c r="N1731" s="51" t="s">
        <v>568</v>
      </c>
      <c r="P1731" s="48">
        <v>1656</v>
      </c>
      <c r="Q1731" s="131" t="str">
        <f>IFERROR(INDEX(JRoomSCS!C:C,MATCH(JRooms!M1731,JRoomSCS!$B:$B,0)),"N/A")</f>
        <v>N/A</v>
      </c>
      <c r="R1731" s="86" t="s">
        <v>405</v>
      </c>
      <c r="S1731" s="87" t="str">
        <f>IFERROR(INDEX(SchoolList!C:C,MATCH(T1731,SchoolList!A:A,0)),"N/A")</f>
        <v>N/A</v>
      </c>
      <c r="T1731" s="87" t="s">
        <v>405</v>
      </c>
      <c r="U1731" s="88"/>
      <c r="V1731" s="87"/>
    </row>
    <row r="1732" spans="1:22" x14ac:dyDescent="0.2">
      <c r="A1732" s="48">
        <v>102</v>
      </c>
      <c r="B1732" s="48" t="s">
        <v>168</v>
      </c>
      <c r="C1732" s="48" t="s">
        <v>1120</v>
      </c>
      <c r="D1732" s="49">
        <v>818</v>
      </c>
      <c r="E1732" s="50" t="s">
        <v>1128</v>
      </c>
      <c r="F1732" s="48" t="s">
        <v>1129</v>
      </c>
      <c r="G1732" s="48" t="s">
        <v>401</v>
      </c>
      <c r="H1732" s="48">
        <v>818</v>
      </c>
      <c r="I1732" s="48">
        <v>1</v>
      </c>
      <c r="J1732" s="48" t="s">
        <v>402</v>
      </c>
      <c r="K1732" s="48">
        <v>1049</v>
      </c>
      <c r="L1732" s="49">
        <v>106</v>
      </c>
      <c r="M1732" s="48" t="s">
        <v>626</v>
      </c>
      <c r="N1732" s="51" t="s">
        <v>404</v>
      </c>
      <c r="O1732" s="52" t="s">
        <v>491</v>
      </c>
      <c r="P1732" s="48">
        <v>851</v>
      </c>
      <c r="Q1732" s="131" t="str">
        <f>IFERROR(INDEX(JRoomSCS!C:C,MATCH(JRooms!M1732,JRoomSCS!$B:$B,0)),"N/A")</f>
        <v>N/A</v>
      </c>
      <c r="R1732" s="86" t="s">
        <v>405</v>
      </c>
      <c r="S1732" s="87" t="str">
        <f>IFERROR(INDEX(SchoolList!C:C,MATCH(T1732,SchoolList!A:A,0)),"N/A")</f>
        <v>N/A</v>
      </c>
      <c r="T1732" s="87" t="s">
        <v>405</v>
      </c>
      <c r="U1732" s="88"/>
      <c r="V1732" s="87"/>
    </row>
    <row r="1733" spans="1:22" x14ac:dyDescent="0.2">
      <c r="A1733" s="48">
        <v>102</v>
      </c>
      <c r="B1733" s="48" t="s">
        <v>168</v>
      </c>
      <c r="C1733" s="48" t="s">
        <v>1120</v>
      </c>
      <c r="D1733" s="49">
        <v>818</v>
      </c>
      <c r="E1733" s="50" t="s">
        <v>1128</v>
      </c>
      <c r="F1733" s="48" t="s">
        <v>1129</v>
      </c>
      <c r="G1733" s="48" t="s">
        <v>401</v>
      </c>
      <c r="H1733" s="48">
        <v>818</v>
      </c>
      <c r="I1733" s="48">
        <v>1</v>
      </c>
      <c r="J1733" s="48" t="s">
        <v>402</v>
      </c>
      <c r="K1733" s="48">
        <v>1046</v>
      </c>
      <c r="L1733" s="49">
        <v>109</v>
      </c>
      <c r="M1733" s="48" t="s">
        <v>626</v>
      </c>
      <c r="N1733" s="51" t="s">
        <v>404</v>
      </c>
      <c r="P1733" s="48">
        <v>851</v>
      </c>
      <c r="Q1733" s="131" t="str">
        <f>IFERROR(INDEX(JRoomSCS!C:C,MATCH(JRooms!M1733,JRoomSCS!$B:$B,0)),"N/A")</f>
        <v>N/A</v>
      </c>
      <c r="R1733" s="86" t="s">
        <v>405</v>
      </c>
      <c r="S1733" s="87" t="str">
        <f>IFERROR(INDEX(SchoolList!C:C,MATCH(T1733,SchoolList!A:A,0)),"N/A")</f>
        <v>N/A</v>
      </c>
      <c r="T1733" s="87" t="s">
        <v>405</v>
      </c>
      <c r="U1733" s="88"/>
      <c r="V1733" s="87"/>
    </row>
    <row r="1734" spans="1:22" x14ac:dyDescent="0.2">
      <c r="A1734" s="48">
        <v>102</v>
      </c>
      <c r="B1734" s="48" t="s">
        <v>168</v>
      </c>
      <c r="C1734" s="48" t="s">
        <v>1120</v>
      </c>
      <c r="D1734" s="49">
        <v>818</v>
      </c>
      <c r="E1734" s="50" t="s">
        <v>1128</v>
      </c>
      <c r="F1734" s="48" t="s">
        <v>1129</v>
      </c>
      <c r="G1734" s="48" t="s">
        <v>401</v>
      </c>
      <c r="H1734" s="48">
        <v>818</v>
      </c>
      <c r="I1734" s="48">
        <v>1</v>
      </c>
      <c r="J1734" s="48" t="s">
        <v>402</v>
      </c>
      <c r="K1734" s="48">
        <v>1042</v>
      </c>
      <c r="L1734" s="49">
        <v>110</v>
      </c>
      <c r="M1734" s="48" t="s">
        <v>626</v>
      </c>
      <c r="N1734" s="51" t="s">
        <v>404</v>
      </c>
      <c r="P1734" s="48">
        <v>736</v>
      </c>
      <c r="Q1734" s="131" t="str">
        <f>IFERROR(INDEX(JRoomSCS!C:C,MATCH(JRooms!M1734,JRoomSCS!$B:$B,0)),"N/A")</f>
        <v>N/A</v>
      </c>
      <c r="R1734" s="86" t="s">
        <v>405</v>
      </c>
      <c r="S1734" s="87" t="str">
        <f>IFERROR(INDEX(SchoolList!C:C,MATCH(T1734,SchoolList!A:A,0)),"N/A")</f>
        <v>N/A</v>
      </c>
      <c r="T1734" s="87" t="s">
        <v>405</v>
      </c>
      <c r="U1734" s="88"/>
      <c r="V1734" s="87"/>
    </row>
    <row r="1735" spans="1:22" x14ac:dyDescent="0.2">
      <c r="A1735" s="48">
        <v>102</v>
      </c>
      <c r="B1735" s="48" t="s">
        <v>168</v>
      </c>
      <c r="C1735" s="48" t="s">
        <v>1120</v>
      </c>
      <c r="D1735" s="49">
        <v>818</v>
      </c>
      <c r="E1735" s="50" t="s">
        <v>1128</v>
      </c>
      <c r="F1735" s="48" t="s">
        <v>1129</v>
      </c>
      <c r="G1735" s="48" t="s">
        <v>401</v>
      </c>
      <c r="H1735" s="48">
        <v>818</v>
      </c>
      <c r="I1735" s="48">
        <v>1</v>
      </c>
      <c r="J1735" s="48" t="s">
        <v>402</v>
      </c>
      <c r="K1735" s="48">
        <v>1040</v>
      </c>
      <c r="L1735" s="49">
        <v>111</v>
      </c>
      <c r="M1735" s="48" t="s">
        <v>364</v>
      </c>
      <c r="N1735" s="51" t="s">
        <v>404</v>
      </c>
      <c r="P1735" s="48">
        <v>736</v>
      </c>
      <c r="Q1735" s="131" t="str">
        <f>IFERROR(INDEX(JRoomSCS!C:C,MATCH(JRooms!M1735,JRoomSCS!$B:$B,0)),"N/A")</f>
        <v>Science</v>
      </c>
      <c r="R1735" s="86" t="s">
        <v>405</v>
      </c>
      <c r="S1735" s="87" t="str">
        <f>IFERROR(INDEX(SchoolList!C:C,MATCH(T1735,SchoolList!A:A,0)),"N/A")</f>
        <v>N/A</v>
      </c>
      <c r="T1735" s="87" t="s">
        <v>405</v>
      </c>
      <c r="U1735" s="88"/>
      <c r="V1735" s="87"/>
    </row>
    <row r="1736" spans="1:22" x14ac:dyDescent="0.2">
      <c r="A1736" s="48">
        <v>102</v>
      </c>
      <c r="B1736" s="48" t="s">
        <v>168</v>
      </c>
      <c r="C1736" s="48" t="s">
        <v>1120</v>
      </c>
      <c r="D1736" s="49">
        <v>818</v>
      </c>
      <c r="E1736" s="50" t="s">
        <v>1128</v>
      </c>
      <c r="F1736" s="48" t="s">
        <v>1129</v>
      </c>
      <c r="G1736" s="48" t="s">
        <v>401</v>
      </c>
      <c r="H1736" s="48">
        <v>818</v>
      </c>
      <c r="I1736" s="48">
        <v>1</v>
      </c>
      <c r="J1736" s="48" t="s">
        <v>402</v>
      </c>
      <c r="K1736" s="48">
        <v>1041</v>
      </c>
      <c r="L1736" s="49">
        <v>112</v>
      </c>
      <c r="M1736" s="48" t="s">
        <v>364</v>
      </c>
      <c r="N1736" s="51" t="s">
        <v>404</v>
      </c>
      <c r="P1736" s="48">
        <v>736</v>
      </c>
      <c r="Q1736" s="131" t="str">
        <f>IFERROR(INDEX(JRoomSCS!C:C,MATCH(JRooms!M1736,JRoomSCS!$B:$B,0)),"N/A")</f>
        <v>Science</v>
      </c>
      <c r="R1736" s="86" t="s">
        <v>405</v>
      </c>
      <c r="S1736" s="87" t="str">
        <f>IFERROR(INDEX(SchoolList!C:C,MATCH(T1736,SchoolList!A:A,0)),"N/A")</f>
        <v>N/A</v>
      </c>
      <c r="T1736" s="87" t="s">
        <v>405</v>
      </c>
      <c r="U1736" s="88"/>
      <c r="V1736" s="87"/>
    </row>
    <row r="1737" spans="1:22" x14ac:dyDescent="0.2">
      <c r="A1737" s="48">
        <v>102</v>
      </c>
      <c r="B1737" s="48" t="s">
        <v>168</v>
      </c>
      <c r="C1737" s="48" t="s">
        <v>1120</v>
      </c>
      <c r="D1737" s="49">
        <v>818</v>
      </c>
      <c r="E1737" s="50" t="s">
        <v>1128</v>
      </c>
      <c r="F1737" s="48" t="s">
        <v>1129</v>
      </c>
      <c r="G1737" s="48" t="s">
        <v>401</v>
      </c>
      <c r="H1737" s="48">
        <v>818</v>
      </c>
      <c r="I1737" s="48">
        <v>1</v>
      </c>
      <c r="J1737" s="48" t="s">
        <v>402</v>
      </c>
      <c r="K1737" s="48">
        <v>1043</v>
      </c>
      <c r="L1737" s="49">
        <v>114</v>
      </c>
      <c r="M1737" s="48" t="s">
        <v>626</v>
      </c>
      <c r="N1737" s="51" t="s">
        <v>404</v>
      </c>
      <c r="P1737" s="48">
        <v>736</v>
      </c>
      <c r="Q1737" s="131" t="str">
        <f>IFERROR(INDEX(JRoomSCS!C:C,MATCH(JRooms!M1737,JRoomSCS!$B:$B,0)),"N/A")</f>
        <v>N/A</v>
      </c>
      <c r="R1737" s="86" t="s">
        <v>405</v>
      </c>
      <c r="S1737" s="87" t="str">
        <f>IFERROR(INDEX(SchoolList!C:C,MATCH(T1737,SchoolList!A:A,0)),"N/A")</f>
        <v>N/A</v>
      </c>
      <c r="T1737" s="87" t="s">
        <v>405</v>
      </c>
      <c r="U1737" s="88"/>
      <c r="V1737" s="87"/>
    </row>
    <row r="1738" spans="1:22" x14ac:dyDescent="0.2">
      <c r="A1738" s="48">
        <v>102</v>
      </c>
      <c r="B1738" s="48" t="s">
        <v>168</v>
      </c>
      <c r="C1738" s="48" t="s">
        <v>1120</v>
      </c>
      <c r="D1738" s="49">
        <v>818</v>
      </c>
      <c r="E1738" s="50" t="s">
        <v>1128</v>
      </c>
      <c r="F1738" s="48" t="s">
        <v>1129</v>
      </c>
      <c r="G1738" s="48" t="s">
        <v>401</v>
      </c>
      <c r="H1738" s="48">
        <v>818</v>
      </c>
      <c r="I1738" s="48">
        <v>1</v>
      </c>
      <c r="J1738" s="48" t="s">
        <v>402</v>
      </c>
      <c r="K1738" s="48">
        <v>1047</v>
      </c>
      <c r="L1738" s="49">
        <v>115</v>
      </c>
      <c r="M1738" s="48" t="s">
        <v>626</v>
      </c>
      <c r="N1738" s="51" t="s">
        <v>404</v>
      </c>
      <c r="P1738" s="48">
        <v>736</v>
      </c>
      <c r="Q1738" s="131" t="str">
        <f>IFERROR(INDEX(JRoomSCS!C:C,MATCH(JRooms!M1738,JRoomSCS!$B:$B,0)),"N/A")</f>
        <v>N/A</v>
      </c>
      <c r="R1738" s="86" t="s">
        <v>405</v>
      </c>
      <c r="S1738" s="87" t="str">
        <f>IFERROR(INDEX(SchoolList!C:C,MATCH(T1738,SchoolList!A:A,0)),"N/A")</f>
        <v>N/A</v>
      </c>
      <c r="T1738" s="87" t="s">
        <v>405</v>
      </c>
      <c r="U1738" s="88"/>
      <c r="V1738" s="87"/>
    </row>
    <row r="1739" spans="1:22" x14ac:dyDescent="0.2">
      <c r="A1739" s="48">
        <v>102</v>
      </c>
      <c r="B1739" s="48" t="s">
        <v>168</v>
      </c>
      <c r="C1739" s="48" t="s">
        <v>1120</v>
      </c>
      <c r="D1739" s="49">
        <v>818</v>
      </c>
      <c r="E1739" s="50" t="s">
        <v>1128</v>
      </c>
      <c r="F1739" s="48" t="s">
        <v>1129</v>
      </c>
      <c r="G1739" s="48" t="s">
        <v>401</v>
      </c>
      <c r="H1739" s="48">
        <v>818</v>
      </c>
      <c r="I1739" s="48">
        <v>1</v>
      </c>
      <c r="J1739" s="48" t="s">
        <v>402</v>
      </c>
      <c r="K1739" s="48">
        <v>1048</v>
      </c>
      <c r="L1739" s="49">
        <v>116</v>
      </c>
      <c r="M1739" s="48" t="s">
        <v>626</v>
      </c>
      <c r="N1739" s="51" t="s">
        <v>404</v>
      </c>
      <c r="P1739" s="48">
        <v>1012</v>
      </c>
      <c r="Q1739" s="131" t="str">
        <f>IFERROR(INDEX(JRoomSCS!C:C,MATCH(JRooms!M1739,JRoomSCS!$B:$B,0)),"N/A")</f>
        <v>N/A</v>
      </c>
      <c r="R1739" s="86" t="s">
        <v>405</v>
      </c>
      <c r="S1739" s="87" t="str">
        <f>IFERROR(INDEX(SchoolList!C:C,MATCH(T1739,SchoolList!A:A,0)),"N/A")</f>
        <v>N/A</v>
      </c>
      <c r="T1739" s="87" t="s">
        <v>405</v>
      </c>
      <c r="U1739" s="88"/>
      <c r="V1739" s="87"/>
    </row>
    <row r="1740" spans="1:22" x14ac:dyDescent="0.2">
      <c r="A1740" s="48">
        <v>102</v>
      </c>
      <c r="B1740" s="48" t="s">
        <v>168</v>
      </c>
      <c r="C1740" s="48" t="s">
        <v>1120</v>
      </c>
      <c r="D1740" s="49">
        <v>818</v>
      </c>
      <c r="E1740" s="50" t="s">
        <v>1128</v>
      </c>
      <c r="F1740" s="48" t="s">
        <v>1129</v>
      </c>
      <c r="G1740" s="48" t="s">
        <v>401</v>
      </c>
      <c r="H1740" s="48">
        <v>1085</v>
      </c>
      <c r="I1740" s="48">
        <v>2</v>
      </c>
      <c r="J1740" s="48" t="s">
        <v>541</v>
      </c>
      <c r="K1740" s="48">
        <v>1072</v>
      </c>
      <c r="L1740" s="49">
        <v>204</v>
      </c>
      <c r="M1740" s="48" t="s">
        <v>626</v>
      </c>
      <c r="N1740" s="51" t="s">
        <v>404</v>
      </c>
      <c r="P1740" s="48">
        <v>792</v>
      </c>
      <c r="Q1740" s="131" t="str">
        <f>IFERROR(INDEX(JRoomSCS!C:C,MATCH(JRooms!M1740,JRoomSCS!$B:$B,0)),"N/A")</f>
        <v>N/A</v>
      </c>
      <c r="R1740" s="86" t="s">
        <v>405</v>
      </c>
      <c r="S1740" s="87" t="str">
        <f>IFERROR(INDEX(SchoolList!C:C,MATCH(T1740,SchoolList!A:A,0)),"N/A")</f>
        <v>N/A</v>
      </c>
      <c r="T1740" s="87" t="s">
        <v>405</v>
      </c>
      <c r="U1740" s="88"/>
      <c r="V1740" s="87"/>
    </row>
    <row r="1741" spans="1:22" x14ac:dyDescent="0.2">
      <c r="A1741" s="48">
        <v>102</v>
      </c>
      <c r="B1741" s="48" t="s">
        <v>168</v>
      </c>
      <c r="C1741" s="48" t="s">
        <v>1120</v>
      </c>
      <c r="D1741" s="49">
        <v>818</v>
      </c>
      <c r="E1741" s="50" t="s">
        <v>1128</v>
      </c>
      <c r="F1741" s="48" t="s">
        <v>1129</v>
      </c>
      <c r="G1741" s="48" t="s">
        <v>401</v>
      </c>
      <c r="H1741" s="48">
        <v>1085</v>
      </c>
      <c r="I1741" s="48">
        <v>2</v>
      </c>
      <c r="J1741" s="48" t="s">
        <v>541</v>
      </c>
      <c r="K1741" s="48">
        <v>1074</v>
      </c>
      <c r="L1741" s="49">
        <v>206</v>
      </c>
      <c r="M1741" s="48" t="s">
        <v>626</v>
      </c>
      <c r="N1741" s="51" t="s">
        <v>404</v>
      </c>
      <c r="P1741" s="48">
        <v>792</v>
      </c>
      <c r="Q1741" s="131" t="str">
        <f>IFERROR(INDEX(JRoomSCS!C:C,MATCH(JRooms!M1741,JRoomSCS!$B:$B,0)),"N/A")</f>
        <v>N/A</v>
      </c>
      <c r="R1741" s="86" t="s">
        <v>405</v>
      </c>
      <c r="S1741" s="87" t="str">
        <f>IFERROR(INDEX(SchoolList!C:C,MATCH(T1741,SchoolList!A:A,0)),"N/A")</f>
        <v>N/A</v>
      </c>
      <c r="T1741" s="87" t="s">
        <v>405</v>
      </c>
      <c r="U1741" s="88"/>
      <c r="V1741" s="87"/>
    </row>
    <row r="1742" spans="1:22" x14ac:dyDescent="0.2">
      <c r="A1742" s="48">
        <v>102</v>
      </c>
      <c r="B1742" s="48" t="s">
        <v>168</v>
      </c>
      <c r="C1742" s="48" t="s">
        <v>1120</v>
      </c>
      <c r="D1742" s="49">
        <v>818</v>
      </c>
      <c r="E1742" s="50" t="s">
        <v>1128</v>
      </c>
      <c r="F1742" s="48" t="s">
        <v>1129</v>
      </c>
      <c r="G1742" s="48" t="s">
        <v>401</v>
      </c>
      <c r="H1742" s="48">
        <v>1085</v>
      </c>
      <c r="I1742" s="48">
        <v>2</v>
      </c>
      <c r="J1742" s="48" t="s">
        <v>541</v>
      </c>
      <c r="K1742" s="48">
        <v>1075</v>
      </c>
      <c r="L1742" s="49">
        <v>207</v>
      </c>
      <c r="M1742" s="48" t="s">
        <v>626</v>
      </c>
      <c r="N1742" s="51" t="s">
        <v>404</v>
      </c>
      <c r="P1742" s="48">
        <v>792</v>
      </c>
      <c r="Q1742" s="131" t="str">
        <f>IFERROR(INDEX(JRoomSCS!C:C,MATCH(JRooms!M1742,JRoomSCS!$B:$B,0)),"N/A")</f>
        <v>N/A</v>
      </c>
      <c r="R1742" s="86" t="s">
        <v>405</v>
      </c>
      <c r="S1742" s="87" t="str">
        <f>IFERROR(INDEX(SchoolList!C:C,MATCH(T1742,SchoolList!A:A,0)),"N/A")</f>
        <v>N/A</v>
      </c>
      <c r="T1742" s="87" t="s">
        <v>405</v>
      </c>
      <c r="U1742" s="88"/>
      <c r="V1742" s="87"/>
    </row>
    <row r="1743" spans="1:22" x14ac:dyDescent="0.2">
      <c r="A1743" s="48">
        <v>102</v>
      </c>
      <c r="B1743" s="48" t="s">
        <v>168</v>
      </c>
      <c r="C1743" s="48" t="s">
        <v>1120</v>
      </c>
      <c r="D1743" s="49">
        <v>818</v>
      </c>
      <c r="E1743" s="50" t="s">
        <v>1128</v>
      </c>
      <c r="F1743" s="48" t="s">
        <v>1129</v>
      </c>
      <c r="G1743" s="48" t="s">
        <v>401</v>
      </c>
      <c r="H1743" s="48">
        <v>1085</v>
      </c>
      <c r="I1743" s="48">
        <v>2</v>
      </c>
      <c r="J1743" s="48" t="s">
        <v>541</v>
      </c>
      <c r="K1743" s="48">
        <v>1077</v>
      </c>
      <c r="L1743" s="49">
        <v>208</v>
      </c>
      <c r="M1743" s="48" t="s">
        <v>626</v>
      </c>
      <c r="N1743" s="51" t="s">
        <v>404</v>
      </c>
      <c r="P1743" s="48">
        <v>792</v>
      </c>
      <c r="Q1743" s="131" t="str">
        <f>IFERROR(INDEX(JRoomSCS!C:C,MATCH(JRooms!M1743,JRoomSCS!$B:$B,0)),"N/A")</f>
        <v>N/A</v>
      </c>
      <c r="R1743" s="86" t="s">
        <v>405</v>
      </c>
      <c r="S1743" s="87" t="str">
        <f>IFERROR(INDEX(SchoolList!C:C,MATCH(T1743,SchoolList!A:A,0)),"N/A")</f>
        <v>N/A</v>
      </c>
      <c r="T1743" s="87" t="s">
        <v>405</v>
      </c>
      <c r="U1743" s="88"/>
      <c r="V1743" s="87"/>
    </row>
    <row r="1744" spans="1:22" x14ac:dyDescent="0.2">
      <c r="A1744" s="48">
        <v>102</v>
      </c>
      <c r="B1744" s="48" t="s">
        <v>168</v>
      </c>
      <c r="C1744" s="48" t="s">
        <v>1120</v>
      </c>
      <c r="D1744" s="49">
        <v>818</v>
      </c>
      <c r="E1744" s="50" t="s">
        <v>1128</v>
      </c>
      <c r="F1744" s="48" t="s">
        <v>1129</v>
      </c>
      <c r="G1744" s="48" t="s">
        <v>401</v>
      </c>
      <c r="H1744" s="48">
        <v>1085</v>
      </c>
      <c r="I1744" s="48">
        <v>2</v>
      </c>
      <c r="J1744" s="48" t="s">
        <v>541</v>
      </c>
      <c r="K1744" s="48">
        <v>1081</v>
      </c>
      <c r="L1744" s="49">
        <v>209</v>
      </c>
      <c r="M1744" s="48" t="s">
        <v>375</v>
      </c>
      <c r="N1744" s="51" t="s">
        <v>500</v>
      </c>
      <c r="P1744" s="48">
        <v>1856</v>
      </c>
      <c r="Q1744" s="131" t="str">
        <f>IFERROR(INDEX(JRoomSCS!C:C,MATCH(JRooms!M1744,JRoomSCS!$B:$B,0)),"N/A")</f>
        <v>Tech</v>
      </c>
      <c r="R1744" s="86" t="s">
        <v>405</v>
      </c>
      <c r="S1744" s="87" t="str">
        <f>IFERROR(INDEX(SchoolList!C:C,MATCH(T1744,SchoolList!A:A,0)),"N/A")</f>
        <v>N/A</v>
      </c>
      <c r="T1744" s="87" t="s">
        <v>405</v>
      </c>
      <c r="U1744" s="88"/>
      <c r="V1744" s="87"/>
    </row>
    <row r="1745" spans="1:22" x14ac:dyDescent="0.2">
      <c r="A1745" s="48">
        <v>102</v>
      </c>
      <c r="B1745" s="48" t="s">
        <v>168</v>
      </c>
      <c r="C1745" s="48" t="s">
        <v>1120</v>
      </c>
      <c r="D1745" s="49">
        <v>818</v>
      </c>
      <c r="E1745" s="50" t="s">
        <v>1128</v>
      </c>
      <c r="F1745" s="48" t="s">
        <v>1129</v>
      </c>
      <c r="G1745" s="48" t="s">
        <v>401</v>
      </c>
      <c r="H1745" s="48">
        <v>1085</v>
      </c>
      <c r="I1745" s="48">
        <v>2</v>
      </c>
      <c r="J1745" s="48" t="s">
        <v>541</v>
      </c>
      <c r="K1745" s="48">
        <v>1080</v>
      </c>
      <c r="L1745" s="49">
        <v>210</v>
      </c>
      <c r="M1745" s="48" t="s">
        <v>1130</v>
      </c>
      <c r="N1745" s="51" t="s">
        <v>404</v>
      </c>
      <c r="P1745" s="48">
        <v>544</v>
      </c>
      <c r="Q1745" s="131" t="str">
        <f>IFERROR(INDEX(JRoomSCS!C:C,MATCH(JRooms!M1745,JRoomSCS!$B:$B,0)),"N/A")</f>
        <v>N/A</v>
      </c>
      <c r="R1745" s="86" t="s">
        <v>405</v>
      </c>
      <c r="S1745" s="87" t="str">
        <f>IFERROR(INDEX(SchoolList!C:C,MATCH(T1745,SchoolList!A:A,0)),"N/A")</f>
        <v>N/A</v>
      </c>
      <c r="T1745" s="87" t="s">
        <v>405</v>
      </c>
      <c r="U1745" s="88"/>
      <c r="V1745" s="87"/>
    </row>
    <row r="1746" spans="1:22" x14ac:dyDescent="0.2">
      <c r="A1746" s="48">
        <v>102</v>
      </c>
      <c r="B1746" s="48" t="s">
        <v>168</v>
      </c>
      <c r="C1746" s="48" t="s">
        <v>1120</v>
      </c>
      <c r="D1746" s="49">
        <v>818</v>
      </c>
      <c r="E1746" s="50" t="s">
        <v>1128</v>
      </c>
      <c r="F1746" s="48" t="s">
        <v>1129</v>
      </c>
      <c r="G1746" s="48" t="s">
        <v>401</v>
      </c>
      <c r="H1746" s="48">
        <v>1085</v>
      </c>
      <c r="I1746" s="48">
        <v>2</v>
      </c>
      <c r="J1746" s="48" t="s">
        <v>541</v>
      </c>
      <c r="K1746" s="48">
        <v>1079</v>
      </c>
      <c r="L1746" s="49">
        <v>211</v>
      </c>
      <c r="M1746" s="48" t="s">
        <v>626</v>
      </c>
      <c r="N1746" s="51" t="s">
        <v>404</v>
      </c>
      <c r="O1746" s="52" t="s">
        <v>491</v>
      </c>
      <c r="P1746" s="48">
        <v>792</v>
      </c>
      <c r="Q1746" s="131" t="str">
        <f>IFERROR(INDEX(JRoomSCS!C:C,MATCH(JRooms!M1746,JRoomSCS!$B:$B,0)),"N/A")</f>
        <v>N/A</v>
      </c>
      <c r="R1746" s="86" t="s">
        <v>405</v>
      </c>
      <c r="S1746" s="87" t="str">
        <f>IFERROR(INDEX(SchoolList!C:C,MATCH(T1746,SchoolList!A:A,0)),"N/A")</f>
        <v>N/A</v>
      </c>
      <c r="T1746" s="87" t="s">
        <v>405</v>
      </c>
      <c r="U1746" s="88"/>
      <c r="V1746" s="87"/>
    </row>
    <row r="1747" spans="1:22" x14ac:dyDescent="0.2">
      <c r="A1747" s="48">
        <v>102</v>
      </c>
      <c r="B1747" s="48" t="s">
        <v>168</v>
      </c>
      <c r="C1747" s="48" t="s">
        <v>1120</v>
      </c>
      <c r="D1747" s="49">
        <v>818</v>
      </c>
      <c r="E1747" s="50" t="s">
        <v>1128</v>
      </c>
      <c r="F1747" s="48" t="s">
        <v>1129</v>
      </c>
      <c r="G1747" s="48" t="s">
        <v>401</v>
      </c>
      <c r="H1747" s="48">
        <v>1085</v>
      </c>
      <c r="I1747" s="48">
        <v>2</v>
      </c>
      <c r="J1747" s="48" t="s">
        <v>541</v>
      </c>
      <c r="K1747" s="48">
        <v>1078</v>
      </c>
      <c r="L1747" s="49">
        <v>212</v>
      </c>
      <c r="M1747" s="48" t="s">
        <v>626</v>
      </c>
      <c r="N1747" s="51" t="s">
        <v>404</v>
      </c>
      <c r="P1747" s="48">
        <v>792</v>
      </c>
      <c r="Q1747" s="131" t="str">
        <f>IFERROR(INDEX(JRoomSCS!C:C,MATCH(JRooms!M1747,JRoomSCS!$B:$B,0)),"N/A")</f>
        <v>N/A</v>
      </c>
      <c r="R1747" s="86" t="s">
        <v>405</v>
      </c>
      <c r="S1747" s="87" t="str">
        <f>IFERROR(INDEX(SchoolList!C:C,MATCH(T1747,SchoolList!A:A,0)),"N/A")</f>
        <v>N/A</v>
      </c>
      <c r="T1747" s="87" t="s">
        <v>405</v>
      </c>
      <c r="U1747" s="88"/>
      <c r="V1747" s="87"/>
    </row>
    <row r="1748" spans="1:22" x14ac:dyDescent="0.2">
      <c r="A1748" s="48">
        <v>102</v>
      </c>
      <c r="B1748" s="48" t="s">
        <v>168</v>
      </c>
      <c r="C1748" s="48" t="s">
        <v>1120</v>
      </c>
      <c r="D1748" s="49">
        <v>818</v>
      </c>
      <c r="E1748" s="50" t="s">
        <v>1128</v>
      </c>
      <c r="F1748" s="48" t="s">
        <v>1129</v>
      </c>
      <c r="G1748" s="48" t="s">
        <v>401</v>
      </c>
      <c r="H1748" s="48">
        <v>1085</v>
      </c>
      <c r="I1748" s="48">
        <v>2</v>
      </c>
      <c r="J1748" s="48" t="s">
        <v>541</v>
      </c>
      <c r="K1748" s="48">
        <v>1076</v>
      </c>
      <c r="L1748" s="49">
        <v>215</v>
      </c>
      <c r="M1748" s="48" t="s">
        <v>626</v>
      </c>
      <c r="N1748" s="51" t="s">
        <v>404</v>
      </c>
      <c r="P1748" s="48">
        <v>840</v>
      </c>
      <c r="Q1748" s="131" t="str">
        <f>IFERROR(INDEX(JRoomSCS!C:C,MATCH(JRooms!M1748,JRoomSCS!$B:$B,0)),"N/A")</f>
        <v>N/A</v>
      </c>
      <c r="R1748" s="86" t="s">
        <v>405</v>
      </c>
      <c r="S1748" s="87" t="str">
        <f>IFERROR(INDEX(SchoolList!C:C,MATCH(T1748,SchoolList!A:A,0)),"N/A")</f>
        <v>N/A</v>
      </c>
      <c r="T1748" s="87" t="s">
        <v>405</v>
      </c>
      <c r="U1748" s="88"/>
      <c r="V1748" s="87"/>
    </row>
    <row r="1749" spans="1:22" x14ac:dyDescent="0.2">
      <c r="A1749" s="48">
        <v>102</v>
      </c>
      <c r="B1749" s="48" t="s">
        <v>168</v>
      </c>
      <c r="C1749" s="48" t="s">
        <v>1120</v>
      </c>
      <c r="D1749" s="49">
        <v>818</v>
      </c>
      <c r="E1749" s="50" t="s">
        <v>1128</v>
      </c>
      <c r="F1749" s="48" t="s">
        <v>1129</v>
      </c>
      <c r="G1749" s="48" t="s">
        <v>401</v>
      </c>
      <c r="H1749" s="48">
        <v>1085</v>
      </c>
      <c r="I1749" s="48">
        <v>2</v>
      </c>
      <c r="J1749" s="48" t="s">
        <v>541</v>
      </c>
      <c r="K1749" s="48">
        <v>1073</v>
      </c>
      <c r="L1749" s="49">
        <v>216</v>
      </c>
      <c r="M1749" s="48" t="s">
        <v>626</v>
      </c>
      <c r="N1749" s="51" t="s">
        <v>404</v>
      </c>
      <c r="P1749" s="48">
        <v>840</v>
      </c>
      <c r="Q1749" s="131" t="str">
        <f>IFERROR(INDEX(JRoomSCS!C:C,MATCH(JRooms!M1749,JRoomSCS!$B:$B,0)),"N/A")</f>
        <v>N/A</v>
      </c>
      <c r="R1749" s="86" t="s">
        <v>405</v>
      </c>
      <c r="S1749" s="87" t="str">
        <f>IFERROR(INDEX(SchoolList!C:C,MATCH(T1749,SchoolList!A:A,0)),"N/A")</f>
        <v>N/A</v>
      </c>
      <c r="T1749" s="87" t="s">
        <v>405</v>
      </c>
      <c r="U1749" s="88"/>
      <c r="V1749" s="87"/>
    </row>
    <row r="1750" spans="1:22" x14ac:dyDescent="0.2">
      <c r="A1750" s="48">
        <v>102</v>
      </c>
      <c r="B1750" s="48" t="s">
        <v>168</v>
      </c>
      <c r="C1750" s="48" t="s">
        <v>1120</v>
      </c>
      <c r="D1750" s="49">
        <v>818</v>
      </c>
      <c r="E1750" s="50" t="s">
        <v>1128</v>
      </c>
      <c r="F1750" s="48" t="s">
        <v>1129</v>
      </c>
      <c r="G1750" s="48" t="s">
        <v>401</v>
      </c>
      <c r="H1750" s="48">
        <v>1085</v>
      </c>
      <c r="I1750" s="48">
        <v>2</v>
      </c>
      <c r="J1750" s="48" t="s">
        <v>541</v>
      </c>
      <c r="K1750" s="48">
        <v>1071</v>
      </c>
      <c r="L1750" s="49">
        <v>217</v>
      </c>
      <c r="M1750" s="48" t="s">
        <v>671</v>
      </c>
      <c r="N1750" s="51" t="s">
        <v>491</v>
      </c>
      <c r="O1750" s="52" t="s">
        <v>491</v>
      </c>
      <c r="P1750" s="48">
        <v>360</v>
      </c>
      <c r="Q1750" s="131" t="str">
        <f>IFERROR(INDEX(JRoomSCS!C:C,MATCH(JRooms!M1750,JRoomSCS!$B:$B,0)),"N/A")</f>
        <v>N/A</v>
      </c>
      <c r="R1750" s="86" t="s">
        <v>405</v>
      </c>
      <c r="S1750" s="87" t="str">
        <f>IFERROR(INDEX(SchoolList!C:C,MATCH(T1750,SchoolList!A:A,0)),"N/A")</f>
        <v>N/A</v>
      </c>
      <c r="T1750" s="87" t="s">
        <v>405</v>
      </c>
      <c r="U1750" s="88"/>
      <c r="V1750" s="87"/>
    </row>
    <row r="1751" spans="1:22" x14ac:dyDescent="0.2">
      <c r="A1751" s="48">
        <v>102</v>
      </c>
      <c r="B1751" s="48" t="s">
        <v>168</v>
      </c>
      <c r="C1751" s="48" t="s">
        <v>1120</v>
      </c>
      <c r="D1751" s="49">
        <v>818</v>
      </c>
      <c r="E1751" s="50" t="s">
        <v>1128</v>
      </c>
      <c r="F1751" s="48" t="s">
        <v>1129</v>
      </c>
      <c r="G1751" s="48" t="s">
        <v>401</v>
      </c>
      <c r="H1751" s="48">
        <v>1083</v>
      </c>
      <c r="I1751" s="48">
        <v>3</v>
      </c>
      <c r="J1751" s="48" t="s">
        <v>545</v>
      </c>
      <c r="K1751" s="48">
        <v>1088</v>
      </c>
      <c r="L1751" s="49">
        <v>304</v>
      </c>
      <c r="M1751" s="48" t="s">
        <v>366</v>
      </c>
      <c r="N1751" s="51" t="s">
        <v>500</v>
      </c>
      <c r="P1751" s="48">
        <v>1560</v>
      </c>
      <c r="Q1751" s="131" t="str">
        <f>IFERROR(INDEX(JRoomSCS!C:C,MATCH(JRooms!M1751,JRoomSCS!$B:$B,0)),"N/A")</f>
        <v>Science</v>
      </c>
      <c r="R1751" s="86" t="s">
        <v>405</v>
      </c>
      <c r="S1751" s="87" t="str">
        <f>IFERROR(INDEX(SchoolList!C:C,MATCH(T1751,SchoolList!A:A,0)),"N/A")</f>
        <v>N/A</v>
      </c>
      <c r="T1751" s="87" t="s">
        <v>405</v>
      </c>
      <c r="U1751" s="88"/>
      <c r="V1751" s="87"/>
    </row>
    <row r="1752" spans="1:22" x14ac:dyDescent="0.2">
      <c r="A1752" s="48">
        <v>102</v>
      </c>
      <c r="B1752" s="48" t="s">
        <v>168</v>
      </c>
      <c r="C1752" s="48" t="s">
        <v>1120</v>
      </c>
      <c r="D1752" s="49">
        <v>818</v>
      </c>
      <c r="E1752" s="50" t="s">
        <v>1128</v>
      </c>
      <c r="F1752" s="48" t="s">
        <v>1129</v>
      </c>
      <c r="G1752" s="48" t="s">
        <v>401</v>
      </c>
      <c r="H1752" s="48">
        <v>1083</v>
      </c>
      <c r="I1752" s="48">
        <v>3</v>
      </c>
      <c r="J1752" s="48" t="s">
        <v>545</v>
      </c>
      <c r="K1752" s="48">
        <v>1044</v>
      </c>
      <c r="L1752" s="49">
        <v>305</v>
      </c>
      <c r="M1752" s="48" t="s">
        <v>369</v>
      </c>
      <c r="N1752" s="51" t="s">
        <v>500</v>
      </c>
      <c r="P1752" s="48">
        <v>1056</v>
      </c>
      <c r="Q1752" s="131" t="str">
        <f>IFERROR(INDEX(JRoomSCS!C:C,MATCH(JRooms!M1752,JRoomSCS!$B:$B,0)),"N/A")</f>
        <v>Tech</v>
      </c>
      <c r="R1752" s="86" t="s">
        <v>405</v>
      </c>
      <c r="S1752" s="87" t="str">
        <f>IFERROR(INDEX(SchoolList!C:C,MATCH(T1752,SchoolList!A:A,0)),"N/A")</f>
        <v>N/A</v>
      </c>
      <c r="T1752" s="87" t="s">
        <v>405</v>
      </c>
      <c r="U1752" s="88"/>
      <c r="V1752" s="87"/>
    </row>
    <row r="1753" spans="1:22" x14ac:dyDescent="0.2">
      <c r="A1753" s="48">
        <v>102</v>
      </c>
      <c r="B1753" s="48" t="s">
        <v>168</v>
      </c>
      <c r="C1753" s="48" t="s">
        <v>1120</v>
      </c>
      <c r="D1753" s="49">
        <v>818</v>
      </c>
      <c r="E1753" s="50" t="s">
        <v>1128</v>
      </c>
      <c r="F1753" s="48" t="s">
        <v>1129</v>
      </c>
      <c r="G1753" s="48" t="s">
        <v>401</v>
      </c>
      <c r="H1753" s="48">
        <v>1083</v>
      </c>
      <c r="I1753" s="48">
        <v>3</v>
      </c>
      <c r="J1753" s="48" t="s">
        <v>545</v>
      </c>
      <c r="K1753" s="48">
        <v>1045</v>
      </c>
      <c r="L1753" s="49">
        <v>306</v>
      </c>
      <c r="M1753" s="48" t="s">
        <v>369</v>
      </c>
      <c r="N1753" s="51" t="s">
        <v>500</v>
      </c>
      <c r="P1753" s="48">
        <v>1248</v>
      </c>
      <c r="Q1753" s="131" t="str">
        <f>IFERROR(INDEX(JRoomSCS!C:C,MATCH(JRooms!M1753,JRoomSCS!$B:$B,0)),"N/A")</f>
        <v>Tech</v>
      </c>
      <c r="R1753" s="86" t="s">
        <v>405</v>
      </c>
      <c r="S1753" s="87" t="str">
        <f>IFERROR(INDEX(SchoolList!C:C,MATCH(T1753,SchoolList!A:A,0)),"N/A")</f>
        <v>N/A</v>
      </c>
      <c r="T1753" s="87" t="s">
        <v>405</v>
      </c>
      <c r="U1753" s="88"/>
      <c r="V1753" s="87"/>
    </row>
    <row r="1754" spans="1:22" x14ac:dyDescent="0.2">
      <c r="A1754" s="48">
        <v>102</v>
      </c>
      <c r="B1754" s="48" t="s">
        <v>168</v>
      </c>
      <c r="C1754" s="48" t="s">
        <v>1120</v>
      </c>
      <c r="D1754" s="49">
        <v>818</v>
      </c>
      <c r="E1754" s="50" t="s">
        <v>1128</v>
      </c>
      <c r="F1754" s="48" t="s">
        <v>1129</v>
      </c>
      <c r="G1754" s="48" t="s">
        <v>401</v>
      </c>
      <c r="H1754" s="48">
        <v>1083</v>
      </c>
      <c r="I1754" s="48">
        <v>3</v>
      </c>
      <c r="J1754" s="48" t="s">
        <v>545</v>
      </c>
      <c r="K1754" s="48">
        <v>1089</v>
      </c>
      <c r="L1754" s="49">
        <v>307</v>
      </c>
      <c r="M1754" s="48" t="s">
        <v>355</v>
      </c>
      <c r="N1754" s="51" t="s">
        <v>500</v>
      </c>
      <c r="P1754" s="48">
        <v>1032</v>
      </c>
      <c r="Q1754" s="131" t="str">
        <f>IFERROR(INDEX(JRoomSCS!C:C,MATCH(JRooms!M1754,JRoomSCS!$B:$B,0)),"N/A")</f>
        <v>Arts</v>
      </c>
      <c r="R1754" s="86" t="s">
        <v>405</v>
      </c>
      <c r="S1754" s="87" t="str">
        <f>IFERROR(INDEX(SchoolList!C:C,MATCH(T1754,SchoolList!A:A,0)),"N/A")</f>
        <v>N/A</v>
      </c>
      <c r="T1754" s="87" t="s">
        <v>405</v>
      </c>
      <c r="U1754" s="88"/>
      <c r="V1754" s="87"/>
    </row>
    <row r="1755" spans="1:22" x14ac:dyDescent="0.2">
      <c r="A1755" s="48">
        <v>102</v>
      </c>
      <c r="B1755" s="48" t="s">
        <v>168</v>
      </c>
      <c r="C1755" s="48" t="s">
        <v>1120</v>
      </c>
      <c r="D1755" s="49">
        <v>818</v>
      </c>
      <c r="E1755" s="50" t="s">
        <v>1128</v>
      </c>
      <c r="F1755" s="48" t="s">
        <v>1129</v>
      </c>
      <c r="G1755" s="48" t="s">
        <v>401</v>
      </c>
      <c r="H1755" s="48">
        <v>1083</v>
      </c>
      <c r="I1755" s="48">
        <v>3</v>
      </c>
      <c r="J1755" s="48" t="s">
        <v>545</v>
      </c>
      <c r="K1755" s="48">
        <v>1087</v>
      </c>
      <c r="L1755" s="49">
        <v>308</v>
      </c>
      <c r="M1755" s="48" t="s">
        <v>626</v>
      </c>
      <c r="N1755" s="51" t="s">
        <v>404</v>
      </c>
      <c r="P1755" s="48">
        <v>1008</v>
      </c>
      <c r="Q1755" s="131" t="str">
        <f>IFERROR(INDEX(JRoomSCS!C:C,MATCH(JRooms!M1755,JRoomSCS!$B:$B,0)),"N/A")</f>
        <v>N/A</v>
      </c>
      <c r="R1755" s="86" t="s">
        <v>405</v>
      </c>
      <c r="S1755" s="87" t="str">
        <f>IFERROR(INDEX(SchoolList!C:C,MATCH(T1755,SchoolList!A:A,0)),"N/A")</f>
        <v>N/A</v>
      </c>
      <c r="T1755" s="87" t="s">
        <v>405</v>
      </c>
      <c r="U1755" s="88"/>
      <c r="V1755" s="87"/>
    </row>
    <row r="1756" spans="1:22" x14ac:dyDescent="0.2">
      <c r="A1756" s="48">
        <v>101</v>
      </c>
      <c r="B1756" s="48" t="s">
        <v>1131</v>
      </c>
      <c r="C1756" s="48" t="s">
        <v>1132</v>
      </c>
      <c r="D1756" s="49">
        <v>289</v>
      </c>
      <c r="E1756" s="50" t="s">
        <v>399</v>
      </c>
      <c r="F1756" s="48" t="s">
        <v>400</v>
      </c>
      <c r="G1756" s="48" t="s">
        <v>401</v>
      </c>
      <c r="H1756" s="48">
        <v>289</v>
      </c>
      <c r="I1756" s="48">
        <v>1</v>
      </c>
      <c r="J1756" s="48" t="s">
        <v>402</v>
      </c>
      <c r="K1756" s="48">
        <v>3137</v>
      </c>
      <c r="L1756" s="49">
        <v>1</v>
      </c>
      <c r="M1756" s="48" t="s">
        <v>403</v>
      </c>
      <c r="N1756" s="51" t="s">
        <v>404</v>
      </c>
      <c r="P1756" s="48">
        <v>770</v>
      </c>
      <c r="Q1756" s="131" t="str">
        <f>IFERROR(INDEX(JRoomSCS!C:C,MATCH(JRooms!M1756,JRoomSCS!$B:$B,0)),"N/A")</f>
        <v>N/A</v>
      </c>
      <c r="R1756" s="86" t="s">
        <v>405</v>
      </c>
      <c r="S1756" s="87" t="str">
        <f>IFERROR(INDEX(SchoolList!C:C,MATCH(T1756,SchoolList!A:A,0)),"N/A")</f>
        <v>N/A</v>
      </c>
      <c r="T1756" s="87" t="s">
        <v>405</v>
      </c>
      <c r="U1756" s="88"/>
      <c r="V1756" s="87"/>
    </row>
    <row r="1757" spans="1:22" x14ac:dyDescent="0.2">
      <c r="A1757" s="48">
        <v>101</v>
      </c>
      <c r="B1757" s="48" t="s">
        <v>1131</v>
      </c>
      <c r="C1757" s="48" t="s">
        <v>1132</v>
      </c>
      <c r="D1757" s="49">
        <v>289</v>
      </c>
      <c r="E1757" s="50" t="s">
        <v>399</v>
      </c>
      <c r="F1757" s="48" t="s">
        <v>400</v>
      </c>
      <c r="G1757" s="48" t="s">
        <v>401</v>
      </c>
      <c r="H1757" s="48">
        <v>289</v>
      </c>
      <c r="I1757" s="48">
        <v>1</v>
      </c>
      <c r="J1757" s="48" t="s">
        <v>402</v>
      </c>
      <c r="K1757" s="48">
        <v>3136</v>
      </c>
      <c r="L1757" s="49">
        <v>2</v>
      </c>
      <c r="M1757" s="48" t="s">
        <v>419</v>
      </c>
      <c r="N1757" s="51" t="s">
        <v>404</v>
      </c>
      <c r="P1757" s="48">
        <v>682</v>
      </c>
      <c r="Q1757" s="131" t="str">
        <f>IFERROR(INDEX(JRoomSCS!C:C,MATCH(JRooms!M1757,JRoomSCS!$B:$B,0)),"N/A")</f>
        <v>N/A</v>
      </c>
      <c r="R1757" s="86" t="s">
        <v>405</v>
      </c>
      <c r="S1757" s="87" t="str">
        <f>IFERROR(INDEX(SchoolList!C:C,MATCH(T1757,SchoolList!A:A,0)),"N/A")</f>
        <v>N/A</v>
      </c>
      <c r="T1757" s="87" t="s">
        <v>405</v>
      </c>
      <c r="U1757" s="88"/>
      <c r="V1757" s="87"/>
    </row>
    <row r="1758" spans="1:22" x14ac:dyDescent="0.2">
      <c r="A1758" s="48">
        <v>101</v>
      </c>
      <c r="B1758" s="48" t="s">
        <v>1131</v>
      </c>
      <c r="C1758" s="48" t="s">
        <v>1132</v>
      </c>
      <c r="D1758" s="49">
        <v>289</v>
      </c>
      <c r="E1758" s="50" t="s">
        <v>399</v>
      </c>
      <c r="F1758" s="48" t="s">
        <v>400</v>
      </c>
      <c r="G1758" s="48" t="s">
        <v>401</v>
      </c>
      <c r="H1758" s="48">
        <v>289</v>
      </c>
      <c r="I1758" s="48">
        <v>1</v>
      </c>
      <c r="J1758" s="48" t="s">
        <v>402</v>
      </c>
      <c r="K1758" s="48">
        <v>3138</v>
      </c>
      <c r="L1758" s="49">
        <v>3</v>
      </c>
      <c r="M1758" s="48" t="s">
        <v>419</v>
      </c>
      <c r="N1758" s="51" t="s">
        <v>404</v>
      </c>
      <c r="P1758" s="48">
        <v>682</v>
      </c>
      <c r="Q1758" s="131" t="str">
        <f>IFERROR(INDEX(JRoomSCS!C:C,MATCH(JRooms!M1758,JRoomSCS!$B:$B,0)),"N/A")</f>
        <v>N/A</v>
      </c>
      <c r="R1758" s="86" t="s">
        <v>405</v>
      </c>
      <c r="S1758" s="87" t="str">
        <f>IFERROR(INDEX(SchoolList!C:C,MATCH(T1758,SchoolList!A:A,0)),"N/A")</f>
        <v>N/A</v>
      </c>
      <c r="T1758" s="87" t="s">
        <v>405</v>
      </c>
      <c r="U1758" s="88"/>
      <c r="V1758" s="87"/>
    </row>
    <row r="1759" spans="1:22" x14ac:dyDescent="0.2">
      <c r="A1759" s="48">
        <v>101</v>
      </c>
      <c r="B1759" s="48" t="s">
        <v>1131</v>
      </c>
      <c r="C1759" s="48" t="s">
        <v>1132</v>
      </c>
      <c r="D1759" s="49">
        <v>289</v>
      </c>
      <c r="E1759" s="50" t="s">
        <v>399</v>
      </c>
      <c r="F1759" s="48" t="s">
        <v>400</v>
      </c>
      <c r="G1759" s="48" t="s">
        <v>401</v>
      </c>
      <c r="H1759" s="48">
        <v>289</v>
      </c>
      <c r="I1759" s="48">
        <v>1</v>
      </c>
      <c r="J1759" s="48" t="s">
        <v>402</v>
      </c>
      <c r="K1759" s="48">
        <v>3139</v>
      </c>
      <c r="L1759" s="49">
        <v>4</v>
      </c>
      <c r="M1759" s="48" t="s">
        <v>403</v>
      </c>
      <c r="N1759" s="51" t="s">
        <v>404</v>
      </c>
      <c r="P1759" s="48">
        <v>682</v>
      </c>
      <c r="Q1759" s="131" t="str">
        <f>IFERROR(INDEX(JRoomSCS!C:C,MATCH(JRooms!M1759,JRoomSCS!$B:$B,0)),"N/A")</f>
        <v>N/A</v>
      </c>
      <c r="R1759" s="86" t="s">
        <v>405</v>
      </c>
      <c r="S1759" s="87" t="str">
        <f>IFERROR(INDEX(SchoolList!C:C,MATCH(T1759,SchoolList!A:A,0)),"N/A")</f>
        <v>N/A</v>
      </c>
      <c r="T1759" s="87" t="s">
        <v>405</v>
      </c>
      <c r="U1759" s="88"/>
      <c r="V1759" s="87"/>
    </row>
    <row r="1760" spans="1:22" x14ac:dyDescent="0.2">
      <c r="A1760" s="48">
        <v>101</v>
      </c>
      <c r="B1760" s="48" t="s">
        <v>1131</v>
      </c>
      <c r="C1760" s="48" t="s">
        <v>1132</v>
      </c>
      <c r="D1760" s="49">
        <v>289</v>
      </c>
      <c r="E1760" s="50" t="s">
        <v>399</v>
      </c>
      <c r="F1760" s="48" t="s">
        <v>400</v>
      </c>
      <c r="G1760" s="48" t="s">
        <v>401</v>
      </c>
      <c r="H1760" s="48">
        <v>289</v>
      </c>
      <c r="I1760" s="48">
        <v>1</v>
      </c>
      <c r="J1760" s="48" t="s">
        <v>402</v>
      </c>
      <c r="K1760" s="48">
        <v>3140</v>
      </c>
      <c r="L1760" s="49">
        <v>5</v>
      </c>
      <c r="M1760" s="48" t="s">
        <v>406</v>
      </c>
      <c r="N1760" s="51" t="s">
        <v>404</v>
      </c>
      <c r="P1760" s="48">
        <v>682</v>
      </c>
      <c r="Q1760" s="131" t="str">
        <f>IFERROR(INDEX(JRoomSCS!C:C,MATCH(JRooms!M1760,JRoomSCS!$B:$B,0)),"N/A")</f>
        <v>N/A</v>
      </c>
      <c r="R1760" s="86" t="s">
        <v>405</v>
      </c>
      <c r="S1760" s="87" t="str">
        <f>IFERROR(INDEX(SchoolList!C:C,MATCH(T1760,SchoolList!A:A,0)),"N/A")</f>
        <v>N/A</v>
      </c>
      <c r="T1760" s="87" t="s">
        <v>405</v>
      </c>
      <c r="U1760" s="88"/>
      <c r="V1760" s="87"/>
    </row>
    <row r="1761" spans="1:22" x14ac:dyDescent="0.2">
      <c r="A1761" s="48">
        <v>101</v>
      </c>
      <c r="B1761" s="48" t="s">
        <v>1131</v>
      </c>
      <c r="C1761" s="48" t="s">
        <v>1132</v>
      </c>
      <c r="D1761" s="49">
        <v>289</v>
      </c>
      <c r="E1761" s="50" t="s">
        <v>399</v>
      </c>
      <c r="F1761" s="48" t="s">
        <v>400</v>
      </c>
      <c r="G1761" s="48" t="s">
        <v>401</v>
      </c>
      <c r="H1761" s="48">
        <v>289</v>
      </c>
      <c r="I1761" s="48">
        <v>1</v>
      </c>
      <c r="J1761" s="48" t="s">
        <v>402</v>
      </c>
      <c r="K1761" s="48">
        <v>3141</v>
      </c>
      <c r="L1761" s="49">
        <v>6</v>
      </c>
      <c r="M1761" s="48" t="s">
        <v>406</v>
      </c>
      <c r="N1761" s="51" t="s">
        <v>404</v>
      </c>
      <c r="P1761" s="48">
        <v>682</v>
      </c>
      <c r="Q1761" s="131" t="str">
        <f>IFERROR(INDEX(JRoomSCS!C:C,MATCH(JRooms!M1761,JRoomSCS!$B:$B,0)),"N/A")</f>
        <v>N/A</v>
      </c>
      <c r="R1761" s="86" t="s">
        <v>405</v>
      </c>
      <c r="S1761" s="87" t="str">
        <f>IFERROR(INDEX(SchoolList!C:C,MATCH(T1761,SchoolList!A:A,0)),"N/A")</f>
        <v>N/A</v>
      </c>
      <c r="T1761" s="87" t="s">
        <v>405</v>
      </c>
      <c r="U1761" s="88"/>
      <c r="V1761" s="87"/>
    </row>
    <row r="1762" spans="1:22" x14ac:dyDescent="0.2">
      <c r="A1762" s="48">
        <v>101</v>
      </c>
      <c r="B1762" s="48" t="s">
        <v>1131</v>
      </c>
      <c r="C1762" s="48" t="s">
        <v>1132</v>
      </c>
      <c r="D1762" s="49">
        <v>289</v>
      </c>
      <c r="E1762" s="50" t="s">
        <v>399</v>
      </c>
      <c r="F1762" s="48" t="s">
        <v>400</v>
      </c>
      <c r="G1762" s="48" t="s">
        <v>401</v>
      </c>
      <c r="H1762" s="48">
        <v>289</v>
      </c>
      <c r="I1762" s="48">
        <v>1</v>
      </c>
      <c r="J1762" s="48" t="s">
        <v>402</v>
      </c>
      <c r="K1762" s="48">
        <v>3142</v>
      </c>
      <c r="L1762" s="49">
        <v>7</v>
      </c>
      <c r="M1762" s="48" t="s">
        <v>406</v>
      </c>
      <c r="N1762" s="51" t="s">
        <v>404</v>
      </c>
      <c r="P1762" s="48">
        <v>748</v>
      </c>
      <c r="Q1762" s="131" t="str">
        <f>IFERROR(INDEX(JRoomSCS!C:C,MATCH(JRooms!M1762,JRoomSCS!$B:$B,0)),"N/A")</f>
        <v>N/A</v>
      </c>
      <c r="R1762" s="86" t="s">
        <v>405</v>
      </c>
      <c r="S1762" s="87" t="str">
        <f>IFERROR(INDEX(SchoolList!C:C,MATCH(T1762,SchoolList!A:A,0)),"N/A")</f>
        <v>N/A</v>
      </c>
      <c r="T1762" s="87" t="s">
        <v>405</v>
      </c>
      <c r="U1762" s="88"/>
      <c r="V1762" s="87"/>
    </row>
    <row r="1763" spans="1:22" x14ac:dyDescent="0.2">
      <c r="A1763" s="48">
        <v>101</v>
      </c>
      <c r="B1763" s="48" t="s">
        <v>1131</v>
      </c>
      <c r="C1763" s="48" t="s">
        <v>1132</v>
      </c>
      <c r="D1763" s="49">
        <v>289</v>
      </c>
      <c r="E1763" s="50" t="s">
        <v>399</v>
      </c>
      <c r="F1763" s="48" t="s">
        <v>400</v>
      </c>
      <c r="G1763" s="48" t="s">
        <v>401</v>
      </c>
      <c r="H1763" s="48">
        <v>289</v>
      </c>
      <c r="I1763" s="48">
        <v>1</v>
      </c>
      <c r="J1763" s="48" t="s">
        <v>402</v>
      </c>
      <c r="K1763" s="48">
        <v>3143</v>
      </c>
      <c r="L1763" s="49">
        <v>8</v>
      </c>
      <c r="M1763" s="48" t="s">
        <v>403</v>
      </c>
      <c r="N1763" s="51" t="s">
        <v>404</v>
      </c>
      <c r="P1763" s="48">
        <v>682</v>
      </c>
      <c r="Q1763" s="131" t="str">
        <f>IFERROR(INDEX(JRoomSCS!C:C,MATCH(JRooms!M1763,JRoomSCS!$B:$B,0)),"N/A")</f>
        <v>N/A</v>
      </c>
      <c r="R1763" s="86" t="s">
        <v>405</v>
      </c>
      <c r="S1763" s="87" t="str">
        <f>IFERROR(INDEX(SchoolList!C:C,MATCH(T1763,SchoolList!A:A,0)),"N/A")</f>
        <v>N/A</v>
      </c>
      <c r="T1763" s="87" t="s">
        <v>405</v>
      </c>
      <c r="U1763" s="88"/>
      <c r="V1763" s="87"/>
    </row>
    <row r="1764" spans="1:22" x14ac:dyDescent="0.2">
      <c r="A1764" s="48">
        <v>101</v>
      </c>
      <c r="B1764" s="48" t="s">
        <v>1131</v>
      </c>
      <c r="C1764" s="48" t="s">
        <v>1132</v>
      </c>
      <c r="D1764" s="49">
        <v>289</v>
      </c>
      <c r="E1764" s="50" t="s">
        <v>399</v>
      </c>
      <c r="F1764" s="48" t="s">
        <v>400</v>
      </c>
      <c r="G1764" s="48" t="s">
        <v>401</v>
      </c>
      <c r="H1764" s="48">
        <v>289</v>
      </c>
      <c r="I1764" s="48">
        <v>1</v>
      </c>
      <c r="J1764" s="48" t="s">
        <v>402</v>
      </c>
      <c r="K1764" s="48">
        <v>3144</v>
      </c>
      <c r="L1764" s="49" t="s">
        <v>594</v>
      </c>
      <c r="M1764" s="48" t="s">
        <v>412</v>
      </c>
      <c r="N1764" s="51" t="s">
        <v>413</v>
      </c>
      <c r="P1764" s="48">
        <v>3479</v>
      </c>
      <c r="Q1764" s="131" t="str">
        <f>IFERROR(INDEX(JRoomSCS!C:C,MATCH(JRooms!M1764,JRoomSCS!$B:$B,0)),"N/A")</f>
        <v>N/A</v>
      </c>
      <c r="R1764" s="86" t="s">
        <v>405</v>
      </c>
      <c r="S1764" s="87" t="str">
        <f>IFERROR(INDEX(SchoolList!C:C,MATCH(T1764,SchoolList!A:A,0)),"N/A")</f>
        <v>N/A</v>
      </c>
      <c r="T1764" s="87" t="s">
        <v>405</v>
      </c>
      <c r="U1764" s="88"/>
      <c r="V1764" s="87"/>
    </row>
    <row r="1765" spans="1:22" x14ac:dyDescent="0.2">
      <c r="A1765" s="48">
        <v>101</v>
      </c>
      <c r="B1765" s="48" t="s">
        <v>1131</v>
      </c>
      <c r="C1765" s="48" t="s">
        <v>1132</v>
      </c>
      <c r="D1765" s="49">
        <v>289</v>
      </c>
      <c r="E1765" s="50" t="s">
        <v>399</v>
      </c>
      <c r="F1765" s="48" t="s">
        <v>400</v>
      </c>
      <c r="G1765" s="48" t="s">
        <v>401</v>
      </c>
      <c r="H1765" s="48">
        <v>1263</v>
      </c>
      <c r="I1765" s="48">
        <v>2</v>
      </c>
      <c r="J1765" s="48" t="s">
        <v>421</v>
      </c>
      <c r="K1765" s="48">
        <v>3154</v>
      </c>
      <c r="L1765" s="49">
        <v>9</v>
      </c>
      <c r="M1765" s="48" t="s">
        <v>419</v>
      </c>
      <c r="N1765" s="51" t="s">
        <v>404</v>
      </c>
      <c r="P1765" s="48">
        <v>748</v>
      </c>
      <c r="Q1765" s="131" t="str">
        <f>IFERROR(INDEX(JRoomSCS!C:C,MATCH(JRooms!M1765,JRoomSCS!$B:$B,0)),"N/A")</f>
        <v>N/A</v>
      </c>
      <c r="R1765" s="86" t="s">
        <v>405</v>
      </c>
      <c r="S1765" s="87" t="str">
        <f>IFERROR(INDEX(SchoolList!C:C,MATCH(T1765,SchoolList!A:A,0)),"N/A")</f>
        <v>N/A</v>
      </c>
      <c r="T1765" s="87" t="s">
        <v>405</v>
      </c>
      <c r="U1765" s="88"/>
      <c r="V1765" s="87"/>
    </row>
    <row r="1766" spans="1:22" x14ac:dyDescent="0.2">
      <c r="A1766" s="48">
        <v>101</v>
      </c>
      <c r="B1766" s="48" t="s">
        <v>1131</v>
      </c>
      <c r="C1766" s="48" t="s">
        <v>1132</v>
      </c>
      <c r="D1766" s="49">
        <v>289</v>
      </c>
      <c r="E1766" s="50" t="s">
        <v>399</v>
      </c>
      <c r="F1766" s="48" t="s">
        <v>400</v>
      </c>
      <c r="G1766" s="48" t="s">
        <v>401</v>
      </c>
      <c r="H1766" s="48">
        <v>1263</v>
      </c>
      <c r="I1766" s="48">
        <v>2</v>
      </c>
      <c r="J1766" s="48" t="s">
        <v>421</v>
      </c>
      <c r="K1766" s="48">
        <v>3153</v>
      </c>
      <c r="L1766" s="49">
        <v>10</v>
      </c>
      <c r="M1766" s="48" t="s">
        <v>419</v>
      </c>
      <c r="N1766" s="51" t="s">
        <v>404</v>
      </c>
      <c r="P1766" s="48">
        <v>748</v>
      </c>
      <c r="Q1766" s="131" t="str">
        <f>IFERROR(INDEX(JRoomSCS!C:C,MATCH(JRooms!M1766,JRoomSCS!$B:$B,0)),"N/A")</f>
        <v>N/A</v>
      </c>
      <c r="R1766" s="86" t="s">
        <v>405</v>
      </c>
      <c r="S1766" s="87" t="str">
        <f>IFERROR(INDEX(SchoolList!C:C,MATCH(T1766,SchoolList!A:A,0)),"N/A")</f>
        <v>N/A</v>
      </c>
      <c r="T1766" s="87" t="s">
        <v>405</v>
      </c>
      <c r="U1766" s="88"/>
      <c r="V1766" s="87"/>
    </row>
    <row r="1767" spans="1:22" x14ac:dyDescent="0.2">
      <c r="A1767" s="48">
        <v>101</v>
      </c>
      <c r="B1767" s="48" t="s">
        <v>1131</v>
      </c>
      <c r="C1767" s="48" t="s">
        <v>1132</v>
      </c>
      <c r="D1767" s="49">
        <v>289</v>
      </c>
      <c r="E1767" s="50" t="s">
        <v>399</v>
      </c>
      <c r="F1767" s="48" t="s">
        <v>400</v>
      </c>
      <c r="G1767" s="48" t="s">
        <v>401</v>
      </c>
      <c r="H1767" s="48">
        <v>1263</v>
      </c>
      <c r="I1767" s="48">
        <v>2</v>
      </c>
      <c r="J1767" s="48" t="s">
        <v>421</v>
      </c>
      <c r="K1767" s="48">
        <v>3151</v>
      </c>
      <c r="L1767" s="49">
        <v>12</v>
      </c>
      <c r="M1767" s="48" t="s">
        <v>419</v>
      </c>
      <c r="N1767" s="51" t="s">
        <v>404</v>
      </c>
      <c r="P1767" s="48">
        <v>748</v>
      </c>
      <c r="Q1767" s="131" t="str">
        <f>IFERROR(INDEX(JRoomSCS!C:C,MATCH(JRooms!M1767,JRoomSCS!$B:$B,0)),"N/A")</f>
        <v>N/A</v>
      </c>
      <c r="R1767" s="86" t="s">
        <v>405</v>
      </c>
      <c r="S1767" s="87" t="str">
        <f>IFERROR(INDEX(SchoolList!C:C,MATCH(T1767,SchoolList!A:A,0)),"N/A")</f>
        <v>N/A</v>
      </c>
      <c r="T1767" s="87" t="s">
        <v>405</v>
      </c>
      <c r="U1767" s="88"/>
      <c r="V1767" s="87"/>
    </row>
    <row r="1768" spans="1:22" x14ac:dyDescent="0.2">
      <c r="A1768" s="48">
        <v>101</v>
      </c>
      <c r="B1768" s="48" t="s">
        <v>1131</v>
      </c>
      <c r="C1768" s="48" t="s">
        <v>1132</v>
      </c>
      <c r="D1768" s="49">
        <v>289</v>
      </c>
      <c r="E1768" s="50" t="s">
        <v>399</v>
      </c>
      <c r="F1768" s="48" t="s">
        <v>400</v>
      </c>
      <c r="G1768" s="48" t="s">
        <v>401</v>
      </c>
      <c r="H1768" s="48">
        <v>1263</v>
      </c>
      <c r="I1768" s="48">
        <v>2</v>
      </c>
      <c r="J1768" s="48" t="s">
        <v>421</v>
      </c>
      <c r="K1768" s="48">
        <v>3150</v>
      </c>
      <c r="L1768" s="49">
        <v>13</v>
      </c>
      <c r="M1768" s="48" t="s">
        <v>363</v>
      </c>
      <c r="N1768" s="51" t="s">
        <v>404</v>
      </c>
      <c r="P1768" s="48">
        <v>682</v>
      </c>
      <c r="Q1768" s="131" t="str">
        <f>IFERROR(INDEX(JRoomSCS!C:C,MATCH(JRooms!M1768,JRoomSCS!$B:$B,0)),"N/A")</f>
        <v>Science</v>
      </c>
      <c r="R1768" s="86" t="s">
        <v>405</v>
      </c>
      <c r="S1768" s="87" t="str">
        <f>IFERROR(INDEX(SchoolList!C:C,MATCH(T1768,SchoolList!A:A,0)),"N/A")</f>
        <v>N/A</v>
      </c>
      <c r="T1768" s="87" t="s">
        <v>405</v>
      </c>
      <c r="U1768" s="88"/>
      <c r="V1768" s="87"/>
    </row>
    <row r="1769" spans="1:22" x14ac:dyDescent="0.2">
      <c r="A1769" s="48">
        <v>101</v>
      </c>
      <c r="B1769" s="48" t="s">
        <v>1131</v>
      </c>
      <c r="C1769" s="48" t="s">
        <v>1132</v>
      </c>
      <c r="D1769" s="49">
        <v>289</v>
      </c>
      <c r="E1769" s="50" t="s">
        <v>399</v>
      </c>
      <c r="F1769" s="48" t="s">
        <v>400</v>
      </c>
      <c r="G1769" s="48" t="s">
        <v>401</v>
      </c>
      <c r="H1769" s="48">
        <v>1263</v>
      </c>
      <c r="I1769" s="48">
        <v>2</v>
      </c>
      <c r="J1769" s="48" t="s">
        <v>421</v>
      </c>
      <c r="K1769" s="48">
        <v>3149</v>
      </c>
      <c r="L1769" s="49">
        <v>14</v>
      </c>
      <c r="M1769" s="48" t="s">
        <v>363</v>
      </c>
      <c r="N1769" s="51" t="s">
        <v>404</v>
      </c>
      <c r="P1769" s="48">
        <v>682</v>
      </c>
      <c r="Q1769" s="131" t="str">
        <f>IFERROR(INDEX(JRoomSCS!C:C,MATCH(JRooms!M1769,JRoomSCS!$B:$B,0)),"N/A")</f>
        <v>Science</v>
      </c>
      <c r="R1769" s="86" t="s">
        <v>405</v>
      </c>
      <c r="S1769" s="87" t="str">
        <f>IFERROR(INDEX(SchoolList!C:C,MATCH(T1769,SchoolList!A:A,0)),"N/A")</f>
        <v>N/A</v>
      </c>
      <c r="T1769" s="87" t="s">
        <v>405</v>
      </c>
      <c r="U1769" s="88"/>
      <c r="V1769" s="87"/>
    </row>
    <row r="1770" spans="1:22" x14ac:dyDescent="0.2">
      <c r="A1770" s="48">
        <v>101</v>
      </c>
      <c r="B1770" s="48" t="s">
        <v>1131</v>
      </c>
      <c r="C1770" s="48" t="s">
        <v>1132</v>
      </c>
      <c r="D1770" s="49">
        <v>289</v>
      </c>
      <c r="E1770" s="50" t="s">
        <v>399</v>
      </c>
      <c r="F1770" s="48" t="s">
        <v>400</v>
      </c>
      <c r="G1770" s="48" t="s">
        <v>401</v>
      </c>
      <c r="H1770" s="48">
        <v>1263</v>
      </c>
      <c r="I1770" s="48">
        <v>2</v>
      </c>
      <c r="J1770" s="48" t="s">
        <v>421</v>
      </c>
      <c r="K1770" s="48">
        <v>3148</v>
      </c>
      <c r="L1770" s="49">
        <v>15</v>
      </c>
      <c r="M1770" s="48" t="s">
        <v>419</v>
      </c>
      <c r="N1770" s="51" t="s">
        <v>404</v>
      </c>
      <c r="P1770" s="48">
        <v>682</v>
      </c>
      <c r="Q1770" s="131" t="str">
        <f>IFERROR(INDEX(JRoomSCS!C:C,MATCH(JRooms!M1770,JRoomSCS!$B:$B,0)),"N/A")</f>
        <v>N/A</v>
      </c>
      <c r="R1770" s="86" t="s">
        <v>405</v>
      </c>
      <c r="S1770" s="87" t="str">
        <f>IFERROR(INDEX(SchoolList!C:C,MATCH(T1770,SchoolList!A:A,0)),"N/A")</f>
        <v>N/A</v>
      </c>
      <c r="T1770" s="87" t="s">
        <v>405</v>
      </c>
      <c r="U1770" s="88"/>
      <c r="V1770" s="87"/>
    </row>
    <row r="1771" spans="1:22" x14ac:dyDescent="0.2">
      <c r="A1771" s="48">
        <v>101</v>
      </c>
      <c r="B1771" s="48" t="s">
        <v>1131</v>
      </c>
      <c r="C1771" s="48" t="s">
        <v>1132</v>
      </c>
      <c r="D1771" s="49">
        <v>289</v>
      </c>
      <c r="E1771" s="50" t="s">
        <v>399</v>
      </c>
      <c r="F1771" s="48" t="s">
        <v>400</v>
      </c>
      <c r="G1771" s="48" t="s">
        <v>401</v>
      </c>
      <c r="H1771" s="48">
        <v>1263</v>
      </c>
      <c r="I1771" s="48">
        <v>2</v>
      </c>
      <c r="J1771" s="48" t="s">
        <v>421</v>
      </c>
      <c r="K1771" s="48">
        <v>3147</v>
      </c>
      <c r="L1771" s="49">
        <v>16</v>
      </c>
      <c r="M1771" s="48" t="s">
        <v>419</v>
      </c>
      <c r="N1771" s="51" t="s">
        <v>404</v>
      </c>
      <c r="O1771" s="52" t="s">
        <v>410</v>
      </c>
      <c r="P1771" s="48">
        <v>682</v>
      </c>
      <c r="Q1771" s="131" t="str">
        <f>IFERROR(INDEX(JRoomSCS!C:C,MATCH(JRooms!M1771,JRoomSCS!$B:$B,0)),"N/A")</f>
        <v>N/A</v>
      </c>
      <c r="R1771" s="86" t="s">
        <v>405</v>
      </c>
      <c r="S1771" s="87" t="str">
        <f>IFERROR(INDEX(SchoolList!C:C,MATCH(T1771,SchoolList!A:A,0)),"N/A")</f>
        <v>N/A</v>
      </c>
      <c r="T1771" s="87" t="s">
        <v>405</v>
      </c>
      <c r="U1771" s="88"/>
      <c r="V1771" s="87"/>
    </row>
    <row r="1772" spans="1:22" x14ac:dyDescent="0.2">
      <c r="A1772" s="48">
        <v>101</v>
      </c>
      <c r="B1772" s="48" t="s">
        <v>1131</v>
      </c>
      <c r="C1772" s="48" t="s">
        <v>1132</v>
      </c>
      <c r="D1772" s="49">
        <v>289</v>
      </c>
      <c r="E1772" s="50" t="s">
        <v>399</v>
      </c>
      <c r="F1772" s="48" t="s">
        <v>400</v>
      </c>
      <c r="G1772" s="48" t="s">
        <v>401</v>
      </c>
      <c r="H1772" s="48">
        <v>1263</v>
      </c>
      <c r="I1772" s="48">
        <v>2</v>
      </c>
      <c r="J1772" s="48" t="s">
        <v>421</v>
      </c>
      <c r="K1772" s="48">
        <v>3145</v>
      </c>
      <c r="L1772" s="49">
        <v>17</v>
      </c>
      <c r="M1772" s="48" t="s">
        <v>419</v>
      </c>
      <c r="N1772" s="51" t="s">
        <v>404</v>
      </c>
      <c r="P1772" s="48">
        <v>682</v>
      </c>
      <c r="Q1772" s="131" t="str">
        <f>IFERROR(INDEX(JRoomSCS!C:C,MATCH(JRooms!M1772,JRoomSCS!$B:$B,0)),"N/A")</f>
        <v>N/A</v>
      </c>
      <c r="R1772" s="86" t="s">
        <v>405</v>
      </c>
      <c r="S1772" s="87" t="str">
        <f>IFERROR(INDEX(SchoolList!C:C,MATCH(T1772,SchoolList!A:A,0)),"N/A")</f>
        <v>N/A</v>
      </c>
      <c r="T1772" s="87" t="s">
        <v>405</v>
      </c>
      <c r="U1772" s="88"/>
      <c r="V1772" s="87"/>
    </row>
    <row r="1773" spans="1:22" x14ac:dyDescent="0.2">
      <c r="A1773" s="48">
        <v>101</v>
      </c>
      <c r="B1773" s="48" t="s">
        <v>1131</v>
      </c>
      <c r="C1773" s="48" t="s">
        <v>1132</v>
      </c>
      <c r="D1773" s="49">
        <v>289</v>
      </c>
      <c r="E1773" s="50" t="s">
        <v>399</v>
      </c>
      <c r="F1773" s="48" t="s">
        <v>400</v>
      </c>
      <c r="G1773" s="48" t="s">
        <v>401</v>
      </c>
      <c r="H1773" s="48">
        <v>1263</v>
      </c>
      <c r="I1773" s="48">
        <v>2</v>
      </c>
      <c r="J1773" s="48" t="s">
        <v>421</v>
      </c>
      <c r="K1773" s="48">
        <v>3146</v>
      </c>
      <c r="L1773" s="49">
        <v>18</v>
      </c>
      <c r="M1773" s="48" t="s">
        <v>419</v>
      </c>
      <c r="N1773" s="51" t="s">
        <v>404</v>
      </c>
      <c r="P1773" s="48">
        <v>682</v>
      </c>
      <c r="Q1773" s="131" t="str">
        <f>IFERROR(INDEX(JRoomSCS!C:C,MATCH(JRooms!M1773,JRoomSCS!$B:$B,0)),"N/A")</f>
        <v>N/A</v>
      </c>
      <c r="R1773" s="86" t="s">
        <v>405</v>
      </c>
      <c r="S1773" s="87" t="str">
        <f>IFERROR(INDEX(SchoolList!C:C,MATCH(T1773,SchoolList!A:A,0)),"N/A")</f>
        <v>N/A</v>
      </c>
      <c r="T1773" s="87" t="s">
        <v>405</v>
      </c>
      <c r="U1773" s="88"/>
      <c r="V1773" s="87"/>
    </row>
    <row r="1774" spans="1:22" x14ac:dyDescent="0.2">
      <c r="A1774" s="48">
        <v>101</v>
      </c>
      <c r="B1774" s="48" t="s">
        <v>1131</v>
      </c>
      <c r="C1774" s="48" t="s">
        <v>1132</v>
      </c>
      <c r="D1774" s="49">
        <v>289</v>
      </c>
      <c r="E1774" s="50" t="s">
        <v>399</v>
      </c>
      <c r="F1774" s="48" t="s">
        <v>400</v>
      </c>
      <c r="G1774" s="48" t="s">
        <v>401</v>
      </c>
      <c r="H1774" s="48">
        <v>1263</v>
      </c>
      <c r="I1774" s="48">
        <v>2</v>
      </c>
      <c r="J1774" s="48" t="s">
        <v>421</v>
      </c>
      <c r="K1774" s="48">
        <v>3152</v>
      </c>
      <c r="L1774" s="49" t="s">
        <v>414</v>
      </c>
      <c r="M1774" s="48" t="s">
        <v>415</v>
      </c>
      <c r="N1774" s="51" t="s">
        <v>416</v>
      </c>
      <c r="P1774" s="48">
        <v>748</v>
      </c>
      <c r="Q1774" s="131" t="str">
        <f>IFERROR(INDEX(JRoomSCS!C:C,MATCH(JRooms!M1774,JRoomSCS!$B:$B,0)),"N/A")</f>
        <v>N/A</v>
      </c>
      <c r="R1774" s="86" t="s">
        <v>405</v>
      </c>
      <c r="S1774" s="87" t="str">
        <f>IFERROR(INDEX(SchoolList!C:C,MATCH(T1774,SchoolList!A:A,0)),"N/A")</f>
        <v>N/A</v>
      </c>
      <c r="T1774" s="87" t="s">
        <v>405</v>
      </c>
      <c r="U1774" s="88"/>
      <c r="V1774" s="87"/>
    </row>
    <row r="1775" spans="1:22" x14ac:dyDescent="0.2">
      <c r="A1775" s="48">
        <v>101</v>
      </c>
      <c r="B1775" s="48" t="s">
        <v>1131</v>
      </c>
      <c r="C1775" s="48" t="s">
        <v>1132</v>
      </c>
      <c r="D1775" s="49">
        <v>290</v>
      </c>
      <c r="E1775" s="50" t="s">
        <v>579</v>
      </c>
      <c r="F1775" s="48" t="s">
        <v>580</v>
      </c>
      <c r="G1775" s="48" t="s">
        <v>424</v>
      </c>
      <c r="H1775" s="48">
        <v>290</v>
      </c>
      <c r="I1775" s="48">
        <v>1</v>
      </c>
      <c r="J1775" s="48" t="s">
        <v>402</v>
      </c>
      <c r="K1775" s="48">
        <v>674</v>
      </c>
      <c r="L1775" s="49" t="s">
        <v>581</v>
      </c>
      <c r="M1775" s="48" t="s">
        <v>419</v>
      </c>
      <c r="N1775" s="51" t="s">
        <v>404</v>
      </c>
      <c r="P1775" s="48">
        <v>897</v>
      </c>
      <c r="Q1775" s="131" t="str">
        <f>IFERROR(INDEX(JRoomSCS!C:C,MATCH(JRooms!M1775,JRoomSCS!$B:$B,0)),"N/A")</f>
        <v>N/A</v>
      </c>
      <c r="R1775" s="86" t="s">
        <v>405</v>
      </c>
      <c r="S1775" s="87" t="str">
        <f>IFERROR(INDEX(SchoolList!C:C,MATCH(T1775,SchoolList!A:A,0)),"N/A")</f>
        <v>N/A</v>
      </c>
      <c r="T1775" s="87" t="s">
        <v>405</v>
      </c>
      <c r="U1775" s="88"/>
      <c r="V1775" s="87"/>
    </row>
    <row r="1776" spans="1:22" x14ac:dyDescent="0.2">
      <c r="A1776" s="48">
        <v>101</v>
      </c>
      <c r="B1776" s="48" t="s">
        <v>1131</v>
      </c>
      <c r="C1776" s="48" t="s">
        <v>1132</v>
      </c>
      <c r="D1776" s="49">
        <v>291</v>
      </c>
      <c r="E1776" s="50" t="s">
        <v>582</v>
      </c>
      <c r="F1776" s="48" t="s">
        <v>583</v>
      </c>
      <c r="G1776" s="48" t="s">
        <v>424</v>
      </c>
      <c r="H1776" s="48">
        <v>291</v>
      </c>
      <c r="I1776" s="48">
        <v>1</v>
      </c>
      <c r="J1776" s="48" t="s">
        <v>402</v>
      </c>
      <c r="K1776" s="48">
        <v>675</v>
      </c>
      <c r="L1776" s="49" t="s">
        <v>584</v>
      </c>
      <c r="M1776" s="48" t="s">
        <v>419</v>
      </c>
      <c r="N1776" s="51" t="s">
        <v>404</v>
      </c>
      <c r="P1776" s="48">
        <v>897</v>
      </c>
      <c r="Q1776" s="131" t="str">
        <f>IFERROR(INDEX(JRoomSCS!C:C,MATCH(JRooms!M1776,JRoomSCS!$B:$B,0)),"N/A")</f>
        <v>N/A</v>
      </c>
      <c r="R1776" s="86" t="s">
        <v>405</v>
      </c>
      <c r="S1776" s="87" t="str">
        <f>IFERROR(INDEX(SchoolList!C:C,MATCH(T1776,SchoolList!A:A,0)),"N/A")</f>
        <v>N/A</v>
      </c>
      <c r="T1776" s="87" t="s">
        <v>405</v>
      </c>
      <c r="U1776" s="88"/>
      <c r="V1776" s="87"/>
    </row>
    <row r="1777" spans="1:22" x14ac:dyDescent="0.2">
      <c r="A1777" s="48">
        <v>101</v>
      </c>
      <c r="B1777" s="48" t="s">
        <v>1131</v>
      </c>
      <c r="C1777" s="48" t="s">
        <v>1132</v>
      </c>
      <c r="D1777" s="49">
        <v>292</v>
      </c>
      <c r="E1777" s="50" t="s">
        <v>525</v>
      </c>
      <c r="F1777" s="48" t="s">
        <v>503</v>
      </c>
      <c r="G1777" s="48" t="s">
        <v>424</v>
      </c>
      <c r="H1777" s="48">
        <v>292</v>
      </c>
      <c r="I1777" s="48">
        <v>1</v>
      </c>
      <c r="J1777" s="48" t="s">
        <v>402</v>
      </c>
      <c r="K1777" s="48">
        <v>676</v>
      </c>
      <c r="L1777" s="49" t="s">
        <v>585</v>
      </c>
      <c r="M1777" s="48" t="s">
        <v>419</v>
      </c>
      <c r="N1777" s="51" t="s">
        <v>404</v>
      </c>
      <c r="P1777" s="48">
        <v>897</v>
      </c>
      <c r="Q1777" s="131" t="str">
        <f>IFERROR(INDEX(JRoomSCS!C:C,MATCH(JRooms!M1777,JRoomSCS!$B:$B,0)),"N/A")</f>
        <v>N/A</v>
      </c>
      <c r="R1777" s="86" t="s">
        <v>405</v>
      </c>
      <c r="S1777" s="87" t="str">
        <f>IFERROR(INDEX(SchoolList!C:C,MATCH(T1777,SchoolList!A:A,0)),"N/A")</f>
        <v>N/A</v>
      </c>
      <c r="T1777" s="87" t="s">
        <v>405</v>
      </c>
      <c r="U1777" s="88"/>
      <c r="V1777" s="87"/>
    </row>
    <row r="1778" spans="1:22" x14ac:dyDescent="0.2">
      <c r="A1778" s="48">
        <v>101</v>
      </c>
      <c r="B1778" s="48" t="s">
        <v>1131</v>
      </c>
      <c r="C1778" s="48" t="s">
        <v>1132</v>
      </c>
      <c r="D1778" s="49">
        <v>293</v>
      </c>
      <c r="E1778" s="50" t="s">
        <v>528</v>
      </c>
      <c r="F1778" s="48" t="s">
        <v>529</v>
      </c>
      <c r="G1778" s="48" t="s">
        <v>424</v>
      </c>
      <c r="H1778" s="48">
        <v>293</v>
      </c>
      <c r="I1778" s="48">
        <v>1</v>
      </c>
      <c r="J1778" s="48" t="s">
        <v>402</v>
      </c>
      <c r="K1778" s="48">
        <v>677</v>
      </c>
      <c r="L1778" s="49" t="s">
        <v>569</v>
      </c>
      <c r="M1778" s="48" t="s">
        <v>419</v>
      </c>
      <c r="N1778" s="51" t="s">
        <v>404</v>
      </c>
      <c r="P1778" s="48">
        <v>897</v>
      </c>
      <c r="Q1778" s="131" t="str">
        <f>IFERROR(INDEX(JRoomSCS!C:C,MATCH(JRooms!M1778,JRoomSCS!$B:$B,0)),"N/A")</f>
        <v>N/A</v>
      </c>
      <c r="R1778" s="86" t="s">
        <v>405</v>
      </c>
      <c r="S1778" s="87" t="str">
        <f>IFERROR(INDEX(SchoolList!C:C,MATCH(T1778,SchoolList!A:A,0)),"N/A")</f>
        <v>N/A</v>
      </c>
      <c r="T1778" s="87" t="s">
        <v>405</v>
      </c>
      <c r="U1778" s="88"/>
      <c r="V1778" s="87"/>
    </row>
    <row r="1779" spans="1:22" x14ac:dyDescent="0.2">
      <c r="A1779" s="48">
        <v>101</v>
      </c>
      <c r="B1779" s="48" t="s">
        <v>1131</v>
      </c>
      <c r="C1779" s="48" t="s">
        <v>1132</v>
      </c>
      <c r="D1779" s="49">
        <v>294</v>
      </c>
      <c r="E1779" s="50" t="s">
        <v>533</v>
      </c>
      <c r="F1779" s="48" t="s">
        <v>534</v>
      </c>
      <c r="G1779" s="48" t="s">
        <v>424</v>
      </c>
      <c r="H1779" s="48">
        <v>294</v>
      </c>
      <c r="I1779" s="48">
        <v>1</v>
      </c>
      <c r="J1779" s="48" t="s">
        <v>402</v>
      </c>
      <c r="K1779" s="48">
        <v>678</v>
      </c>
      <c r="L1779" s="49" t="s">
        <v>586</v>
      </c>
      <c r="M1779" s="48" t="s">
        <v>419</v>
      </c>
      <c r="N1779" s="51" t="s">
        <v>404</v>
      </c>
      <c r="P1779" s="48">
        <v>897</v>
      </c>
      <c r="Q1779" s="131" t="str">
        <f>IFERROR(INDEX(JRoomSCS!C:C,MATCH(JRooms!M1779,JRoomSCS!$B:$B,0)),"N/A")</f>
        <v>N/A</v>
      </c>
      <c r="R1779" s="86" t="s">
        <v>405</v>
      </c>
      <c r="S1779" s="87" t="str">
        <f>IFERROR(INDEX(SchoolList!C:C,MATCH(T1779,SchoolList!A:A,0)),"N/A")</f>
        <v>N/A</v>
      </c>
      <c r="T1779" s="87" t="s">
        <v>405</v>
      </c>
      <c r="U1779" s="88"/>
      <c r="V1779" s="87"/>
    </row>
    <row r="1780" spans="1:22" x14ac:dyDescent="0.2">
      <c r="A1780" s="48">
        <v>101</v>
      </c>
      <c r="B1780" s="48" t="s">
        <v>1131</v>
      </c>
      <c r="C1780" s="48" t="s">
        <v>1132</v>
      </c>
      <c r="D1780" s="49">
        <v>295</v>
      </c>
      <c r="E1780" s="50" t="s">
        <v>536</v>
      </c>
      <c r="F1780" s="48" t="s">
        <v>537</v>
      </c>
      <c r="G1780" s="48" t="s">
        <v>424</v>
      </c>
      <c r="H1780" s="48">
        <v>295</v>
      </c>
      <c r="I1780" s="48">
        <v>1</v>
      </c>
      <c r="J1780" s="48" t="s">
        <v>402</v>
      </c>
      <c r="K1780" s="48">
        <v>679</v>
      </c>
      <c r="L1780" s="49" t="s">
        <v>587</v>
      </c>
      <c r="M1780" s="48" t="s">
        <v>419</v>
      </c>
      <c r="N1780" s="51" t="s">
        <v>404</v>
      </c>
      <c r="P1780" s="48">
        <v>897</v>
      </c>
      <c r="Q1780" s="131" t="str">
        <f>IFERROR(INDEX(JRoomSCS!C:C,MATCH(JRooms!M1780,JRoomSCS!$B:$B,0)),"N/A")</f>
        <v>N/A</v>
      </c>
      <c r="R1780" s="86" t="s">
        <v>405</v>
      </c>
      <c r="S1780" s="87" t="str">
        <f>IFERROR(INDEX(SchoolList!C:C,MATCH(T1780,SchoolList!A:A,0)),"N/A")</f>
        <v>N/A</v>
      </c>
      <c r="T1780" s="87" t="s">
        <v>405</v>
      </c>
      <c r="U1780" s="88"/>
      <c r="V1780" s="87"/>
    </row>
    <row r="1781" spans="1:22" x14ac:dyDescent="0.2">
      <c r="A1781" s="48">
        <v>101</v>
      </c>
      <c r="B1781" s="48" t="s">
        <v>1131</v>
      </c>
      <c r="C1781" s="48" t="s">
        <v>1132</v>
      </c>
      <c r="D1781" s="49">
        <v>296</v>
      </c>
      <c r="E1781" s="50" t="s">
        <v>588</v>
      </c>
      <c r="F1781" s="48" t="s">
        <v>589</v>
      </c>
      <c r="G1781" s="48" t="s">
        <v>424</v>
      </c>
      <c r="H1781" s="48">
        <v>296</v>
      </c>
      <c r="I1781" s="48">
        <v>1</v>
      </c>
      <c r="J1781" s="48" t="s">
        <v>402</v>
      </c>
      <c r="K1781" s="48">
        <v>680</v>
      </c>
      <c r="L1781" s="49" t="s">
        <v>590</v>
      </c>
      <c r="M1781" s="48" t="s">
        <v>419</v>
      </c>
      <c r="N1781" s="51" t="s">
        <v>404</v>
      </c>
      <c r="P1781" s="48">
        <v>897</v>
      </c>
      <c r="Q1781" s="131" t="str">
        <f>IFERROR(INDEX(JRoomSCS!C:C,MATCH(JRooms!M1781,JRoomSCS!$B:$B,0)),"N/A")</f>
        <v>N/A</v>
      </c>
      <c r="R1781" s="86" t="s">
        <v>405</v>
      </c>
      <c r="S1781" s="87" t="str">
        <f>IFERROR(INDEX(SchoolList!C:C,MATCH(T1781,SchoolList!A:A,0)),"N/A")</f>
        <v>N/A</v>
      </c>
      <c r="T1781" s="87" t="s">
        <v>405</v>
      </c>
      <c r="U1781" s="88"/>
      <c r="V1781" s="87"/>
    </row>
    <row r="1782" spans="1:22" x14ac:dyDescent="0.2">
      <c r="A1782" s="48">
        <v>105</v>
      </c>
      <c r="B1782" s="48" t="s">
        <v>1133</v>
      </c>
      <c r="C1782" s="48" t="s">
        <v>1134</v>
      </c>
      <c r="D1782" s="49">
        <v>924</v>
      </c>
      <c r="E1782" s="50" t="s">
        <v>399</v>
      </c>
      <c r="F1782" s="48" t="s">
        <v>400</v>
      </c>
      <c r="G1782" s="48" t="s">
        <v>401</v>
      </c>
      <c r="H1782" s="48">
        <v>924</v>
      </c>
      <c r="I1782" s="48">
        <v>1</v>
      </c>
      <c r="J1782" s="48" t="s">
        <v>402</v>
      </c>
      <c r="K1782" s="48">
        <v>3379</v>
      </c>
      <c r="L1782" s="49">
        <v>1</v>
      </c>
      <c r="M1782" s="48" t="s">
        <v>626</v>
      </c>
      <c r="N1782" s="51" t="s">
        <v>404</v>
      </c>
      <c r="P1782" s="48"/>
      <c r="Q1782" s="131" t="str">
        <f>IFERROR(INDEX(JRoomSCS!C:C,MATCH(JRooms!M1782,JRoomSCS!$B:$B,0)),"N/A")</f>
        <v>N/A</v>
      </c>
      <c r="R1782" s="86" t="s">
        <v>405</v>
      </c>
      <c r="S1782" s="87" t="str">
        <f>IFERROR(INDEX(SchoolList!C:C,MATCH(T1782,SchoolList!A:A,0)),"N/A")</f>
        <v>N/A</v>
      </c>
      <c r="T1782" s="87" t="s">
        <v>405</v>
      </c>
      <c r="U1782" s="88"/>
      <c r="V1782" s="87"/>
    </row>
    <row r="1783" spans="1:22" x14ac:dyDescent="0.2">
      <c r="A1783" s="48">
        <v>105</v>
      </c>
      <c r="B1783" s="48" t="s">
        <v>1133</v>
      </c>
      <c r="C1783" s="48" t="s">
        <v>1134</v>
      </c>
      <c r="D1783" s="49">
        <v>924</v>
      </c>
      <c r="E1783" s="50" t="s">
        <v>399</v>
      </c>
      <c r="F1783" s="48" t="s">
        <v>400</v>
      </c>
      <c r="G1783" s="48" t="s">
        <v>401</v>
      </c>
      <c r="H1783" s="48">
        <v>924</v>
      </c>
      <c r="I1783" s="48">
        <v>1</v>
      </c>
      <c r="J1783" s="48" t="s">
        <v>402</v>
      </c>
      <c r="K1783" s="48">
        <v>3380</v>
      </c>
      <c r="L1783" s="49">
        <v>2</v>
      </c>
      <c r="M1783" s="48" t="s">
        <v>626</v>
      </c>
      <c r="N1783" s="51" t="s">
        <v>404</v>
      </c>
      <c r="P1783" s="48"/>
      <c r="Q1783" s="131" t="str">
        <f>IFERROR(INDEX(JRoomSCS!C:C,MATCH(JRooms!M1783,JRoomSCS!$B:$B,0)),"N/A")</f>
        <v>N/A</v>
      </c>
      <c r="R1783" s="86" t="s">
        <v>405</v>
      </c>
      <c r="S1783" s="87" t="str">
        <f>IFERROR(INDEX(SchoolList!C:C,MATCH(T1783,SchoolList!A:A,0)),"N/A")</f>
        <v>N/A</v>
      </c>
      <c r="T1783" s="87" t="s">
        <v>405</v>
      </c>
      <c r="U1783" s="88"/>
      <c r="V1783" s="87"/>
    </row>
    <row r="1784" spans="1:22" x14ac:dyDescent="0.2">
      <c r="A1784" s="48">
        <v>105</v>
      </c>
      <c r="B1784" s="48" t="s">
        <v>1133</v>
      </c>
      <c r="C1784" s="48" t="s">
        <v>1134</v>
      </c>
      <c r="D1784" s="49">
        <v>924</v>
      </c>
      <c r="E1784" s="50" t="s">
        <v>399</v>
      </c>
      <c r="F1784" s="48" t="s">
        <v>400</v>
      </c>
      <c r="G1784" s="48" t="s">
        <v>401</v>
      </c>
      <c r="H1784" s="48">
        <v>924</v>
      </c>
      <c r="I1784" s="48">
        <v>1</v>
      </c>
      <c r="J1784" s="48" t="s">
        <v>402</v>
      </c>
      <c r="K1784" s="48">
        <v>3381</v>
      </c>
      <c r="L1784" s="49">
        <v>3</v>
      </c>
      <c r="M1784" s="48" t="s">
        <v>626</v>
      </c>
      <c r="N1784" s="51" t="s">
        <v>404</v>
      </c>
      <c r="P1784" s="48"/>
      <c r="Q1784" s="131" t="str">
        <f>IFERROR(INDEX(JRoomSCS!C:C,MATCH(JRooms!M1784,JRoomSCS!$B:$B,0)),"N/A")</f>
        <v>N/A</v>
      </c>
      <c r="R1784" s="86" t="s">
        <v>405</v>
      </c>
      <c r="S1784" s="87" t="str">
        <f>IFERROR(INDEX(SchoolList!C:C,MATCH(T1784,SchoolList!A:A,0)),"N/A")</f>
        <v>N/A</v>
      </c>
      <c r="T1784" s="87" t="s">
        <v>405</v>
      </c>
      <c r="U1784" s="88"/>
      <c r="V1784" s="87"/>
    </row>
    <row r="1785" spans="1:22" x14ac:dyDescent="0.2">
      <c r="A1785" s="48">
        <v>105</v>
      </c>
      <c r="B1785" s="48" t="s">
        <v>1133</v>
      </c>
      <c r="C1785" s="48" t="s">
        <v>1134</v>
      </c>
      <c r="D1785" s="49">
        <v>924</v>
      </c>
      <c r="E1785" s="50" t="s">
        <v>399</v>
      </c>
      <c r="F1785" s="48" t="s">
        <v>400</v>
      </c>
      <c r="G1785" s="48" t="s">
        <v>401</v>
      </c>
      <c r="H1785" s="48">
        <v>924</v>
      </c>
      <c r="I1785" s="48">
        <v>1</v>
      </c>
      <c r="J1785" s="48" t="s">
        <v>402</v>
      </c>
      <c r="K1785" s="48">
        <v>3382</v>
      </c>
      <c r="L1785" s="49">
        <v>4</v>
      </c>
      <c r="M1785" s="48" t="s">
        <v>626</v>
      </c>
      <c r="N1785" s="51" t="s">
        <v>404</v>
      </c>
      <c r="Q1785" s="131" t="str">
        <f>IFERROR(INDEX(JRoomSCS!C:C,MATCH(JRooms!M1785,JRoomSCS!$B:$B,0)),"N/A")</f>
        <v>N/A</v>
      </c>
      <c r="R1785" s="86" t="s">
        <v>405</v>
      </c>
      <c r="S1785" s="87" t="str">
        <f>IFERROR(INDEX(SchoolList!C:C,MATCH(T1785,SchoolList!A:A,0)),"N/A")</f>
        <v>N/A</v>
      </c>
      <c r="T1785" s="87" t="s">
        <v>405</v>
      </c>
      <c r="U1785" s="88"/>
      <c r="V1785" s="87"/>
    </row>
    <row r="1786" spans="1:22" x14ac:dyDescent="0.2">
      <c r="A1786" s="48">
        <v>105</v>
      </c>
      <c r="B1786" s="48" t="s">
        <v>1133</v>
      </c>
      <c r="C1786" s="48" t="s">
        <v>1134</v>
      </c>
      <c r="D1786" s="49">
        <v>924</v>
      </c>
      <c r="E1786" s="50" t="s">
        <v>399</v>
      </c>
      <c r="F1786" s="48" t="s">
        <v>400</v>
      </c>
      <c r="G1786" s="48" t="s">
        <v>401</v>
      </c>
      <c r="H1786" s="48">
        <v>924</v>
      </c>
      <c r="I1786" s="48">
        <v>1</v>
      </c>
      <c r="J1786" s="48" t="s">
        <v>402</v>
      </c>
      <c r="K1786" s="48">
        <v>3383</v>
      </c>
      <c r="L1786" s="49">
        <v>5</v>
      </c>
      <c r="M1786" s="48" t="s">
        <v>626</v>
      </c>
      <c r="N1786" s="51" t="s">
        <v>404</v>
      </c>
      <c r="Q1786" s="131" t="str">
        <f>IFERROR(INDEX(JRoomSCS!C:C,MATCH(JRooms!M1786,JRoomSCS!$B:$B,0)),"N/A")</f>
        <v>N/A</v>
      </c>
      <c r="R1786" s="86" t="s">
        <v>405</v>
      </c>
      <c r="S1786" s="87" t="str">
        <f>IFERROR(INDEX(SchoolList!C:C,MATCH(T1786,SchoolList!A:A,0)),"N/A")</f>
        <v>N/A</v>
      </c>
      <c r="T1786" s="87" t="s">
        <v>405</v>
      </c>
      <c r="U1786" s="88"/>
      <c r="V1786" s="87"/>
    </row>
    <row r="1787" spans="1:22" x14ac:dyDescent="0.2">
      <c r="A1787" s="48">
        <v>75</v>
      </c>
      <c r="B1787" s="48" t="s">
        <v>1135</v>
      </c>
      <c r="C1787" s="48" t="s">
        <v>1136</v>
      </c>
      <c r="D1787" s="49">
        <v>312</v>
      </c>
      <c r="E1787" s="50" t="s">
        <v>471</v>
      </c>
      <c r="F1787" s="48" t="s">
        <v>472</v>
      </c>
      <c r="G1787" s="48" t="s">
        <v>401</v>
      </c>
      <c r="H1787" s="48">
        <v>312</v>
      </c>
      <c r="I1787" s="48">
        <v>1</v>
      </c>
      <c r="J1787" s="48" t="s">
        <v>402</v>
      </c>
      <c r="K1787" s="48">
        <v>117</v>
      </c>
      <c r="L1787" s="49" t="s">
        <v>1137</v>
      </c>
      <c r="M1787" s="48" t="s">
        <v>358</v>
      </c>
      <c r="N1787" s="51" t="s">
        <v>500</v>
      </c>
      <c r="P1787" s="48">
        <v>400</v>
      </c>
      <c r="Q1787" s="131" t="str">
        <f>IFERROR(INDEX(JRoomSCS!C:C,MATCH(JRooms!M1787,JRoomSCS!$B:$B,0)),"N/A")</f>
        <v>Arts</v>
      </c>
      <c r="R1787" s="86" t="s">
        <v>405</v>
      </c>
      <c r="S1787" s="87" t="str">
        <f>IFERROR(INDEX(SchoolList!C:C,MATCH(T1787,SchoolList!A:A,0)),"N/A")</f>
        <v>N/A</v>
      </c>
      <c r="T1787" s="87" t="s">
        <v>405</v>
      </c>
      <c r="U1787" s="88"/>
      <c r="V1787" s="87"/>
    </row>
    <row r="1788" spans="1:22" x14ac:dyDescent="0.2">
      <c r="A1788" s="48">
        <v>75</v>
      </c>
      <c r="B1788" s="48" t="s">
        <v>1135</v>
      </c>
      <c r="C1788" s="48" t="s">
        <v>1136</v>
      </c>
      <c r="D1788" s="49">
        <v>312</v>
      </c>
      <c r="E1788" s="50" t="s">
        <v>471</v>
      </c>
      <c r="F1788" s="48" t="s">
        <v>472</v>
      </c>
      <c r="G1788" s="48" t="s">
        <v>401</v>
      </c>
      <c r="H1788" s="48">
        <v>312</v>
      </c>
      <c r="I1788" s="48">
        <v>1</v>
      </c>
      <c r="J1788" s="48" t="s">
        <v>402</v>
      </c>
      <c r="K1788" s="48">
        <v>116</v>
      </c>
      <c r="L1788" s="49" t="s">
        <v>928</v>
      </c>
      <c r="M1788" s="48" t="s">
        <v>412</v>
      </c>
      <c r="N1788" s="51" t="s">
        <v>413</v>
      </c>
      <c r="P1788" s="48">
        <v>2340</v>
      </c>
      <c r="Q1788" s="131" t="str">
        <f>IFERROR(INDEX(JRoomSCS!C:C,MATCH(JRooms!M1788,JRoomSCS!$B:$B,0)),"N/A")</f>
        <v>N/A</v>
      </c>
      <c r="R1788" s="86" t="s">
        <v>405</v>
      </c>
      <c r="S1788" s="87" t="str">
        <f>IFERROR(INDEX(SchoolList!C:C,MATCH(T1788,SchoolList!A:A,0)),"N/A")</f>
        <v>N/A</v>
      </c>
      <c r="T1788" s="87" t="s">
        <v>405</v>
      </c>
      <c r="U1788" s="88"/>
      <c r="V1788" s="87"/>
    </row>
    <row r="1789" spans="1:22" x14ac:dyDescent="0.2">
      <c r="A1789" s="48">
        <v>75</v>
      </c>
      <c r="B1789" s="48" t="s">
        <v>1135</v>
      </c>
      <c r="C1789" s="48" t="s">
        <v>1136</v>
      </c>
      <c r="D1789" s="49">
        <v>310</v>
      </c>
      <c r="E1789" s="50" t="s">
        <v>971</v>
      </c>
      <c r="F1789" s="48" t="s">
        <v>1138</v>
      </c>
      <c r="G1789" s="48" t="s">
        <v>401</v>
      </c>
      <c r="H1789" s="48">
        <v>310</v>
      </c>
      <c r="I1789" s="48">
        <v>1</v>
      </c>
      <c r="J1789" s="48" t="s">
        <v>402</v>
      </c>
      <c r="K1789" s="48">
        <v>109</v>
      </c>
      <c r="L1789" s="49">
        <v>1</v>
      </c>
      <c r="M1789" s="48" t="s">
        <v>406</v>
      </c>
      <c r="N1789" s="51" t="s">
        <v>404</v>
      </c>
      <c r="P1789" s="48">
        <v>858</v>
      </c>
      <c r="Q1789" s="131" t="str">
        <f>IFERROR(INDEX(JRoomSCS!C:C,MATCH(JRooms!M1789,JRoomSCS!$B:$B,0)),"N/A")</f>
        <v>N/A</v>
      </c>
      <c r="R1789" s="86" t="s">
        <v>405</v>
      </c>
      <c r="S1789" s="87" t="str">
        <f>IFERROR(INDEX(SchoolList!C:C,MATCH(T1789,SchoolList!A:A,0)),"N/A")</f>
        <v>N/A</v>
      </c>
      <c r="T1789" s="87" t="s">
        <v>405</v>
      </c>
      <c r="U1789" s="88"/>
      <c r="V1789" s="87"/>
    </row>
    <row r="1790" spans="1:22" x14ac:dyDescent="0.2">
      <c r="A1790" s="48">
        <v>75</v>
      </c>
      <c r="B1790" s="48" t="s">
        <v>1135</v>
      </c>
      <c r="C1790" s="48" t="s">
        <v>1136</v>
      </c>
      <c r="D1790" s="49">
        <v>310</v>
      </c>
      <c r="E1790" s="50" t="s">
        <v>971</v>
      </c>
      <c r="F1790" s="48" t="s">
        <v>1138</v>
      </c>
      <c r="G1790" s="48" t="s">
        <v>401</v>
      </c>
      <c r="H1790" s="48">
        <v>310</v>
      </c>
      <c r="I1790" s="48">
        <v>1</v>
      </c>
      <c r="J1790" s="48" t="s">
        <v>402</v>
      </c>
      <c r="K1790" s="48">
        <v>108</v>
      </c>
      <c r="L1790" s="49">
        <v>2</v>
      </c>
      <c r="M1790" s="48" t="s">
        <v>403</v>
      </c>
      <c r="N1790" s="51" t="s">
        <v>404</v>
      </c>
      <c r="P1790" s="48">
        <v>437</v>
      </c>
      <c r="Q1790" s="131" t="str">
        <f>IFERROR(INDEX(JRoomSCS!C:C,MATCH(JRooms!M1790,JRoomSCS!$B:$B,0)),"N/A")</f>
        <v>N/A</v>
      </c>
      <c r="R1790" s="86" t="s">
        <v>405</v>
      </c>
      <c r="S1790" s="87" t="str">
        <f>IFERROR(INDEX(SchoolList!C:C,MATCH(T1790,SchoolList!A:A,0)),"N/A")</f>
        <v>N/A</v>
      </c>
      <c r="T1790" s="87" t="s">
        <v>405</v>
      </c>
      <c r="U1790" s="88"/>
      <c r="V1790" s="87"/>
    </row>
    <row r="1791" spans="1:22" x14ac:dyDescent="0.2">
      <c r="A1791" s="48">
        <v>75</v>
      </c>
      <c r="B1791" s="48" t="s">
        <v>1135</v>
      </c>
      <c r="C1791" s="48" t="s">
        <v>1136</v>
      </c>
      <c r="D1791" s="49">
        <v>310</v>
      </c>
      <c r="E1791" s="50" t="s">
        <v>971</v>
      </c>
      <c r="F1791" s="48" t="s">
        <v>1138</v>
      </c>
      <c r="G1791" s="48" t="s">
        <v>401</v>
      </c>
      <c r="H1791" s="48">
        <v>310</v>
      </c>
      <c r="I1791" s="48">
        <v>1</v>
      </c>
      <c r="J1791" s="48" t="s">
        <v>402</v>
      </c>
      <c r="K1791" s="48">
        <v>106</v>
      </c>
      <c r="L1791" s="49">
        <v>3</v>
      </c>
      <c r="M1791" s="48" t="s">
        <v>403</v>
      </c>
      <c r="N1791" s="51" t="s">
        <v>404</v>
      </c>
      <c r="P1791" s="48">
        <v>1127</v>
      </c>
      <c r="Q1791" s="131" t="str">
        <f>IFERROR(INDEX(JRoomSCS!C:C,MATCH(JRooms!M1791,JRoomSCS!$B:$B,0)),"N/A")</f>
        <v>N/A</v>
      </c>
      <c r="R1791" s="86" t="s">
        <v>405</v>
      </c>
      <c r="S1791" s="87" t="str">
        <f>IFERROR(INDEX(SchoolList!C:C,MATCH(T1791,SchoolList!A:A,0)),"N/A")</f>
        <v>N/A</v>
      </c>
      <c r="T1791" s="87" t="s">
        <v>405</v>
      </c>
      <c r="U1791" s="88"/>
      <c r="V1791" s="87"/>
    </row>
    <row r="1792" spans="1:22" x14ac:dyDescent="0.2">
      <c r="A1792" s="48">
        <v>75</v>
      </c>
      <c r="B1792" s="48" t="s">
        <v>1135</v>
      </c>
      <c r="C1792" s="48" t="s">
        <v>1136</v>
      </c>
      <c r="D1792" s="49">
        <v>310</v>
      </c>
      <c r="E1792" s="50" t="s">
        <v>971</v>
      </c>
      <c r="F1792" s="48" t="s">
        <v>1138</v>
      </c>
      <c r="G1792" s="48" t="s">
        <v>401</v>
      </c>
      <c r="H1792" s="48">
        <v>310</v>
      </c>
      <c r="I1792" s="48">
        <v>1</v>
      </c>
      <c r="J1792" s="48" t="s">
        <v>402</v>
      </c>
      <c r="K1792" s="48">
        <v>103</v>
      </c>
      <c r="L1792" s="49">
        <v>4</v>
      </c>
      <c r="M1792" s="48" t="s">
        <v>419</v>
      </c>
      <c r="N1792" s="51" t="s">
        <v>404</v>
      </c>
      <c r="P1792" s="48">
        <v>851</v>
      </c>
      <c r="Q1792" s="131" t="str">
        <f>IFERROR(INDEX(JRoomSCS!C:C,MATCH(JRooms!M1792,JRoomSCS!$B:$B,0)),"N/A")</f>
        <v>N/A</v>
      </c>
      <c r="R1792" s="86" t="s">
        <v>405</v>
      </c>
      <c r="S1792" s="87" t="str">
        <f>IFERROR(INDEX(SchoolList!C:C,MATCH(T1792,SchoolList!A:A,0)),"N/A")</f>
        <v>N/A</v>
      </c>
      <c r="T1792" s="87" t="s">
        <v>405</v>
      </c>
      <c r="U1792" s="88"/>
      <c r="V1792" s="87"/>
    </row>
    <row r="1793" spans="1:22" x14ac:dyDescent="0.2">
      <c r="A1793" s="48">
        <v>75</v>
      </c>
      <c r="B1793" s="48" t="s">
        <v>1135</v>
      </c>
      <c r="C1793" s="48" t="s">
        <v>1136</v>
      </c>
      <c r="D1793" s="49">
        <v>310</v>
      </c>
      <c r="E1793" s="50" t="s">
        <v>971</v>
      </c>
      <c r="F1793" s="48" t="s">
        <v>1138</v>
      </c>
      <c r="G1793" s="48" t="s">
        <v>401</v>
      </c>
      <c r="H1793" s="48">
        <v>310</v>
      </c>
      <c r="I1793" s="48">
        <v>1</v>
      </c>
      <c r="J1793" s="48" t="s">
        <v>402</v>
      </c>
      <c r="K1793" s="48">
        <v>105</v>
      </c>
      <c r="L1793" s="49">
        <v>5</v>
      </c>
      <c r="M1793" s="48" t="s">
        <v>403</v>
      </c>
      <c r="N1793" s="51" t="s">
        <v>404</v>
      </c>
      <c r="P1793" s="48">
        <v>851</v>
      </c>
      <c r="Q1793" s="131" t="str">
        <f>IFERROR(INDEX(JRoomSCS!C:C,MATCH(JRooms!M1793,JRoomSCS!$B:$B,0)),"N/A")</f>
        <v>N/A</v>
      </c>
      <c r="R1793" s="86" t="s">
        <v>405</v>
      </c>
      <c r="S1793" s="87" t="str">
        <f>IFERROR(INDEX(SchoolList!C:C,MATCH(T1793,SchoolList!A:A,0)),"N/A")</f>
        <v>N/A</v>
      </c>
      <c r="T1793" s="87" t="s">
        <v>405</v>
      </c>
      <c r="U1793" s="88"/>
      <c r="V1793" s="87"/>
    </row>
    <row r="1794" spans="1:22" x14ac:dyDescent="0.2">
      <c r="A1794" s="48">
        <v>75</v>
      </c>
      <c r="B1794" s="48" t="s">
        <v>1135</v>
      </c>
      <c r="C1794" s="48" t="s">
        <v>1136</v>
      </c>
      <c r="D1794" s="49">
        <v>310</v>
      </c>
      <c r="E1794" s="50" t="s">
        <v>971</v>
      </c>
      <c r="F1794" s="48" t="s">
        <v>1138</v>
      </c>
      <c r="G1794" s="48" t="s">
        <v>401</v>
      </c>
      <c r="H1794" s="48">
        <v>310</v>
      </c>
      <c r="I1794" s="48">
        <v>1</v>
      </c>
      <c r="J1794" s="48" t="s">
        <v>402</v>
      </c>
      <c r="K1794" s="48">
        <v>102</v>
      </c>
      <c r="L1794" s="49">
        <v>6</v>
      </c>
      <c r="M1794" s="48" t="s">
        <v>403</v>
      </c>
      <c r="N1794" s="51" t="s">
        <v>404</v>
      </c>
      <c r="P1794" s="48">
        <v>851</v>
      </c>
      <c r="Q1794" s="131" t="str">
        <f>IFERROR(INDEX(JRoomSCS!C:C,MATCH(JRooms!M1794,JRoomSCS!$B:$B,0)),"N/A")</f>
        <v>N/A</v>
      </c>
      <c r="R1794" s="86" t="s">
        <v>405</v>
      </c>
      <c r="S1794" s="87" t="str">
        <f>IFERROR(INDEX(SchoolList!C:C,MATCH(T1794,SchoolList!A:A,0)),"N/A")</f>
        <v>N/A</v>
      </c>
      <c r="T1794" s="87" t="s">
        <v>405</v>
      </c>
      <c r="U1794" s="88"/>
      <c r="V1794" s="87"/>
    </row>
    <row r="1795" spans="1:22" x14ac:dyDescent="0.2">
      <c r="A1795" s="48">
        <v>75</v>
      </c>
      <c r="B1795" s="48" t="s">
        <v>1135</v>
      </c>
      <c r="C1795" s="48" t="s">
        <v>1136</v>
      </c>
      <c r="D1795" s="49">
        <v>310</v>
      </c>
      <c r="E1795" s="50" t="s">
        <v>971</v>
      </c>
      <c r="F1795" s="48" t="s">
        <v>1138</v>
      </c>
      <c r="G1795" s="48" t="s">
        <v>401</v>
      </c>
      <c r="H1795" s="48">
        <v>310</v>
      </c>
      <c r="I1795" s="48">
        <v>1</v>
      </c>
      <c r="J1795" s="48" t="s">
        <v>402</v>
      </c>
      <c r="K1795" s="48">
        <v>104</v>
      </c>
      <c r="L1795" s="49">
        <v>7</v>
      </c>
      <c r="M1795" s="48" t="s">
        <v>419</v>
      </c>
      <c r="N1795" s="51" t="s">
        <v>404</v>
      </c>
      <c r="P1795" s="48">
        <v>851</v>
      </c>
      <c r="Q1795" s="131" t="str">
        <f>IFERROR(INDEX(JRoomSCS!C:C,MATCH(JRooms!M1795,JRoomSCS!$B:$B,0)),"N/A")</f>
        <v>N/A</v>
      </c>
      <c r="R1795" s="86" t="s">
        <v>405</v>
      </c>
      <c r="S1795" s="87" t="str">
        <f>IFERROR(INDEX(SchoolList!C:C,MATCH(T1795,SchoolList!A:A,0)),"N/A")</f>
        <v>N/A</v>
      </c>
      <c r="T1795" s="87" t="s">
        <v>405</v>
      </c>
      <c r="U1795" s="88"/>
      <c r="V1795" s="87"/>
    </row>
    <row r="1796" spans="1:22" x14ac:dyDescent="0.2">
      <c r="A1796" s="48">
        <v>75</v>
      </c>
      <c r="B1796" s="48" t="s">
        <v>1135</v>
      </c>
      <c r="C1796" s="48" t="s">
        <v>1136</v>
      </c>
      <c r="D1796" s="49">
        <v>310</v>
      </c>
      <c r="E1796" s="50" t="s">
        <v>971</v>
      </c>
      <c r="F1796" s="48" t="s">
        <v>1138</v>
      </c>
      <c r="G1796" s="48" t="s">
        <v>401</v>
      </c>
      <c r="H1796" s="48">
        <v>310</v>
      </c>
      <c r="I1796" s="48">
        <v>1</v>
      </c>
      <c r="J1796" s="48" t="s">
        <v>402</v>
      </c>
      <c r="K1796" s="48">
        <v>101</v>
      </c>
      <c r="L1796" s="49">
        <v>8</v>
      </c>
      <c r="M1796" s="48" t="s">
        <v>403</v>
      </c>
      <c r="N1796" s="51" t="s">
        <v>404</v>
      </c>
      <c r="P1796" s="48">
        <v>851</v>
      </c>
      <c r="Q1796" s="131" t="str">
        <f>IFERROR(INDEX(JRoomSCS!C:C,MATCH(JRooms!M1796,JRoomSCS!$B:$B,0)),"N/A")</f>
        <v>N/A</v>
      </c>
      <c r="R1796" s="86" t="s">
        <v>405</v>
      </c>
      <c r="S1796" s="87" t="str">
        <f>IFERROR(INDEX(SchoolList!C:C,MATCH(T1796,SchoolList!A:A,0)),"N/A")</f>
        <v>N/A</v>
      </c>
      <c r="T1796" s="87" t="s">
        <v>405</v>
      </c>
      <c r="U1796" s="88"/>
      <c r="V1796" s="87"/>
    </row>
    <row r="1797" spans="1:22" x14ac:dyDescent="0.2">
      <c r="A1797" s="48">
        <v>75</v>
      </c>
      <c r="B1797" s="48" t="s">
        <v>1135</v>
      </c>
      <c r="C1797" s="48" t="s">
        <v>1136</v>
      </c>
      <c r="D1797" s="49">
        <v>310</v>
      </c>
      <c r="E1797" s="50" t="s">
        <v>971</v>
      </c>
      <c r="F1797" s="48" t="s">
        <v>1138</v>
      </c>
      <c r="G1797" s="48" t="s">
        <v>401</v>
      </c>
      <c r="H1797" s="48">
        <v>310</v>
      </c>
      <c r="I1797" s="48">
        <v>1</v>
      </c>
      <c r="J1797" s="48" t="s">
        <v>402</v>
      </c>
      <c r="K1797" s="48">
        <v>107</v>
      </c>
      <c r="L1797" s="49">
        <v>9</v>
      </c>
      <c r="M1797" s="48" t="s">
        <v>419</v>
      </c>
      <c r="N1797" s="51" t="s">
        <v>404</v>
      </c>
      <c r="P1797" s="48">
        <v>851</v>
      </c>
      <c r="Q1797" s="131" t="str">
        <f>IFERROR(INDEX(JRoomSCS!C:C,MATCH(JRooms!M1797,JRoomSCS!$B:$B,0)),"N/A")</f>
        <v>N/A</v>
      </c>
      <c r="R1797" s="86" t="s">
        <v>405</v>
      </c>
      <c r="S1797" s="87" t="str">
        <f>IFERROR(INDEX(SchoolList!C:C,MATCH(T1797,SchoolList!A:A,0)),"N/A")</f>
        <v>N/A</v>
      </c>
      <c r="T1797" s="87" t="s">
        <v>405</v>
      </c>
      <c r="U1797" s="88"/>
      <c r="V1797" s="87"/>
    </row>
    <row r="1798" spans="1:22" x14ac:dyDescent="0.2">
      <c r="A1798" s="48">
        <v>75</v>
      </c>
      <c r="B1798" s="48" t="s">
        <v>1135</v>
      </c>
      <c r="C1798" s="48" t="s">
        <v>1136</v>
      </c>
      <c r="D1798" s="49">
        <v>310</v>
      </c>
      <c r="E1798" s="50" t="s">
        <v>971</v>
      </c>
      <c r="F1798" s="48" t="s">
        <v>1138</v>
      </c>
      <c r="G1798" s="48" t="s">
        <v>401</v>
      </c>
      <c r="H1798" s="48">
        <v>310</v>
      </c>
      <c r="I1798" s="48">
        <v>1</v>
      </c>
      <c r="J1798" s="48" t="s">
        <v>402</v>
      </c>
      <c r="K1798" s="48">
        <v>115</v>
      </c>
      <c r="L1798" s="49">
        <v>10</v>
      </c>
      <c r="M1798" s="48" t="s">
        <v>419</v>
      </c>
      <c r="N1798" s="51" t="s">
        <v>404</v>
      </c>
      <c r="P1798" s="48">
        <v>851</v>
      </c>
      <c r="Q1798" s="131" t="str">
        <f>IFERROR(INDEX(JRoomSCS!C:C,MATCH(JRooms!M1798,JRoomSCS!$B:$B,0)),"N/A")</f>
        <v>N/A</v>
      </c>
      <c r="R1798" s="86" t="s">
        <v>405</v>
      </c>
      <c r="S1798" s="87" t="str">
        <f>IFERROR(INDEX(SchoolList!C:C,MATCH(T1798,SchoolList!A:A,0)),"N/A")</f>
        <v>N/A</v>
      </c>
      <c r="T1798" s="87" t="s">
        <v>405</v>
      </c>
      <c r="U1798" s="88"/>
      <c r="V1798" s="87"/>
    </row>
    <row r="1799" spans="1:22" x14ac:dyDescent="0.2">
      <c r="A1799" s="48">
        <v>75</v>
      </c>
      <c r="B1799" s="48" t="s">
        <v>1135</v>
      </c>
      <c r="C1799" s="48" t="s">
        <v>1136</v>
      </c>
      <c r="D1799" s="49">
        <v>310</v>
      </c>
      <c r="E1799" s="50" t="s">
        <v>971</v>
      </c>
      <c r="F1799" s="48" t="s">
        <v>1138</v>
      </c>
      <c r="G1799" s="48" t="s">
        <v>401</v>
      </c>
      <c r="H1799" s="48">
        <v>310</v>
      </c>
      <c r="I1799" s="48">
        <v>1</v>
      </c>
      <c r="J1799" s="48" t="s">
        <v>402</v>
      </c>
      <c r="K1799" s="48">
        <v>113</v>
      </c>
      <c r="L1799" s="49">
        <v>11</v>
      </c>
      <c r="M1799" s="48" t="s">
        <v>419</v>
      </c>
      <c r="N1799" s="51" t="s">
        <v>404</v>
      </c>
      <c r="P1799" s="48">
        <v>851</v>
      </c>
      <c r="Q1799" s="131" t="str">
        <f>IFERROR(INDEX(JRoomSCS!C:C,MATCH(JRooms!M1799,JRoomSCS!$B:$B,0)),"N/A")</f>
        <v>N/A</v>
      </c>
      <c r="R1799" s="86" t="s">
        <v>405</v>
      </c>
      <c r="S1799" s="87" t="str">
        <f>IFERROR(INDEX(SchoolList!C:C,MATCH(T1799,SchoolList!A:A,0)),"N/A")</f>
        <v>N/A</v>
      </c>
      <c r="T1799" s="87" t="s">
        <v>405</v>
      </c>
      <c r="U1799" s="88"/>
      <c r="V1799" s="87"/>
    </row>
    <row r="1800" spans="1:22" x14ac:dyDescent="0.2">
      <c r="A1800" s="48">
        <v>75</v>
      </c>
      <c r="B1800" s="48" t="s">
        <v>1135</v>
      </c>
      <c r="C1800" s="48" t="s">
        <v>1136</v>
      </c>
      <c r="D1800" s="49">
        <v>310</v>
      </c>
      <c r="E1800" s="50" t="s">
        <v>971</v>
      </c>
      <c r="F1800" s="48" t="s">
        <v>1138</v>
      </c>
      <c r="G1800" s="48" t="s">
        <v>401</v>
      </c>
      <c r="H1800" s="48">
        <v>310</v>
      </c>
      <c r="I1800" s="48">
        <v>1</v>
      </c>
      <c r="J1800" s="48" t="s">
        <v>402</v>
      </c>
      <c r="K1800" s="48">
        <v>111</v>
      </c>
      <c r="L1800" s="49">
        <v>12</v>
      </c>
      <c r="M1800" s="48" t="s">
        <v>419</v>
      </c>
      <c r="N1800" s="51" t="s">
        <v>404</v>
      </c>
      <c r="P1800" s="48">
        <v>851</v>
      </c>
      <c r="Q1800" s="131" t="str">
        <f>IFERROR(INDEX(JRoomSCS!C:C,MATCH(JRooms!M1800,JRoomSCS!$B:$B,0)),"N/A")</f>
        <v>N/A</v>
      </c>
      <c r="R1800" s="86" t="s">
        <v>405</v>
      </c>
      <c r="S1800" s="87" t="str">
        <f>IFERROR(INDEX(SchoolList!C:C,MATCH(T1800,SchoolList!A:A,0)),"N/A")</f>
        <v>N/A</v>
      </c>
      <c r="T1800" s="87" t="s">
        <v>405</v>
      </c>
      <c r="U1800" s="88"/>
      <c r="V1800" s="87"/>
    </row>
    <row r="1801" spans="1:22" x14ac:dyDescent="0.2">
      <c r="A1801" s="48">
        <v>75</v>
      </c>
      <c r="B1801" s="48" t="s">
        <v>1135</v>
      </c>
      <c r="C1801" s="48" t="s">
        <v>1136</v>
      </c>
      <c r="D1801" s="49">
        <v>310</v>
      </c>
      <c r="E1801" s="50" t="s">
        <v>971</v>
      </c>
      <c r="F1801" s="48" t="s">
        <v>1138</v>
      </c>
      <c r="G1801" s="48" t="s">
        <v>401</v>
      </c>
      <c r="H1801" s="48">
        <v>310</v>
      </c>
      <c r="I1801" s="48">
        <v>1</v>
      </c>
      <c r="J1801" s="48" t="s">
        <v>402</v>
      </c>
      <c r="K1801" s="48">
        <v>112</v>
      </c>
      <c r="L1801" s="49">
        <v>13</v>
      </c>
      <c r="M1801" s="48" t="s">
        <v>419</v>
      </c>
      <c r="N1801" s="51" t="s">
        <v>404</v>
      </c>
      <c r="P1801" s="48">
        <v>851</v>
      </c>
      <c r="Q1801" s="131" t="str">
        <f>IFERROR(INDEX(JRoomSCS!C:C,MATCH(JRooms!M1801,JRoomSCS!$B:$B,0)),"N/A")</f>
        <v>N/A</v>
      </c>
      <c r="R1801" s="86" t="s">
        <v>405</v>
      </c>
      <c r="S1801" s="87" t="str">
        <f>IFERROR(INDEX(SchoolList!C:C,MATCH(T1801,SchoolList!A:A,0)),"N/A")</f>
        <v>N/A</v>
      </c>
      <c r="T1801" s="87" t="s">
        <v>405</v>
      </c>
      <c r="U1801" s="88"/>
      <c r="V1801" s="87"/>
    </row>
    <row r="1802" spans="1:22" x14ac:dyDescent="0.2">
      <c r="A1802" s="48">
        <v>75</v>
      </c>
      <c r="B1802" s="48" t="s">
        <v>1135</v>
      </c>
      <c r="C1802" s="48" t="s">
        <v>1136</v>
      </c>
      <c r="D1802" s="49">
        <v>310</v>
      </c>
      <c r="E1802" s="50" t="s">
        <v>971</v>
      </c>
      <c r="F1802" s="48" t="s">
        <v>1138</v>
      </c>
      <c r="G1802" s="48" t="s">
        <v>401</v>
      </c>
      <c r="H1802" s="48">
        <v>310</v>
      </c>
      <c r="I1802" s="48">
        <v>1</v>
      </c>
      <c r="J1802" s="48" t="s">
        <v>402</v>
      </c>
      <c r="K1802" s="48">
        <v>114</v>
      </c>
      <c r="L1802" s="49">
        <v>14</v>
      </c>
      <c r="M1802" s="48" t="s">
        <v>419</v>
      </c>
      <c r="N1802" s="51" t="s">
        <v>404</v>
      </c>
      <c r="P1802" s="48">
        <v>851</v>
      </c>
      <c r="Q1802" s="131" t="str">
        <f>IFERROR(INDEX(JRoomSCS!C:C,MATCH(JRooms!M1802,JRoomSCS!$B:$B,0)),"N/A")</f>
        <v>N/A</v>
      </c>
      <c r="R1802" s="86" t="s">
        <v>405</v>
      </c>
      <c r="S1802" s="87" t="str">
        <f>IFERROR(INDEX(SchoolList!C:C,MATCH(T1802,SchoolList!A:A,0)),"N/A")</f>
        <v>N/A</v>
      </c>
      <c r="T1802" s="87" t="s">
        <v>405</v>
      </c>
      <c r="U1802" s="88"/>
      <c r="V1802" s="87"/>
    </row>
    <row r="1803" spans="1:22" x14ac:dyDescent="0.2">
      <c r="A1803" s="48">
        <v>75</v>
      </c>
      <c r="B1803" s="48" t="s">
        <v>1135</v>
      </c>
      <c r="C1803" s="48" t="s">
        <v>1136</v>
      </c>
      <c r="D1803" s="49">
        <v>310</v>
      </c>
      <c r="E1803" s="50" t="s">
        <v>971</v>
      </c>
      <c r="F1803" s="48" t="s">
        <v>1138</v>
      </c>
      <c r="G1803" s="48" t="s">
        <v>401</v>
      </c>
      <c r="H1803" s="48">
        <v>310</v>
      </c>
      <c r="I1803" s="48">
        <v>1</v>
      </c>
      <c r="J1803" s="48" t="s">
        <v>402</v>
      </c>
      <c r="K1803" s="48">
        <v>1140</v>
      </c>
      <c r="L1803" s="49" t="s">
        <v>1139</v>
      </c>
      <c r="M1803" s="48" t="s">
        <v>408</v>
      </c>
      <c r="N1803" s="51" t="s">
        <v>409</v>
      </c>
      <c r="P1803" s="48">
        <v>300</v>
      </c>
      <c r="Q1803" s="131" t="str">
        <f>IFERROR(INDEX(JRoomSCS!C:C,MATCH(JRooms!M1803,JRoomSCS!$B:$B,0)),"N/A")</f>
        <v>N/A</v>
      </c>
      <c r="R1803" s="86" t="s">
        <v>405</v>
      </c>
      <c r="S1803" s="87" t="str">
        <f>IFERROR(INDEX(SchoolList!C:C,MATCH(T1803,SchoolList!A:A,0)),"N/A")</f>
        <v>N/A</v>
      </c>
      <c r="T1803" s="87" t="s">
        <v>405</v>
      </c>
      <c r="U1803" s="88"/>
      <c r="V1803" s="87"/>
    </row>
    <row r="1804" spans="1:22" x14ac:dyDescent="0.2">
      <c r="A1804" s="48">
        <v>75</v>
      </c>
      <c r="B1804" s="48" t="s">
        <v>1135</v>
      </c>
      <c r="C1804" s="48" t="s">
        <v>1136</v>
      </c>
      <c r="D1804" s="49">
        <v>310</v>
      </c>
      <c r="E1804" s="50" t="s">
        <v>971</v>
      </c>
      <c r="F1804" s="48" t="s">
        <v>1138</v>
      </c>
      <c r="G1804" s="48" t="s">
        <v>401</v>
      </c>
      <c r="H1804" s="48">
        <v>310</v>
      </c>
      <c r="I1804" s="48">
        <v>1</v>
      </c>
      <c r="J1804" s="48" t="s">
        <v>402</v>
      </c>
      <c r="K1804" s="48">
        <v>110</v>
      </c>
      <c r="L1804" s="49" t="s">
        <v>414</v>
      </c>
      <c r="M1804" s="48" t="s">
        <v>415</v>
      </c>
      <c r="N1804" s="51" t="s">
        <v>416</v>
      </c>
      <c r="P1804" s="48">
        <v>900</v>
      </c>
      <c r="Q1804" s="131" t="str">
        <f>IFERROR(INDEX(JRoomSCS!C:C,MATCH(JRooms!M1804,JRoomSCS!$B:$B,0)),"N/A")</f>
        <v>N/A</v>
      </c>
      <c r="R1804" s="86" t="s">
        <v>405</v>
      </c>
      <c r="S1804" s="87" t="str">
        <f>IFERROR(INDEX(SchoolList!C:C,MATCH(T1804,SchoolList!A:A,0)),"N/A")</f>
        <v>N/A</v>
      </c>
      <c r="T1804" s="87" t="s">
        <v>405</v>
      </c>
      <c r="U1804" s="88"/>
      <c r="V1804" s="87"/>
    </row>
    <row r="1805" spans="1:22" x14ac:dyDescent="0.2">
      <c r="A1805" s="48">
        <v>75</v>
      </c>
      <c r="B1805" s="48" t="s">
        <v>1135</v>
      </c>
      <c r="C1805" s="48" t="s">
        <v>1136</v>
      </c>
      <c r="D1805" s="49">
        <v>313</v>
      </c>
      <c r="E1805" s="50" t="s">
        <v>422</v>
      </c>
      <c r="F1805" s="48" t="s">
        <v>423</v>
      </c>
      <c r="G1805" s="48" t="s">
        <v>424</v>
      </c>
      <c r="H1805" s="48">
        <v>313</v>
      </c>
      <c r="I1805" s="48">
        <v>1</v>
      </c>
      <c r="J1805" s="48" t="s">
        <v>402</v>
      </c>
      <c r="K1805" s="48">
        <v>119</v>
      </c>
      <c r="L1805" s="49" t="s">
        <v>643</v>
      </c>
      <c r="M1805" s="48" t="s">
        <v>408</v>
      </c>
      <c r="N1805" s="51" t="s">
        <v>409</v>
      </c>
      <c r="P1805" s="48">
        <v>627</v>
      </c>
      <c r="Q1805" s="131" t="str">
        <f>IFERROR(INDEX(JRoomSCS!C:C,MATCH(JRooms!M1805,JRoomSCS!$B:$B,0)),"N/A")</f>
        <v>N/A</v>
      </c>
      <c r="R1805" s="86" t="s">
        <v>405</v>
      </c>
      <c r="S1805" s="87" t="str">
        <f>IFERROR(INDEX(SchoolList!C:C,MATCH(T1805,SchoolList!A:A,0)),"N/A")</f>
        <v>N/A</v>
      </c>
      <c r="T1805" s="87" t="s">
        <v>405</v>
      </c>
      <c r="U1805" s="88"/>
      <c r="V1805" s="87"/>
    </row>
    <row r="1806" spans="1:22" x14ac:dyDescent="0.2">
      <c r="A1806" s="48">
        <v>75</v>
      </c>
      <c r="B1806" s="48" t="s">
        <v>1135</v>
      </c>
      <c r="C1806" s="48" t="s">
        <v>1136</v>
      </c>
      <c r="D1806" s="49">
        <v>313</v>
      </c>
      <c r="E1806" s="50" t="s">
        <v>422</v>
      </c>
      <c r="F1806" s="48" t="s">
        <v>423</v>
      </c>
      <c r="G1806" s="48" t="s">
        <v>424</v>
      </c>
      <c r="H1806" s="48">
        <v>313</v>
      </c>
      <c r="I1806" s="48">
        <v>1</v>
      </c>
      <c r="J1806" s="48" t="s">
        <v>402</v>
      </c>
      <c r="K1806" s="48">
        <v>118</v>
      </c>
      <c r="L1806" s="49" t="s">
        <v>1057</v>
      </c>
      <c r="M1806" s="48" t="s">
        <v>1140</v>
      </c>
      <c r="N1806" s="51" t="s">
        <v>568</v>
      </c>
      <c r="P1806" s="48">
        <v>627</v>
      </c>
      <c r="Q1806" s="131" t="str">
        <f>IFERROR(INDEX(JRoomSCS!C:C,MATCH(JRooms!M1806,JRoomSCS!$B:$B,0)),"N/A")</f>
        <v>N/A</v>
      </c>
      <c r="R1806" s="86" t="s">
        <v>405</v>
      </c>
      <c r="S1806" s="87" t="str">
        <f>IFERROR(INDEX(SchoolList!C:C,MATCH(T1806,SchoolList!A:A,0)),"N/A")</f>
        <v>N/A</v>
      </c>
      <c r="T1806" s="87" t="s">
        <v>405</v>
      </c>
      <c r="U1806" s="88"/>
      <c r="V1806" s="87"/>
    </row>
    <row r="1807" spans="1:22" x14ac:dyDescent="0.2">
      <c r="A1807" s="48">
        <v>75</v>
      </c>
      <c r="B1807" s="48" t="s">
        <v>1135</v>
      </c>
      <c r="C1807" s="48" t="s">
        <v>1136</v>
      </c>
      <c r="D1807" s="49">
        <v>317</v>
      </c>
      <c r="E1807" s="50" t="s">
        <v>435</v>
      </c>
      <c r="F1807" s="48" t="s">
        <v>1141</v>
      </c>
      <c r="G1807" s="48" t="s">
        <v>424</v>
      </c>
      <c r="H1807" s="48">
        <v>317</v>
      </c>
      <c r="I1807" s="48">
        <v>1</v>
      </c>
      <c r="J1807" s="48" t="s">
        <v>402</v>
      </c>
      <c r="K1807" s="48">
        <v>123</v>
      </c>
      <c r="L1807" s="49" t="s">
        <v>631</v>
      </c>
      <c r="M1807" s="48" t="s">
        <v>419</v>
      </c>
      <c r="N1807" s="51" t="s">
        <v>404</v>
      </c>
      <c r="P1807" s="48">
        <v>897</v>
      </c>
      <c r="Q1807" s="131" t="str">
        <f>IFERROR(INDEX(JRoomSCS!C:C,MATCH(JRooms!M1807,JRoomSCS!$B:$B,0)),"N/A")</f>
        <v>N/A</v>
      </c>
      <c r="R1807" s="86" t="s">
        <v>405</v>
      </c>
      <c r="S1807" s="87" t="str">
        <f>IFERROR(INDEX(SchoolList!C:C,MATCH(T1807,SchoolList!A:A,0)),"N/A")</f>
        <v>N/A</v>
      </c>
      <c r="T1807" s="87" t="s">
        <v>405</v>
      </c>
      <c r="U1807" s="88"/>
      <c r="V1807" s="87"/>
    </row>
    <row r="1808" spans="1:22" x14ac:dyDescent="0.2">
      <c r="A1808" s="48">
        <v>75</v>
      </c>
      <c r="B1808" s="48" t="s">
        <v>1135</v>
      </c>
      <c r="C1808" s="48" t="s">
        <v>1136</v>
      </c>
      <c r="D1808" s="49">
        <v>316</v>
      </c>
      <c r="E1808" s="50" t="s">
        <v>433</v>
      </c>
      <c r="F1808" s="48" t="s">
        <v>1142</v>
      </c>
      <c r="G1808" s="48" t="s">
        <v>424</v>
      </c>
      <c r="H1808" s="48">
        <v>316</v>
      </c>
      <c r="I1808" s="48">
        <v>1</v>
      </c>
      <c r="J1808" s="48" t="s">
        <v>402</v>
      </c>
      <c r="K1808" s="48">
        <v>122</v>
      </c>
      <c r="L1808" s="49" t="s">
        <v>633</v>
      </c>
      <c r="M1808" s="48" t="s">
        <v>419</v>
      </c>
      <c r="N1808" s="51" t="s">
        <v>404</v>
      </c>
      <c r="P1808" s="48">
        <v>897</v>
      </c>
      <c r="Q1808" s="131" t="str">
        <f>IFERROR(INDEX(JRoomSCS!C:C,MATCH(JRooms!M1808,JRoomSCS!$B:$B,0)),"N/A")</f>
        <v>N/A</v>
      </c>
      <c r="R1808" s="86" t="s">
        <v>405</v>
      </c>
      <c r="S1808" s="87" t="str">
        <f>IFERROR(INDEX(SchoolList!C:C,MATCH(T1808,SchoolList!A:A,0)),"N/A")</f>
        <v>N/A</v>
      </c>
      <c r="T1808" s="87" t="s">
        <v>405</v>
      </c>
      <c r="U1808" s="88"/>
      <c r="V1808" s="87"/>
    </row>
    <row r="1809" spans="1:22" x14ac:dyDescent="0.2">
      <c r="A1809" s="48">
        <v>75</v>
      </c>
      <c r="B1809" s="48" t="s">
        <v>1135</v>
      </c>
      <c r="C1809" s="48" t="s">
        <v>1136</v>
      </c>
      <c r="D1809" s="49">
        <v>315</v>
      </c>
      <c r="E1809" s="50" t="s">
        <v>431</v>
      </c>
      <c r="F1809" s="48" t="s">
        <v>1143</v>
      </c>
      <c r="G1809" s="48" t="s">
        <v>424</v>
      </c>
      <c r="H1809" s="48">
        <v>315</v>
      </c>
      <c r="I1809" s="48">
        <v>1</v>
      </c>
      <c r="J1809" s="48" t="s">
        <v>402</v>
      </c>
      <c r="K1809" s="48">
        <v>121</v>
      </c>
      <c r="L1809" s="49" t="s">
        <v>635</v>
      </c>
      <c r="M1809" s="48" t="s">
        <v>419</v>
      </c>
      <c r="N1809" s="51" t="s">
        <v>404</v>
      </c>
      <c r="P1809" s="48">
        <v>897</v>
      </c>
      <c r="Q1809" s="131" t="str">
        <f>IFERROR(INDEX(JRoomSCS!C:C,MATCH(JRooms!M1809,JRoomSCS!$B:$B,0)),"N/A")</f>
        <v>N/A</v>
      </c>
      <c r="R1809" s="86" t="s">
        <v>405</v>
      </c>
      <c r="S1809" s="87" t="str">
        <f>IFERROR(INDEX(SchoolList!C:C,MATCH(T1809,SchoolList!A:A,0)),"N/A")</f>
        <v>N/A</v>
      </c>
      <c r="T1809" s="87" t="s">
        <v>405</v>
      </c>
      <c r="U1809" s="88"/>
      <c r="V1809" s="87"/>
    </row>
    <row r="1810" spans="1:22" x14ac:dyDescent="0.2">
      <c r="A1810" s="48">
        <v>75</v>
      </c>
      <c r="B1810" s="48" t="s">
        <v>1135</v>
      </c>
      <c r="C1810" s="48" t="s">
        <v>1136</v>
      </c>
      <c r="D1810" s="49">
        <v>314</v>
      </c>
      <c r="E1810" s="50" t="s">
        <v>429</v>
      </c>
      <c r="F1810" s="48" t="s">
        <v>1144</v>
      </c>
      <c r="G1810" s="48" t="s">
        <v>424</v>
      </c>
      <c r="H1810" s="48">
        <v>314</v>
      </c>
      <c r="I1810" s="48">
        <v>1</v>
      </c>
      <c r="J1810" s="48" t="s">
        <v>402</v>
      </c>
      <c r="K1810" s="48">
        <v>120</v>
      </c>
      <c r="L1810" s="49" t="s">
        <v>637</v>
      </c>
      <c r="M1810" s="48" t="s">
        <v>406</v>
      </c>
      <c r="N1810" s="51" t="s">
        <v>404</v>
      </c>
      <c r="P1810" s="48">
        <v>552</v>
      </c>
      <c r="Q1810" s="131" t="str">
        <f>IFERROR(INDEX(JRoomSCS!C:C,MATCH(JRooms!M1810,JRoomSCS!$B:$B,0)),"N/A")</f>
        <v>N/A</v>
      </c>
      <c r="R1810" s="86" t="s">
        <v>405</v>
      </c>
      <c r="S1810" s="87" t="str">
        <f>IFERROR(INDEX(SchoolList!C:C,MATCH(T1810,SchoolList!A:A,0)),"N/A")</f>
        <v>N/A</v>
      </c>
      <c r="T1810" s="87" t="s">
        <v>405</v>
      </c>
      <c r="U1810" s="88"/>
      <c r="V1810" s="87"/>
    </row>
    <row r="1811" spans="1:22" x14ac:dyDescent="0.2">
      <c r="A1811" s="48">
        <v>106</v>
      </c>
      <c r="B1811" s="48" t="s">
        <v>1145</v>
      </c>
      <c r="C1811" s="48" t="s">
        <v>1146</v>
      </c>
      <c r="D1811" s="49">
        <v>318</v>
      </c>
      <c r="E1811" s="50" t="s">
        <v>399</v>
      </c>
      <c r="F1811" s="48" t="s">
        <v>400</v>
      </c>
      <c r="G1811" s="48" t="s">
        <v>401</v>
      </c>
      <c r="H1811" s="48">
        <v>318</v>
      </c>
      <c r="I1811" s="48">
        <v>1</v>
      </c>
      <c r="J1811" s="48" t="s">
        <v>402</v>
      </c>
      <c r="K1811" s="48">
        <v>1431</v>
      </c>
      <c r="L1811" s="49" t="s">
        <v>521</v>
      </c>
      <c r="M1811" s="48" t="s">
        <v>563</v>
      </c>
      <c r="N1811" s="51" t="s">
        <v>564</v>
      </c>
      <c r="P1811" s="48">
        <v>2400</v>
      </c>
      <c r="Q1811" s="131" t="str">
        <f>IFERROR(INDEX(JRoomSCS!C:C,MATCH(JRooms!M1811,JRoomSCS!$B:$B,0)),"N/A")</f>
        <v>N/A</v>
      </c>
      <c r="R1811" s="86" t="s">
        <v>405</v>
      </c>
      <c r="S1811" s="87" t="str">
        <f>IFERROR(INDEX(SchoolList!C:C,MATCH(T1811,SchoolList!A:A,0)),"N/A")</f>
        <v>N/A</v>
      </c>
      <c r="T1811" s="87" t="s">
        <v>405</v>
      </c>
      <c r="U1811" s="88"/>
      <c r="V1811" s="87"/>
    </row>
    <row r="1812" spans="1:22" x14ac:dyDescent="0.2">
      <c r="A1812" s="48">
        <v>106</v>
      </c>
      <c r="B1812" s="48" t="s">
        <v>1145</v>
      </c>
      <c r="C1812" s="48" t="s">
        <v>1146</v>
      </c>
      <c r="D1812" s="49">
        <v>319</v>
      </c>
      <c r="E1812" s="50" t="s">
        <v>454</v>
      </c>
      <c r="F1812" s="48" t="s">
        <v>455</v>
      </c>
      <c r="G1812" s="48" t="s">
        <v>401</v>
      </c>
      <c r="H1812" s="48">
        <v>319</v>
      </c>
      <c r="I1812" s="48">
        <v>1</v>
      </c>
      <c r="J1812" s="48" t="s">
        <v>402</v>
      </c>
      <c r="K1812" s="48">
        <v>1432</v>
      </c>
      <c r="L1812" s="49">
        <v>1</v>
      </c>
      <c r="M1812" s="48" t="s">
        <v>403</v>
      </c>
      <c r="N1812" s="51" t="s">
        <v>404</v>
      </c>
      <c r="P1812" s="48">
        <v>713</v>
      </c>
      <c r="Q1812" s="131" t="str">
        <f>IFERROR(INDEX(JRoomSCS!C:C,MATCH(JRooms!M1812,JRoomSCS!$B:$B,0)),"N/A")</f>
        <v>N/A</v>
      </c>
      <c r="R1812" s="86" t="s">
        <v>405</v>
      </c>
      <c r="S1812" s="87" t="str">
        <f>IFERROR(INDEX(SchoolList!C:C,MATCH(T1812,SchoolList!A:A,0)),"N/A")</f>
        <v>N/A</v>
      </c>
      <c r="T1812" s="87" t="s">
        <v>405</v>
      </c>
      <c r="U1812" s="88"/>
      <c r="V1812" s="87"/>
    </row>
    <row r="1813" spans="1:22" x14ac:dyDescent="0.2">
      <c r="A1813" s="48">
        <v>106</v>
      </c>
      <c r="B1813" s="48" t="s">
        <v>1145</v>
      </c>
      <c r="C1813" s="48" t="s">
        <v>1146</v>
      </c>
      <c r="D1813" s="49">
        <v>319</v>
      </c>
      <c r="E1813" s="50" t="s">
        <v>454</v>
      </c>
      <c r="F1813" s="48" t="s">
        <v>455</v>
      </c>
      <c r="G1813" s="48" t="s">
        <v>401</v>
      </c>
      <c r="H1813" s="48">
        <v>319</v>
      </c>
      <c r="I1813" s="48">
        <v>1</v>
      </c>
      <c r="J1813" s="48" t="s">
        <v>402</v>
      </c>
      <c r="K1813" s="48">
        <v>1433</v>
      </c>
      <c r="L1813" s="49">
        <v>2</v>
      </c>
      <c r="M1813" s="48" t="s">
        <v>403</v>
      </c>
      <c r="N1813" s="51" t="s">
        <v>404</v>
      </c>
      <c r="P1813" s="48">
        <v>713</v>
      </c>
      <c r="Q1813" s="131" t="str">
        <f>IFERROR(INDEX(JRoomSCS!C:C,MATCH(JRooms!M1813,JRoomSCS!$B:$B,0)),"N/A")</f>
        <v>N/A</v>
      </c>
      <c r="R1813" s="86" t="s">
        <v>405</v>
      </c>
      <c r="S1813" s="87" t="str">
        <f>IFERROR(INDEX(SchoolList!C:C,MATCH(T1813,SchoolList!A:A,0)),"N/A")</f>
        <v>N/A</v>
      </c>
      <c r="T1813" s="87" t="s">
        <v>405</v>
      </c>
      <c r="U1813" s="88"/>
      <c r="V1813" s="87"/>
    </row>
    <row r="1814" spans="1:22" x14ac:dyDescent="0.2">
      <c r="A1814" s="48">
        <v>106</v>
      </c>
      <c r="B1814" s="48" t="s">
        <v>1145</v>
      </c>
      <c r="C1814" s="48" t="s">
        <v>1146</v>
      </c>
      <c r="D1814" s="49">
        <v>319</v>
      </c>
      <c r="E1814" s="50" t="s">
        <v>454</v>
      </c>
      <c r="F1814" s="48" t="s">
        <v>455</v>
      </c>
      <c r="G1814" s="48" t="s">
        <v>401</v>
      </c>
      <c r="H1814" s="48">
        <v>319</v>
      </c>
      <c r="I1814" s="48">
        <v>1</v>
      </c>
      <c r="J1814" s="48" t="s">
        <v>402</v>
      </c>
      <c r="K1814" s="48">
        <v>1434</v>
      </c>
      <c r="L1814" s="49">
        <v>3</v>
      </c>
      <c r="M1814" s="48" t="s">
        <v>403</v>
      </c>
      <c r="N1814" s="51" t="s">
        <v>404</v>
      </c>
      <c r="P1814" s="48">
        <v>713</v>
      </c>
      <c r="Q1814" s="131" t="str">
        <f>IFERROR(INDEX(JRoomSCS!C:C,MATCH(JRooms!M1814,JRoomSCS!$B:$B,0)),"N/A")</f>
        <v>N/A</v>
      </c>
      <c r="R1814" s="86" t="s">
        <v>405</v>
      </c>
      <c r="S1814" s="87" t="str">
        <f>IFERROR(INDEX(SchoolList!C:C,MATCH(T1814,SchoolList!A:A,0)),"N/A")</f>
        <v>N/A</v>
      </c>
      <c r="T1814" s="87" t="s">
        <v>405</v>
      </c>
      <c r="U1814" s="88"/>
      <c r="V1814" s="87"/>
    </row>
    <row r="1815" spans="1:22" x14ac:dyDescent="0.2">
      <c r="A1815" s="48">
        <v>106</v>
      </c>
      <c r="B1815" s="48" t="s">
        <v>1145</v>
      </c>
      <c r="C1815" s="48" t="s">
        <v>1146</v>
      </c>
      <c r="D1815" s="49">
        <v>319</v>
      </c>
      <c r="E1815" s="50" t="s">
        <v>454</v>
      </c>
      <c r="F1815" s="48" t="s">
        <v>455</v>
      </c>
      <c r="G1815" s="48" t="s">
        <v>401</v>
      </c>
      <c r="H1815" s="48">
        <v>319</v>
      </c>
      <c r="I1815" s="48">
        <v>1</v>
      </c>
      <c r="J1815" s="48" t="s">
        <v>402</v>
      </c>
      <c r="K1815" s="48">
        <v>1435</v>
      </c>
      <c r="L1815" s="49">
        <v>4</v>
      </c>
      <c r="M1815" s="48" t="s">
        <v>403</v>
      </c>
      <c r="N1815" s="51" t="s">
        <v>404</v>
      </c>
      <c r="P1815" s="48">
        <v>713</v>
      </c>
      <c r="Q1815" s="131" t="str">
        <f>IFERROR(INDEX(JRoomSCS!C:C,MATCH(JRooms!M1815,JRoomSCS!$B:$B,0)),"N/A")</f>
        <v>N/A</v>
      </c>
      <c r="R1815" s="86" t="s">
        <v>405</v>
      </c>
      <c r="S1815" s="87" t="str">
        <f>IFERROR(INDEX(SchoolList!C:C,MATCH(T1815,SchoolList!A:A,0)),"N/A")</f>
        <v>N/A</v>
      </c>
      <c r="T1815" s="87" t="s">
        <v>405</v>
      </c>
      <c r="U1815" s="88"/>
      <c r="V1815" s="87"/>
    </row>
    <row r="1816" spans="1:22" x14ac:dyDescent="0.2">
      <c r="A1816" s="48">
        <v>106</v>
      </c>
      <c r="B1816" s="48" t="s">
        <v>1145</v>
      </c>
      <c r="C1816" s="48" t="s">
        <v>1146</v>
      </c>
      <c r="D1816" s="49">
        <v>319</v>
      </c>
      <c r="E1816" s="50" t="s">
        <v>454</v>
      </c>
      <c r="F1816" s="48" t="s">
        <v>455</v>
      </c>
      <c r="G1816" s="48" t="s">
        <v>401</v>
      </c>
      <c r="H1816" s="48">
        <v>319</v>
      </c>
      <c r="I1816" s="48">
        <v>1</v>
      </c>
      <c r="J1816" s="48" t="s">
        <v>402</v>
      </c>
      <c r="K1816" s="48">
        <v>1436</v>
      </c>
      <c r="L1816" s="49">
        <v>5</v>
      </c>
      <c r="M1816" s="48" t="s">
        <v>403</v>
      </c>
      <c r="N1816" s="51" t="s">
        <v>404</v>
      </c>
      <c r="P1816" s="48">
        <v>924</v>
      </c>
      <c r="Q1816" s="131" t="str">
        <f>IFERROR(INDEX(JRoomSCS!C:C,MATCH(JRooms!M1816,JRoomSCS!$B:$B,0)),"N/A")</f>
        <v>N/A</v>
      </c>
      <c r="R1816" s="86" t="s">
        <v>405</v>
      </c>
      <c r="S1816" s="87" t="str">
        <f>IFERROR(INDEX(SchoolList!C:C,MATCH(T1816,SchoolList!A:A,0)),"N/A")</f>
        <v>N/A</v>
      </c>
      <c r="T1816" s="87" t="s">
        <v>405</v>
      </c>
      <c r="U1816" s="88"/>
      <c r="V1816" s="87"/>
    </row>
    <row r="1817" spans="1:22" x14ac:dyDescent="0.2">
      <c r="A1817" s="48">
        <v>106</v>
      </c>
      <c r="B1817" s="48" t="s">
        <v>1145</v>
      </c>
      <c r="C1817" s="48" t="s">
        <v>1146</v>
      </c>
      <c r="D1817" s="49">
        <v>319</v>
      </c>
      <c r="E1817" s="50" t="s">
        <v>454</v>
      </c>
      <c r="F1817" s="48" t="s">
        <v>455</v>
      </c>
      <c r="G1817" s="48" t="s">
        <v>401</v>
      </c>
      <c r="H1817" s="48">
        <v>319</v>
      </c>
      <c r="I1817" s="48">
        <v>1</v>
      </c>
      <c r="J1817" s="48" t="s">
        <v>402</v>
      </c>
      <c r="K1817" s="48">
        <v>1438</v>
      </c>
      <c r="L1817" s="49">
        <v>7</v>
      </c>
      <c r="M1817" s="48" t="s">
        <v>406</v>
      </c>
      <c r="N1817" s="51" t="s">
        <v>404</v>
      </c>
      <c r="P1817" s="48">
        <v>950</v>
      </c>
      <c r="Q1817" s="131" t="str">
        <f>IFERROR(INDEX(JRoomSCS!C:C,MATCH(JRooms!M1817,JRoomSCS!$B:$B,0)),"N/A")</f>
        <v>N/A</v>
      </c>
      <c r="R1817" s="86" t="s">
        <v>405</v>
      </c>
      <c r="S1817" s="87" t="str">
        <f>IFERROR(INDEX(SchoolList!C:C,MATCH(T1817,SchoolList!A:A,0)),"N/A")</f>
        <v>N/A</v>
      </c>
      <c r="T1817" s="87" t="s">
        <v>405</v>
      </c>
      <c r="U1817" s="88"/>
      <c r="V1817" s="87"/>
    </row>
    <row r="1818" spans="1:22" x14ac:dyDescent="0.2">
      <c r="A1818" s="48">
        <v>106</v>
      </c>
      <c r="B1818" s="48" t="s">
        <v>1145</v>
      </c>
      <c r="C1818" s="48" t="s">
        <v>1146</v>
      </c>
      <c r="D1818" s="49">
        <v>319</v>
      </c>
      <c r="E1818" s="50" t="s">
        <v>454</v>
      </c>
      <c r="F1818" s="48" t="s">
        <v>455</v>
      </c>
      <c r="G1818" s="48" t="s">
        <v>401</v>
      </c>
      <c r="H1818" s="48">
        <v>319</v>
      </c>
      <c r="I1818" s="48">
        <v>1</v>
      </c>
      <c r="J1818" s="48" t="s">
        <v>402</v>
      </c>
      <c r="K1818" s="48">
        <v>1441</v>
      </c>
      <c r="L1818" s="49">
        <v>8</v>
      </c>
      <c r="M1818" s="48" t="s">
        <v>406</v>
      </c>
      <c r="N1818" s="51" t="s">
        <v>404</v>
      </c>
      <c r="P1818" s="48">
        <v>713</v>
      </c>
      <c r="Q1818" s="131" t="str">
        <f>IFERROR(INDEX(JRoomSCS!C:C,MATCH(JRooms!M1818,JRoomSCS!$B:$B,0)),"N/A")</f>
        <v>N/A</v>
      </c>
      <c r="R1818" s="86" t="s">
        <v>405</v>
      </c>
      <c r="S1818" s="87" t="str">
        <f>IFERROR(INDEX(SchoolList!C:C,MATCH(T1818,SchoolList!A:A,0)),"N/A")</f>
        <v>N/A</v>
      </c>
      <c r="T1818" s="87" t="s">
        <v>405</v>
      </c>
      <c r="U1818" s="88"/>
      <c r="V1818" s="87"/>
    </row>
    <row r="1819" spans="1:22" x14ac:dyDescent="0.2">
      <c r="A1819" s="48">
        <v>106</v>
      </c>
      <c r="B1819" s="48" t="s">
        <v>1145</v>
      </c>
      <c r="C1819" s="48" t="s">
        <v>1146</v>
      </c>
      <c r="D1819" s="49">
        <v>319</v>
      </c>
      <c r="E1819" s="50" t="s">
        <v>454</v>
      </c>
      <c r="F1819" s="48" t="s">
        <v>455</v>
      </c>
      <c r="G1819" s="48" t="s">
        <v>401</v>
      </c>
      <c r="H1819" s="48">
        <v>319</v>
      </c>
      <c r="I1819" s="48">
        <v>1</v>
      </c>
      <c r="J1819" s="48" t="s">
        <v>402</v>
      </c>
      <c r="K1819" s="48">
        <v>1440</v>
      </c>
      <c r="L1819" s="49">
        <v>9</v>
      </c>
      <c r="M1819" s="48" t="s">
        <v>403</v>
      </c>
      <c r="N1819" s="51" t="s">
        <v>404</v>
      </c>
      <c r="P1819" s="48">
        <v>713</v>
      </c>
      <c r="Q1819" s="131" t="str">
        <f>IFERROR(INDEX(JRoomSCS!C:C,MATCH(JRooms!M1819,JRoomSCS!$B:$B,0)),"N/A")</f>
        <v>N/A</v>
      </c>
      <c r="R1819" s="86" t="s">
        <v>405</v>
      </c>
      <c r="S1819" s="87" t="str">
        <f>IFERROR(INDEX(SchoolList!C:C,MATCH(T1819,SchoolList!A:A,0)),"N/A")</f>
        <v>N/A</v>
      </c>
      <c r="T1819" s="87" t="s">
        <v>405</v>
      </c>
      <c r="U1819" s="88"/>
      <c r="V1819" s="87"/>
    </row>
    <row r="1820" spans="1:22" x14ac:dyDescent="0.2">
      <c r="A1820" s="48">
        <v>106</v>
      </c>
      <c r="B1820" s="48" t="s">
        <v>1145</v>
      </c>
      <c r="C1820" s="48" t="s">
        <v>1146</v>
      </c>
      <c r="D1820" s="49">
        <v>319</v>
      </c>
      <c r="E1820" s="50" t="s">
        <v>454</v>
      </c>
      <c r="F1820" s="48" t="s">
        <v>455</v>
      </c>
      <c r="G1820" s="48" t="s">
        <v>401</v>
      </c>
      <c r="H1820" s="48">
        <v>319</v>
      </c>
      <c r="I1820" s="48">
        <v>1</v>
      </c>
      <c r="J1820" s="48" t="s">
        <v>402</v>
      </c>
      <c r="K1820" s="48">
        <v>1442</v>
      </c>
      <c r="L1820" s="49">
        <v>10</v>
      </c>
      <c r="M1820" s="48" t="s">
        <v>403</v>
      </c>
      <c r="N1820" s="51" t="s">
        <v>404</v>
      </c>
      <c r="P1820" s="48">
        <v>736</v>
      </c>
      <c r="Q1820" s="131" t="str">
        <f>IFERROR(INDEX(JRoomSCS!C:C,MATCH(JRooms!M1820,JRoomSCS!$B:$B,0)),"N/A")</f>
        <v>N/A</v>
      </c>
      <c r="R1820" s="86" t="s">
        <v>405</v>
      </c>
      <c r="S1820" s="87" t="str">
        <f>IFERROR(INDEX(SchoolList!C:C,MATCH(T1820,SchoolList!A:A,0)),"N/A")</f>
        <v>N/A</v>
      </c>
      <c r="T1820" s="87" t="s">
        <v>405</v>
      </c>
      <c r="U1820" s="88"/>
      <c r="V1820" s="87"/>
    </row>
    <row r="1821" spans="1:22" x14ac:dyDescent="0.2">
      <c r="A1821" s="48">
        <v>106</v>
      </c>
      <c r="B1821" s="48" t="s">
        <v>1145</v>
      </c>
      <c r="C1821" s="48" t="s">
        <v>1146</v>
      </c>
      <c r="D1821" s="49">
        <v>319</v>
      </c>
      <c r="E1821" s="50" t="s">
        <v>454</v>
      </c>
      <c r="F1821" s="48" t="s">
        <v>455</v>
      </c>
      <c r="G1821" s="48" t="s">
        <v>401</v>
      </c>
      <c r="H1821" s="48">
        <v>319</v>
      </c>
      <c r="I1821" s="48">
        <v>1</v>
      </c>
      <c r="J1821" s="48" t="s">
        <v>402</v>
      </c>
      <c r="K1821" s="48">
        <v>1443</v>
      </c>
      <c r="L1821" s="49">
        <v>11</v>
      </c>
      <c r="M1821" s="48" t="s">
        <v>406</v>
      </c>
      <c r="N1821" s="51" t="s">
        <v>404</v>
      </c>
      <c r="P1821" s="48">
        <v>713</v>
      </c>
      <c r="Q1821" s="131" t="str">
        <f>IFERROR(INDEX(JRoomSCS!C:C,MATCH(JRooms!M1821,JRoomSCS!$B:$B,0)),"N/A")</f>
        <v>N/A</v>
      </c>
      <c r="R1821" s="86" t="s">
        <v>405</v>
      </c>
      <c r="S1821" s="87" t="str">
        <f>IFERROR(INDEX(SchoolList!C:C,MATCH(T1821,SchoolList!A:A,0)),"N/A")</f>
        <v>N/A</v>
      </c>
      <c r="T1821" s="87" t="s">
        <v>405</v>
      </c>
      <c r="U1821" s="88"/>
      <c r="V1821" s="87"/>
    </row>
    <row r="1822" spans="1:22" x14ac:dyDescent="0.2">
      <c r="A1822" s="48">
        <v>106</v>
      </c>
      <c r="B1822" s="48" t="s">
        <v>1145</v>
      </c>
      <c r="C1822" s="48" t="s">
        <v>1146</v>
      </c>
      <c r="D1822" s="49">
        <v>319</v>
      </c>
      <c r="E1822" s="50" t="s">
        <v>454</v>
      </c>
      <c r="F1822" s="48" t="s">
        <v>455</v>
      </c>
      <c r="G1822" s="48" t="s">
        <v>401</v>
      </c>
      <c r="H1822" s="48">
        <v>319</v>
      </c>
      <c r="I1822" s="48">
        <v>1</v>
      </c>
      <c r="J1822" s="48" t="s">
        <v>402</v>
      </c>
      <c r="K1822" s="48">
        <v>1444</v>
      </c>
      <c r="L1822" s="49">
        <v>12</v>
      </c>
      <c r="M1822" s="48" t="s">
        <v>403</v>
      </c>
      <c r="N1822" s="51" t="s">
        <v>404</v>
      </c>
      <c r="P1822" s="48">
        <v>736</v>
      </c>
      <c r="Q1822" s="131" t="str">
        <f>IFERROR(INDEX(JRoomSCS!C:C,MATCH(JRooms!M1822,JRoomSCS!$B:$B,0)),"N/A")</f>
        <v>N/A</v>
      </c>
      <c r="R1822" s="86" t="s">
        <v>405</v>
      </c>
      <c r="S1822" s="87" t="str">
        <f>IFERROR(INDEX(SchoolList!C:C,MATCH(T1822,SchoolList!A:A,0)),"N/A")</f>
        <v>N/A</v>
      </c>
      <c r="T1822" s="87" t="s">
        <v>405</v>
      </c>
      <c r="U1822" s="88"/>
      <c r="V1822" s="87"/>
    </row>
    <row r="1823" spans="1:22" x14ac:dyDescent="0.2">
      <c r="A1823" s="48">
        <v>106</v>
      </c>
      <c r="B1823" s="48" t="s">
        <v>1145</v>
      </c>
      <c r="C1823" s="48" t="s">
        <v>1146</v>
      </c>
      <c r="D1823" s="49">
        <v>319</v>
      </c>
      <c r="E1823" s="50" t="s">
        <v>454</v>
      </c>
      <c r="F1823" s="48" t="s">
        <v>455</v>
      </c>
      <c r="G1823" s="48" t="s">
        <v>401</v>
      </c>
      <c r="H1823" s="48">
        <v>319</v>
      </c>
      <c r="I1823" s="48">
        <v>1</v>
      </c>
      <c r="J1823" s="48" t="s">
        <v>402</v>
      </c>
      <c r="K1823" s="48">
        <v>1445</v>
      </c>
      <c r="L1823" s="49">
        <v>14</v>
      </c>
      <c r="M1823" s="48" t="s">
        <v>406</v>
      </c>
      <c r="N1823" s="51" t="s">
        <v>404</v>
      </c>
      <c r="P1823" s="48">
        <v>736</v>
      </c>
      <c r="Q1823" s="131" t="str">
        <f>IFERROR(INDEX(JRoomSCS!C:C,MATCH(JRooms!M1823,JRoomSCS!$B:$B,0)),"N/A")</f>
        <v>N/A</v>
      </c>
      <c r="R1823" s="86" t="s">
        <v>405</v>
      </c>
      <c r="S1823" s="87" t="str">
        <f>IFERROR(INDEX(SchoolList!C:C,MATCH(T1823,SchoolList!A:A,0)),"N/A")</f>
        <v>N/A</v>
      </c>
      <c r="T1823" s="87" t="s">
        <v>405</v>
      </c>
      <c r="U1823" s="88"/>
      <c r="V1823" s="87"/>
    </row>
    <row r="1824" spans="1:22" x14ac:dyDescent="0.2">
      <c r="A1824" s="48">
        <v>106</v>
      </c>
      <c r="B1824" s="48" t="s">
        <v>1145</v>
      </c>
      <c r="C1824" s="48" t="s">
        <v>1146</v>
      </c>
      <c r="D1824" s="49">
        <v>319</v>
      </c>
      <c r="E1824" s="50" t="s">
        <v>454</v>
      </c>
      <c r="F1824" s="48" t="s">
        <v>455</v>
      </c>
      <c r="G1824" s="48" t="s">
        <v>401</v>
      </c>
      <c r="H1824" s="48">
        <v>319</v>
      </c>
      <c r="I1824" s="48">
        <v>1</v>
      </c>
      <c r="J1824" s="48" t="s">
        <v>402</v>
      </c>
      <c r="K1824" s="48">
        <v>1446</v>
      </c>
      <c r="L1824" s="49" t="s">
        <v>1147</v>
      </c>
      <c r="M1824" s="48" t="s">
        <v>408</v>
      </c>
      <c r="N1824" s="51" t="s">
        <v>409</v>
      </c>
      <c r="P1824" s="48">
        <v>135</v>
      </c>
      <c r="Q1824" s="131" t="str">
        <f>IFERROR(INDEX(JRoomSCS!C:C,MATCH(JRooms!M1824,JRoomSCS!$B:$B,0)),"N/A")</f>
        <v>N/A</v>
      </c>
      <c r="R1824" s="86" t="s">
        <v>405</v>
      </c>
      <c r="S1824" s="87" t="str">
        <f>IFERROR(INDEX(SchoolList!C:C,MATCH(T1824,SchoolList!A:A,0)),"N/A")</f>
        <v>N/A</v>
      </c>
      <c r="T1824" s="87" t="s">
        <v>405</v>
      </c>
      <c r="U1824" s="88"/>
      <c r="V1824" s="87"/>
    </row>
    <row r="1825" spans="1:22" x14ac:dyDescent="0.2">
      <c r="A1825" s="48">
        <v>106</v>
      </c>
      <c r="B1825" s="48" t="s">
        <v>1145</v>
      </c>
      <c r="C1825" s="48" t="s">
        <v>1146</v>
      </c>
      <c r="D1825" s="49">
        <v>319</v>
      </c>
      <c r="E1825" s="50" t="s">
        <v>454</v>
      </c>
      <c r="F1825" s="48" t="s">
        <v>455</v>
      </c>
      <c r="G1825" s="48" t="s">
        <v>401</v>
      </c>
      <c r="H1825" s="48">
        <v>319</v>
      </c>
      <c r="I1825" s="48">
        <v>1</v>
      </c>
      <c r="J1825" s="48" t="s">
        <v>402</v>
      </c>
      <c r="K1825" s="48">
        <v>1437</v>
      </c>
      <c r="L1825" s="49" t="s">
        <v>414</v>
      </c>
      <c r="M1825" s="48" t="s">
        <v>415</v>
      </c>
      <c r="N1825" s="51" t="s">
        <v>416</v>
      </c>
      <c r="P1825" s="48">
        <v>805</v>
      </c>
      <c r="Q1825" s="131" t="str">
        <f>IFERROR(INDEX(JRoomSCS!C:C,MATCH(JRooms!M1825,JRoomSCS!$B:$B,0)),"N/A")</f>
        <v>N/A</v>
      </c>
      <c r="R1825" s="86" t="s">
        <v>405</v>
      </c>
      <c r="S1825" s="87" t="str">
        <f>IFERROR(INDEX(SchoolList!C:C,MATCH(T1825,SchoolList!A:A,0)),"N/A")</f>
        <v>N/A</v>
      </c>
      <c r="T1825" s="87" t="s">
        <v>405</v>
      </c>
      <c r="U1825" s="88"/>
      <c r="V1825" s="87"/>
    </row>
    <row r="1826" spans="1:22" x14ac:dyDescent="0.2">
      <c r="A1826" s="48">
        <v>106</v>
      </c>
      <c r="B1826" s="48" t="s">
        <v>1145</v>
      </c>
      <c r="C1826" s="48" t="s">
        <v>1146</v>
      </c>
      <c r="D1826" s="49">
        <v>320</v>
      </c>
      <c r="E1826" s="50" t="s">
        <v>471</v>
      </c>
      <c r="F1826" s="48" t="s">
        <v>472</v>
      </c>
      <c r="G1826" s="48" t="s">
        <v>401</v>
      </c>
      <c r="H1826" s="48">
        <v>320</v>
      </c>
      <c r="I1826" s="48">
        <v>1</v>
      </c>
      <c r="J1826" s="48" t="s">
        <v>402</v>
      </c>
      <c r="K1826" s="48">
        <v>1457</v>
      </c>
      <c r="L1826" s="49">
        <v>101</v>
      </c>
      <c r="M1826" s="48" t="s">
        <v>419</v>
      </c>
      <c r="N1826" s="51" t="s">
        <v>404</v>
      </c>
      <c r="P1826" s="48">
        <v>928</v>
      </c>
      <c r="Q1826" s="131" t="str">
        <f>IFERROR(INDEX(JRoomSCS!C:C,MATCH(JRooms!M1826,JRoomSCS!$B:$B,0)),"N/A")</f>
        <v>N/A</v>
      </c>
      <c r="R1826" s="86" t="s">
        <v>405</v>
      </c>
      <c r="S1826" s="87" t="str">
        <f>IFERROR(INDEX(SchoolList!C:C,MATCH(T1826,SchoolList!A:A,0)),"N/A")</f>
        <v>N/A</v>
      </c>
      <c r="T1826" s="87" t="s">
        <v>405</v>
      </c>
      <c r="U1826" s="88"/>
      <c r="V1826" s="87"/>
    </row>
    <row r="1827" spans="1:22" x14ac:dyDescent="0.2">
      <c r="A1827" s="48">
        <v>106</v>
      </c>
      <c r="B1827" s="48" t="s">
        <v>1145</v>
      </c>
      <c r="C1827" s="48" t="s">
        <v>1146</v>
      </c>
      <c r="D1827" s="49">
        <v>320</v>
      </c>
      <c r="E1827" s="50" t="s">
        <v>471</v>
      </c>
      <c r="F1827" s="48" t="s">
        <v>472</v>
      </c>
      <c r="G1827" s="48" t="s">
        <v>401</v>
      </c>
      <c r="H1827" s="48">
        <v>320</v>
      </c>
      <c r="I1827" s="48">
        <v>1</v>
      </c>
      <c r="J1827" s="48" t="s">
        <v>402</v>
      </c>
      <c r="K1827" s="48">
        <v>1456</v>
      </c>
      <c r="L1827" s="49">
        <v>102</v>
      </c>
      <c r="M1827" s="48" t="s">
        <v>506</v>
      </c>
      <c r="N1827" s="51" t="s">
        <v>404</v>
      </c>
      <c r="P1827" s="48">
        <v>928</v>
      </c>
      <c r="Q1827" s="131" t="str">
        <f>IFERROR(INDEX(JRoomSCS!C:C,MATCH(JRooms!M1827,JRoomSCS!$B:$B,0)),"N/A")</f>
        <v>N/A</v>
      </c>
      <c r="R1827" s="86" t="s">
        <v>405</v>
      </c>
      <c r="S1827" s="87" t="str">
        <f>IFERROR(INDEX(SchoolList!C:C,MATCH(T1827,SchoolList!A:A,0)),"N/A")</f>
        <v>N/A</v>
      </c>
      <c r="T1827" s="87" t="s">
        <v>405</v>
      </c>
      <c r="U1827" s="88"/>
      <c r="V1827" s="87"/>
    </row>
    <row r="1828" spans="1:22" x14ac:dyDescent="0.2">
      <c r="A1828" s="48">
        <v>106</v>
      </c>
      <c r="B1828" s="48" t="s">
        <v>1145</v>
      </c>
      <c r="C1828" s="48" t="s">
        <v>1146</v>
      </c>
      <c r="D1828" s="49">
        <v>320</v>
      </c>
      <c r="E1828" s="50" t="s">
        <v>471</v>
      </c>
      <c r="F1828" s="48" t="s">
        <v>472</v>
      </c>
      <c r="G1828" s="48" t="s">
        <v>401</v>
      </c>
      <c r="H1828" s="48">
        <v>320</v>
      </c>
      <c r="I1828" s="48">
        <v>1</v>
      </c>
      <c r="J1828" s="48" t="s">
        <v>402</v>
      </c>
      <c r="K1828" s="48">
        <v>1455</v>
      </c>
      <c r="L1828" s="49">
        <v>103</v>
      </c>
      <c r="M1828" s="48" t="s">
        <v>419</v>
      </c>
      <c r="N1828" s="51" t="s">
        <v>404</v>
      </c>
      <c r="P1828" s="48">
        <v>928</v>
      </c>
      <c r="Q1828" s="131" t="str">
        <f>IFERROR(INDEX(JRoomSCS!C:C,MATCH(JRooms!M1828,JRoomSCS!$B:$B,0)),"N/A")</f>
        <v>N/A</v>
      </c>
      <c r="R1828" s="86" t="s">
        <v>405</v>
      </c>
      <c r="S1828" s="87" t="str">
        <f>IFERROR(INDEX(SchoolList!C:C,MATCH(T1828,SchoolList!A:A,0)),"N/A")</f>
        <v>N/A</v>
      </c>
      <c r="T1828" s="87" t="s">
        <v>405</v>
      </c>
      <c r="U1828" s="88"/>
      <c r="V1828" s="87"/>
    </row>
    <row r="1829" spans="1:22" x14ac:dyDescent="0.2">
      <c r="A1829" s="48">
        <v>106</v>
      </c>
      <c r="B1829" s="48" t="s">
        <v>1145</v>
      </c>
      <c r="C1829" s="48" t="s">
        <v>1146</v>
      </c>
      <c r="D1829" s="49">
        <v>320</v>
      </c>
      <c r="E1829" s="50" t="s">
        <v>471</v>
      </c>
      <c r="F1829" s="48" t="s">
        <v>472</v>
      </c>
      <c r="G1829" s="48" t="s">
        <v>401</v>
      </c>
      <c r="H1829" s="48">
        <v>320</v>
      </c>
      <c r="I1829" s="48">
        <v>1</v>
      </c>
      <c r="J1829" s="48" t="s">
        <v>402</v>
      </c>
      <c r="K1829" s="48">
        <v>1454</v>
      </c>
      <c r="L1829" s="49">
        <v>104</v>
      </c>
      <c r="M1829" s="48" t="s">
        <v>419</v>
      </c>
      <c r="N1829" s="51" t="s">
        <v>404</v>
      </c>
      <c r="P1829" s="48">
        <v>928</v>
      </c>
      <c r="Q1829" s="131" t="str">
        <f>IFERROR(INDEX(JRoomSCS!C:C,MATCH(JRooms!M1829,JRoomSCS!$B:$B,0)),"N/A")</f>
        <v>N/A</v>
      </c>
      <c r="R1829" s="86" t="s">
        <v>405</v>
      </c>
      <c r="S1829" s="87" t="str">
        <f>IFERROR(INDEX(SchoolList!C:C,MATCH(T1829,SchoolList!A:A,0)),"N/A")</f>
        <v>N/A</v>
      </c>
      <c r="T1829" s="87" t="s">
        <v>405</v>
      </c>
      <c r="U1829" s="88"/>
      <c r="V1829" s="87"/>
    </row>
    <row r="1830" spans="1:22" x14ac:dyDescent="0.2">
      <c r="A1830" s="48">
        <v>106</v>
      </c>
      <c r="B1830" s="48" t="s">
        <v>1145</v>
      </c>
      <c r="C1830" s="48" t="s">
        <v>1146</v>
      </c>
      <c r="D1830" s="49">
        <v>320</v>
      </c>
      <c r="E1830" s="50" t="s">
        <v>471</v>
      </c>
      <c r="F1830" s="48" t="s">
        <v>472</v>
      </c>
      <c r="G1830" s="48" t="s">
        <v>401</v>
      </c>
      <c r="H1830" s="48">
        <v>320</v>
      </c>
      <c r="I1830" s="48">
        <v>1</v>
      </c>
      <c r="J1830" s="48" t="s">
        <v>402</v>
      </c>
      <c r="K1830" s="48">
        <v>1453</v>
      </c>
      <c r="L1830" s="49">
        <v>105</v>
      </c>
      <c r="M1830" s="48" t="s">
        <v>419</v>
      </c>
      <c r="N1830" s="51" t="s">
        <v>404</v>
      </c>
      <c r="P1830" s="48">
        <v>957</v>
      </c>
      <c r="Q1830" s="131" t="str">
        <f>IFERROR(INDEX(JRoomSCS!C:C,MATCH(JRooms!M1830,JRoomSCS!$B:$B,0)),"N/A")</f>
        <v>N/A</v>
      </c>
      <c r="R1830" s="86" t="s">
        <v>405</v>
      </c>
      <c r="S1830" s="87" t="str">
        <f>IFERROR(INDEX(SchoolList!C:C,MATCH(T1830,SchoolList!A:A,0)),"N/A")</f>
        <v>N/A</v>
      </c>
      <c r="T1830" s="87" t="s">
        <v>405</v>
      </c>
      <c r="U1830" s="88"/>
      <c r="V1830" s="87"/>
    </row>
    <row r="1831" spans="1:22" x14ac:dyDescent="0.2">
      <c r="A1831" s="48">
        <v>106</v>
      </c>
      <c r="B1831" s="48" t="s">
        <v>1145</v>
      </c>
      <c r="C1831" s="48" t="s">
        <v>1146</v>
      </c>
      <c r="D1831" s="49">
        <v>320</v>
      </c>
      <c r="E1831" s="50" t="s">
        <v>471</v>
      </c>
      <c r="F1831" s="48" t="s">
        <v>472</v>
      </c>
      <c r="G1831" s="48" t="s">
        <v>401</v>
      </c>
      <c r="H1831" s="48">
        <v>320</v>
      </c>
      <c r="I1831" s="48">
        <v>1</v>
      </c>
      <c r="J1831" s="48" t="s">
        <v>402</v>
      </c>
      <c r="K1831" s="48">
        <v>1458</v>
      </c>
      <c r="L1831" s="49" t="s">
        <v>542</v>
      </c>
      <c r="M1831" s="48" t="s">
        <v>412</v>
      </c>
      <c r="N1831" s="51" t="s">
        <v>413</v>
      </c>
      <c r="P1831" s="48">
        <v>2646</v>
      </c>
      <c r="Q1831" s="131" t="str">
        <f>IFERROR(INDEX(JRoomSCS!C:C,MATCH(JRooms!M1831,JRoomSCS!$B:$B,0)),"N/A")</f>
        <v>N/A</v>
      </c>
      <c r="R1831" s="86" t="s">
        <v>405</v>
      </c>
      <c r="S1831" s="87" t="str">
        <f>IFERROR(INDEX(SchoolList!C:C,MATCH(T1831,SchoolList!A:A,0)),"N/A")</f>
        <v>N/A</v>
      </c>
      <c r="T1831" s="87" t="s">
        <v>405</v>
      </c>
      <c r="U1831" s="88"/>
      <c r="V1831" s="87"/>
    </row>
    <row r="1832" spans="1:22" x14ac:dyDescent="0.2">
      <c r="A1832" s="48">
        <v>106</v>
      </c>
      <c r="B1832" s="48" t="s">
        <v>1145</v>
      </c>
      <c r="C1832" s="48" t="s">
        <v>1146</v>
      </c>
      <c r="D1832" s="49">
        <v>320</v>
      </c>
      <c r="E1832" s="50" t="s">
        <v>471</v>
      </c>
      <c r="F1832" s="48" t="s">
        <v>472</v>
      </c>
      <c r="G1832" s="48" t="s">
        <v>401</v>
      </c>
      <c r="H1832" s="48">
        <v>1009</v>
      </c>
      <c r="I1832" s="48">
        <v>2</v>
      </c>
      <c r="J1832" s="48" t="s">
        <v>463</v>
      </c>
      <c r="K1832" s="48">
        <v>1447</v>
      </c>
      <c r="L1832" s="49">
        <v>201</v>
      </c>
      <c r="M1832" s="48" t="s">
        <v>419</v>
      </c>
      <c r="N1832" s="51" t="s">
        <v>404</v>
      </c>
      <c r="P1832" s="48">
        <v>928</v>
      </c>
      <c r="Q1832" s="131" t="str">
        <f>IFERROR(INDEX(JRoomSCS!C:C,MATCH(JRooms!M1832,JRoomSCS!$B:$B,0)),"N/A")</f>
        <v>N/A</v>
      </c>
      <c r="R1832" s="86" t="s">
        <v>405</v>
      </c>
      <c r="S1832" s="87" t="str">
        <f>IFERROR(INDEX(SchoolList!C:C,MATCH(T1832,SchoolList!A:A,0)),"N/A")</f>
        <v>N/A</v>
      </c>
      <c r="T1832" s="87" t="s">
        <v>405</v>
      </c>
      <c r="U1832" s="88"/>
      <c r="V1832" s="87"/>
    </row>
    <row r="1833" spans="1:22" x14ac:dyDescent="0.2">
      <c r="A1833" s="48">
        <v>106</v>
      </c>
      <c r="B1833" s="48" t="s">
        <v>1145</v>
      </c>
      <c r="C1833" s="48" t="s">
        <v>1146</v>
      </c>
      <c r="D1833" s="49">
        <v>320</v>
      </c>
      <c r="E1833" s="50" t="s">
        <v>471</v>
      </c>
      <c r="F1833" s="48" t="s">
        <v>472</v>
      </c>
      <c r="G1833" s="48" t="s">
        <v>401</v>
      </c>
      <c r="H1833" s="48">
        <v>1009</v>
      </c>
      <c r="I1833" s="48">
        <v>2</v>
      </c>
      <c r="J1833" s="48" t="s">
        <v>463</v>
      </c>
      <c r="K1833" s="48">
        <v>1449</v>
      </c>
      <c r="L1833" s="49">
        <v>202</v>
      </c>
      <c r="M1833" s="48" t="s">
        <v>419</v>
      </c>
      <c r="N1833" s="51" t="s">
        <v>404</v>
      </c>
      <c r="P1833" s="48">
        <v>928</v>
      </c>
      <c r="Q1833" s="131" t="str">
        <f>IFERROR(INDEX(JRoomSCS!C:C,MATCH(JRooms!M1833,JRoomSCS!$B:$B,0)),"N/A")</f>
        <v>N/A</v>
      </c>
      <c r="R1833" s="86" t="s">
        <v>405</v>
      </c>
      <c r="S1833" s="87" t="str">
        <f>IFERROR(INDEX(SchoolList!C:C,MATCH(T1833,SchoolList!A:A,0)),"N/A")</f>
        <v>N/A</v>
      </c>
      <c r="T1833" s="87" t="s">
        <v>405</v>
      </c>
      <c r="U1833" s="88"/>
      <c r="V1833" s="87"/>
    </row>
    <row r="1834" spans="1:22" x14ac:dyDescent="0.2">
      <c r="A1834" s="48">
        <v>106</v>
      </c>
      <c r="B1834" s="48" t="s">
        <v>1145</v>
      </c>
      <c r="C1834" s="48" t="s">
        <v>1146</v>
      </c>
      <c r="D1834" s="49">
        <v>320</v>
      </c>
      <c r="E1834" s="50" t="s">
        <v>471</v>
      </c>
      <c r="F1834" s="48" t="s">
        <v>472</v>
      </c>
      <c r="G1834" s="48" t="s">
        <v>401</v>
      </c>
      <c r="H1834" s="48">
        <v>1009</v>
      </c>
      <c r="I1834" s="48">
        <v>2</v>
      </c>
      <c r="J1834" s="48" t="s">
        <v>463</v>
      </c>
      <c r="K1834" s="48">
        <v>1450</v>
      </c>
      <c r="L1834" s="49">
        <v>203</v>
      </c>
      <c r="M1834" s="48" t="s">
        <v>419</v>
      </c>
      <c r="N1834" s="51" t="s">
        <v>404</v>
      </c>
      <c r="P1834" s="48">
        <v>928</v>
      </c>
      <c r="Q1834" s="131" t="str">
        <f>IFERROR(INDEX(JRoomSCS!C:C,MATCH(JRooms!M1834,JRoomSCS!$B:$B,0)),"N/A")</f>
        <v>N/A</v>
      </c>
      <c r="R1834" s="86" t="s">
        <v>405</v>
      </c>
      <c r="S1834" s="87" t="str">
        <f>IFERROR(INDEX(SchoolList!C:C,MATCH(T1834,SchoolList!A:A,0)),"N/A")</f>
        <v>N/A</v>
      </c>
      <c r="T1834" s="87" t="s">
        <v>405</v>
      </c>
      <c r="U1834" s="88"/>
      <c r="V1834" s="87"/>
    </row>
    <row r="1835" spans="1:22" x14ac:dyDescent="0.2">
      <c r="A1835" s="48">
        <v>106</v>
      </c>
      <c r="B1835" s="48" t="s">
        <v>1145</v>
      </c>
      <c r="C1835" s="48" t="s">
        <v>1146</v>
      </c>
      <c r="D1835" s="49">
        <v>320</v>
      </c>
      <c r="E1835" s="50" t="s">
        <v>471</v>
      </c>
      <c r="F1835" s="48" t="s">
        <v>472</v>
      </c>
      <c r="G1835" s="48" t="s">
        <v>401</v>
      </c>
      <c r="H1835" s="48">
        <v>1009</v>
      </c>
      <c r="I1835" s="48">
        <v>2</v>
      </c>
      <c r="J1835" s="48" t="s">
        <v>463</v>
      </c>
      <c r="K1835" s="48">
        <v>1451</v>
      </c>
      <c r="L1835" s="49">
        <v>204</v>
      </c>
      <c r="M1835" s="48" t="s">
        <v>419</v>
      </c>
      <c r="N1835" s="51" t="s">
        <v>404</v>
      </c>
      <c r="P1835" s="48">
        <v>928</v>
      </c>
      <c r="Q1835" s="131" t="str">
        <f>IFERROR(INDEX(JRoomSCS!C:C,MATCH(JRooms!M1835,JRoomSCS!$B:$B,0)),"N/A")</f>
        <v>N/A</v>
      </c>
      <c r="R1835" s="86" t="s">
        <v>405</v>
      </c>
      <c r="S1835" s="87" t="str">
        <f>IFERROR(INDEX(SchoolList!C:C,MATCH(T1835,SchoolList!A:A,0)),"N/A")</f>
        <v>N/A</v>
      </c>
      <c r="T1835" s="87" t="s">
        <v>405</v>
      </c>
      <c r="U1835" s="88"/>
      <c r="V1835" s="87"/>
    </row>
    <row r="1836" spans="1:22" x14ac:dyDescent="0.2">
      <c r="A1836" s="48">
        <v>106</v>
      </c>
      <c r="B1836" s="48" t="s">
        <v>1145</v>
      </c>
      <c r="C1836" s="48" t="s">
        <v>1146</v>
      </c>
      <c r="D1836" s="49">
        <v>320</v>
      </c>
      <c r="E1836" s="50" t="s">
        <v>471</v>
      </c>
      <c r="F1836" s="48" t="s">
        <v>472</v>
      </c>
      <c r="G1836" s="48" t="s">
        <v>401</v>
      </c>
      <c r="H1836" s="48">
        <v>1009</v>
      </c>
      <c r="I1836" s="48">
        <v>2</v>
      </c>
      <c r="J1836" s="48" t="s">
        <v>463</v>
      </c>
      <c r="K1836" s="48">
        <v>1452</v>
      </c>
      <c r="L1836" s="49">
        <v>205</v>
      </c>
      <c r="M1836" s="48" t="s">
        <v>419</v>
      </c>
      <c r="N1836" s="51" t="s">
        <v>404</v>
      </c>
      <c r="P1836" s="48">
        <v>957</v>
      </c>
      <c r="Q1836" s="131" t="str">
        <f>IFERROR(INDEX(JRoomSCS!C:C,MATCH(JRooms!M1836,JRoomSCS!$B:$B,0)),"N/A")</f>
        <v>N/A</v>
      </c>
      <c r="R1836" s="86" t="s">
        <v>405</v>
      </c>
      <c r="S1836" s="87" t="str">
        <f>IFERROR(INDEX(SchoolList!C:C,MATCH(T1836,SchoolList!A:A,0)),"N/A")</f>
        <v>N/A</v>
      </c>
      <c r="T1836" s="87" t="s">
        <v>405</v>
      </c>
      <c r="U1836" s="88"/>
      <c r="V1836" s="87"/>
    </row>
    <row r="1837" spans="1:22" x14ac:dyDescent="0.2">
      <c r="A1837" s="48">
        <v>106</v>
      </c>
      <c r="B1837" s="48" t="s">
        <v>1145</v>
      </c>
      <c r="C1837" s="48" t="s">
        <v>1146</v>
      </c>
      <c r="D1837" s="49">
        <v>320</v>
      </c>
      <c r="E1837" s="50" t="s">
        <v>471</v>
      </c>
      <c r="F1837" s="48" t="s">
        <v>472</v>
      </c>
      <c r="G1837" s="48" t="s">
        <v>401</v>
      </c>
      <c r="H1837" s="48">
        <v>1009</v>
      </c>
      <c r="I1837" s="48">
        <v>2</v>
      </c>
      <c r="J1837" s="48" t="s">
        <v>463</v>
      </c>
      <c r="K1837" s="48">
        <v>1448</v>
      </c>
      <c r="L1837" s="49">
        <v>206</v>
      </c>
      <c r="M1837" s="48" t="s">
        <v>419</v>
      </c>
      <c r="N1837" s="51" t="s">
        <v>404</v>
      </c>
      <c r="O1837" s="52" t="s">
        <v>491</v>
      </c>
      <c r="P1837" s="48">
        <v>644</v>
      </c>
      <c r="Q1837" s="131" t="str">
        <f>IFERROR(INDEX(JRoomSCS!C:C,MATCH(JRooms!M1837,JRoomSCS!$B:$B,0)),"N/A")</f>
        <v>N/A</v>
      </c>
      <c r="R1837" s="86" t="s">
        <v>405</v>
      </c>
      <c r="S1837" s="87" t="str">
        <f>IFERROR(INDEX(SchoolList!C:C,MATCH(T1837,SchoolList!A:A,0)),"N/A")</f>
        <v>N/A</v>
      </c>
      <c r="T1837" s="87" t="s">
        <v>405</v>
      </c>
      <c r="U1837" s="88"/>
      <c r="V1837" s="87"/>
    </row>
    <row r="1838" spans="1:22" x14ac:dyDescent="0.2">
      <c r="A1838" s="48">
        <v>106</v>
      </c>
      <c r="B1838" s="48" t="s">
        <v>1145</v>
      </c>
      <c r="C1838" s="48" t="s">
        <v>1146</v>
      </c>
      <c r="D1838" s="49">
        <v>326</v>
      </c>
      <c r="E1838" s="50" t="s">
        <v>536</v>
      </c>
      <c r="F1838" s="48" t="s">
        <v>537</v>
      </c>
      <c r="G1838" s="48" t="s">
        <v>424</v>
      </c>
      <c r="H1838" s="48">
        <v>326</v>
      </c>
      <c r="I1838" s="48">
        <v>1</v>
      </c>
      <c r="J1838" s="48" t="s">
        <v>402</v>
      </c>
      <c r="K1838" s="48">
        <v>160</v>
      </c>
      <c r="L1838" s="49" t="s">
        <v>709</v>
      </c>
      <c r="M1838" s="48" t="s">
        <v>419</v>
      </c>
      <c r="N1838" s="51" t="s">
        <v>404</v>
      </c>
      <c r="P1838" s="48">
        <v>858</v>
      </c>
      <c r="Q1838" s="131" t="str">
        <f>IFERROR(INDEX(JRoomSCS!C:C,MATCH(JRooms!M1838,JRoomSCS!$B:$B,0)),"N/A")</f>
        <v>N/A</v>
      </c>
      <c r="R1838" s="86" t="s">
        <v>405</v>
      </c>
      <c r="S1838" s="87" t="str">
        <f>IFERROR(INDEX(SchoolList!C:C,MATCH(T1838,SchoolList!A:A,0)),"N/A")</f>
        <v>N/A</v>
      </c>
      <c r="T1838" s="87" t="s">
        <v>405</v>
      </c>
      <c r="U1838" s="88"/>
      <c r="V1838" s="87"/>
    </row>
    <row r="1839" spans="1:22" x14ac:dyDescent="0.2">
      <c r="A1839" s="48">
        <v>106</v>
      </c>
      <c r="B1839" s="48" t="s">
        <v>1145</v>
      </c>
      <c r="C1839" s="48" t="s">
        <v>1146</v>
      </c>
      <c r="D1839" s="49">
        <v>327</v>
      </c>
      <c r="E1839" s="50" t="s">
        <v>588</v>
      </c>
      <c r="F1839" s="48" t="s">
        <v>589</v>
      </c>
      <c r="G1839" s="48" t="s">
        <v>424</v>
      </c>
      <c r="H1839" s="48">
        <v>327</v>
      </c>
      <c r="I1839" s="48">
        <v>1</v>
      </c>
      <c r="J1839" s="48" t="s">
        <v>402</v>
      </c>
      <c r="K1839" s="48">
        <v>161</v>
      </c>
      <c r="L1839" s="49" t="s">
        <v>1128</v>
      </c>
      <c r="M1839" s="48" t="s">
        <v>403</v>
      </c>
      <c r="N1839" s="51" t="s">
        <v>404</v>
      </c>
      <c r="P1839" s="48">
        <v>858</v>
      </c>
      <c r="Q1839" s="131" t="str">
        <f>IFERROR(INDEX(JRoomSCS!C:C,MATCH(JRooms!M1839,JRoomSCS!$B:$B,0)),"N/A")</f>
        <v>N/A</v>
      </c>
      <c r="R1839" s="86" t="s">
        <v>405</v>
      </c>
      <c r="S1839" s="87" t="str">
        <f>IFERROR(INDEX(SchoolList!C:C,MATCH(T1839,SchoolList!A:A,0)),"N/A")</f>
        <v>N/A</v>
      </c>
      <c r="T1839" s="87" t="s">
        <v>405</v>
      </c>
      <c r="U1839" s="88"/>
      <c r="V1839" s="87"/>
    </row>
    <row r="1840" spans="1:22" x14ac:dyDescent="0.2">
      <c r="A1840" s="48">
        <v>106</v>
      </c>
      <c r="B1840" s="48" t="s">
        <v>1145</v>
      </c>
      <c r="C1840" s="48" t="s">
        <v>1146</v>
      </c>
      <c r="D1840" s="49">
        <v>328</v>
      </c>
      <c r="E1840" s="50" t="s">
        <v>953</v>
      </c>
      <c r="F1840" s="48" t="s">
        <v>954</v>
      </c>
      <c r="G1840" s="48" t="s">
        <v>424</v>
      </c>
      <c r="H1840" s="48">
        <v>328</v>
      </c>
      <c r="I1840" s="48">
        <v>1</v>
      </c>
      <c r="J1840" s="48" t="s">
        <v>402</v>
      </c>
      <c r="K1840" s="48">
        <v>162</v>
      </c>
      <c r="L1840" s="49" t="s">
        <v>1148</v>
      </c>
      <c r="M1840" s="48" t="s">
        <v>419</v>
      </c>
      <c r="N1840" s="51" t="s">
        <v>404</v>
      </c>
      <c r="P1840" s="48">
        <v>858</v>
      </c>
      <c r="Q1840" s="131" t="str">
        <f>IFERROR(INDEX(JRoomSCS!C:C,MATCH(JRooms!M1840,JRoomSCS!$B:$B,0)),"N/A")</f>
        <v>N/A</v>
      </c>
      <c r="R1840" s="86" t="s">
        <v>405</v>
      </c>
      <c r="S1840" s="87" t="str">
        <f>IFERROR(INDEX(SchoolList!C:C,MATCH(T1840,SchoolList!A:A,0)),"N/A")</f>
        <v>N/A</v>
      </c>
      <c r="T1840" s="87" t="s">
        <v>405</v>
      </c>
      <c r="U1840" s="88"/>
      <c r="V1840" s="87"/>
    </row>
    <row r="1841" spans="1:22" x14ac:dyDescent="0.2">
      <c r="A1841" s="48">
        <v>106</v>
      </c>
      <c r="B1841" s="48" t="s">
        <v>1145</v>
      </c>
      <c r="C1841" s="48" t="s">
        <v>1146</v>
      </c>
      <c r="D1841" s="49">
        <v>329</v>
      </c>
      <c r="E1841" s="50" t="s">
        <v>510</v>
      </c>
      <c r="F1841" s="48" t="s">
        <v>511</v>
      </c>
      <c r="G1841" s="48" t="s">
        <v>424</v>
      </c>
      <c r="H1841" s="48">
        <v>329</v>
      </c>
      <c r="I1841" s="48">
        <v>1</v>
      </c>
      <c r="J1841" s="48" t="s">
        <v>402</v>
      </c>
      <c r="K1841" s="48">
        <v>163</v>
      </c>
      <c r="L1841" s="49" t="s">
        <v>512</v>
      </c>
      <c r="M1841" s="48" t="s">
        <v>406</v>
      </c>
      <c r="N1841" s="51" t="s">
        <v>404</v>
      </c>
      <c r="P1841" s="48">
        <v>858</v>
      </c>
      <c r="Q1841" s="131" t="str">
        <f>IFERROR(INDEX(JRoomSCS!C:C,MATCH(JRooms!M1841,JRoomSCS!$B:$B,0)),"N/A")</f>
        <v>N/A</v>
      </c>
      <c r="R1841" s="86" t="s">
        <v>405</v>
      </c>
      <c r="S1841" s="87" t="str">
        <f>IFERROR(INDEX(SchoolList!C:C,MATCH(T1841,SchoolList!A:A,0)),"N/A")</f>
        <v>N/A</v>
      </c>
      <c r="T1841" s="87" t="s">
        <v>405</v>
      </c>
      <c r="U1841" s="88"/>
      <c r="V1841" s="87"/>
    </row>
    <row r="1842" spans="1:22" x14ac:dyDescent="0.2">
      <c r="A1842" s="48">
        <v>107</v>
      </c>
      <c r="B1842" s="48" t="s">
        <v>1149</v>
      </c>
      <c r="C1842" s="48" t="s">
        <v>1150</v>
      </c>
      <c r="D1842" s="49">
        <v>641</v>
      </c>
      <c r="E1842" s="50">
        <v>100</v>
      </c>
      <c r="F1842" s="48" t="s">
        <v>805</v>
      </c>
      <c r="G1842" s="48" t="s">
        <v>401</v>
      </c>
      <c r="H1842" s="48">
        <v>641</v>
      </c>
      <c r="I1842" s="48">
        <v>1</v>
      </c>
      <c r="J1842" s="48" t="s">
        <v>402</v>
      </c>
      <c r="K1842" s="48">
        <v>301</v>
      </c>
      <c r="L1842" s="49">
        <v>100</v>
      </c>
      <c r="M1842" s="48" t="s">
        <v>1121</v>
      </c>
      <c r="N1842" s="51" t="s">
        <v>409</v>
      </c>
      <c r="P1842" s="48">
        <v>725</v>
      </c>
      <c r="Q1842" s="131" t="str">
        <f>IFERROR(INDEX(JRoomSCS!C:C,MATCH(JRooms!M1842,JRoomSCS!$B:$B,0)),"N/A")</f>
        <v>N/A</v>
      </c>
      <c r="R1842" s="86" t="s">
        <v>405</v>
      </c>
      <c r="S1842" s="87" t="str">
        <f>IFERROR(INDEX(SchoolList!C:C,MATCH(T1842,SchoolList!A:A,0)),"N/A")</f>
        <v>N/A</v>
      </c>
      <c r="T1842" s="87" t="s">
        <v>405</v>
      </c>
      <c r="U1842" s="88"/>
      <c r="V1842" s="87"/>
    </row>
    <row r="1843" spans="1:22" x14ac:dyDescent="0.2">
      <c r="A1843" s="48">
        <v>107</v>
      </c>
      <c r="B1843" s="48" t="s">
        <v>1149</v>
      </c>
      <c r="C1843" s="48" t="s">
        <v>1150</v>
      </c>
      <c r="D1843" s="49">
        <v>641</v>
      </c>
      <c r="E1843" s="50">
        <v>100</v>
      </c>
      <c r="F1843" s="48" t="s">
        <v>805</v>
      </c>
      <c r="G1843" s="48" t="s">
        <v>401</v>
      </c>
      <c r="H1843" s="48">
        <v>641</v>
      </c>
      <c r="I1843" s="48">
        <v>1</v>
      </c>
      <c r="J1843" s="48" t="s">
        <v>402</v>
      </c>
      <c r="K1843" s="48">
        <v>300</v>
      </c>
      <c r="L1843" s="49">
        <v>101</v>
      </c>
      <c r="M1843" s="48" t="s">
        <v>360</v>
      </c>
      <c r="N1843" s="51" t="s">
        <v>404</v>
      </c>
      <c r="P1843" s="48">
        <v>1160</v>
      </c>
      <c r="Q1843" s="131" t="str">
        <f>IFERROR(INDEX(JRoomSCS!C:C,MATCH(JRooms!M1843,JRoomSCS!$B:$B,0)),"N/A")</f>
        <v>Arts</v>
      </c>
      <c r="R1843" s="86" t="s">
        <v>405</v>
      </c>
      <c r="S1843" s="87" t="str">
        <f>IFERROR(INDEX(SchoolList!C:C,MATCH(T1843,SchoolList!A:A,0)),"N/A")</f>
        <v>N/A</v>
      </c>
      <c r="T1843" s="87" t="s">
        <v>405</v>
      </c>
      <c r="U1843" s="88"/>
      <c r="V1843" s="87"/>
    </row>
    <row r="1844" spans="1:22" x14ac:dyDescent="0.2">
      <c r="A1844" s="48">
        <v>107</v>
      </c>
      <c r="B1844" s="48" t="s">
        <v>1149</v>
      </c>
      <c r="C1844" s="48" t="s">
        <v>1150</v>
      </c>
      <c r="D1844" s="49">
        <v>641</v>
      </c>
      <c r="E1844" s="50">
        <v>100</v>
      </c>
      <c r="F1844" s="48" t="s">
        <v>805</v>
      </c>
      <c r="G1844" s="48" t="s">
        <v>401</v>
      </c>
      <c r="H1844" s="48">
        <v>641</v>
      </c>
      <c r="I1844" s="48">
        <v>1</v>
      </c>
      <c r="J1844" s="48" t="s">
        <v>402</v>
      </c>
      <c r="K1844" s="48">
        <v>299</v>
      </c>
      <c r="L1844" s="49">
        <v>102</v>
      </c>
      <c r="M1844" s="48" t="s">
        <v>362</v>
      </c>
      <c r="N1844" s="51" t="s">
        <v>404</v>
      </c>
      <c r="P1844" s="48">
        <v>1015</v>
      </c>
      <c r="Q1844" s="131" t="str">
        <f>IFERROR(INDEX(JRoomSCS!C:C,MATCH(JRooms!M1844,JRoomSCS!$B:$B,0)),"N/A")</f>
        <v>Arts</v>
      </c>
      <c r="R1844" s="86" t="s">
        <v>405</v>
      </c>
      <c r="S1844" s="87" t="str">
        <f>IFERROR(INDEX(SchoolList!C:C,MATCH(T1844,SchoolList!A:A,0)),"N/A")</f>
        <v>N/A</v>
      </c>
      <c r="T1844" s="87" t="s">
        <v>405</v>
      </c>
      <c r="U1844" s="88"/>
      <c r="V1844" s="87"/>
    </row>
    <row r="1845" spans="1:22" x14ac:dyDescent="0.2">
      <c r="A1845" s="48">
        <v>107</v>
      </c>
      <c r="B1845" s="48" t="s">
        <v>1149</v>
      </c>
      <c r="C1845" s="48" t="s">
        <v>1150</v>
      </c>
      <c r="D1845" s="49">
        <v>641</v>
      </c>
      <c r="E1845" s="50">
        <v>100</v>
      </c>
      <c r="F1845" s="48" t="s">
        <v>805</v>
      </c>
      <c r="G1845" s="48" t="s">
        <v>401</v>
      </c>
      <c r="H1845" s="48">
        <v>641</v>
      </c>
      <c r="I1845" s="48">
        <v>1</v>
      </c>
      <c r="J1845" s="48" t="s">
        <v>402</v>
      </c>
      <c r="K1845" s="48">
        <v>298</v>
      </c>
      <c r="L1845" s="49" t="s">
        <v>1151</v>
      </c>
      <c r="M1845" s="48" t="s">
        <v>412</v>
      </c>
      <c r="N1845" s="51" t="s">
        <v>413</v>
      </c>
      <c r="P1845" s="48">
        <v>4180</v>
      </c>
      <c r="Q1845" s="131" t="str">
        <f>IFERROR(INDEX(JRoomSCS!C:C,MATCH(JRooms!M1845,JRoomSCS!$B:$B,0)),"N/A")</f>
        <v>N/A</v>
      </c>
      <c r="R1845" s="86" t="s">
        <v>405</v>
      </c>
      <c r="S1845" s="87" t="str">
        <f>IFERROR(INDEX(SchoolList!C:C,MATCH(T1845,SchoolList!A:A,0)),"N/A")</f>
        <v>N/A</v>
      </c>
      <c r="T1845" s="87" t="s">
        <v>405</v>
      </c>
      <c r="U1845" s="88"/>
      <c r="V1845" s="87"/>
    </row>
    <row r="1846" spans="1:22" x14ac:dyDescent="0.2">
      <c r="A1846" s="48">
        <v>107</v>
      </c>
      <c r="B1846" s="48" t="s">
        <v>1149</v>
      </c>
      <c r="C1846" s="48" t="s">
        <v>1150</v>
      </c>
      <c r="D1846" s="49">
        <v>642</v>
      </c>
      <c r="E1846" s="50">
        <v>200</v>
      </c>
      <c r="F1846" s="48" t="s">
        <v>806</v>
      </c>
      <c r="G1846" s="48" t="s">
        <v>401</v>
      </c>
      <c r="H1846" s="48">
        <v>642</v>
      </c>
      <c r="I1846" s="48">
        <v>1</v>
      </c>
      <c r="J1846" s="48" t="s">
        <v>402</v>
      </c>
      <c r="K1846" s="48">
        <v>1678</v>
      </c>
      <c r="L1846" s="49">
        <v>200</v>
      </c>
      <c r="M1846" s="48" t="s">
        <v>515</v>
      </c>
      <c r="N1846" s="51" t="s">
        <v>404</v>
      </c>
      <c r="P1846" s="48">
        <v>744</v>
      </c>
      <c r="Q1846" s="131" t="str">
        <f>IFERROR(INDEX(JRoomSCS!C:C,MATCH(JRooms!M1846,JRoomSCS!$B:$B,0)),"N/A")</f>
        <v>N/A</v>
      </c>
      <c r="R1846" s="86" t="s">
        <v>405</v>
      </c>
      <c r="S1846" s="87" t="str">
        <f>IFERROR(INDEX(SchoolList!C:C,MATCH(T1846,SchoolList!A:A,0)),"N/A")</f>
        <v>N/A</v>
      </c>
      <c r="T1846" s="87" t="s">
        <v>405</v>
      </c>
      <c r="U1846" s="88"/>
      <c r="V1846" s="87"/>
    </row>
    <row r="1847" spans="1:22" x14ac:dyDescent="0.2">
      <c r="A1847" s="48">
        <v>107</v>
      </c>
      <c r="B1847" s="48" t="s">
        <v>1149</v>
      </c>
      <c r="C1847" s="48" t="s">
        <v>1150</v>
      </c>
      <c r="D1847" s="49">
        <v>642</v>
      </c>
      <c r="E1847" s="50">
        <v>200</v>
      </c>
      <c r="F1847" s="48" t="s">
        <v>806</v>
      </c>
      <c r="G1847" s="48" t="s">
        <v>401</v>
      </c>
      <c r="H1847" s="48">
        <v>642</v>
      </c>
      <c r="I1847" s="48">
        <v>1</v>
      </c>
      <c r="J1847" s="48" t="s">
        <v>402</v>
      </c>
      <c r="K1847" s="48">
        <v>302</v>
      </c>
      <c r="L1847" s="49">
        <v>201</v>
      </c>
      <c r="M1847" s="48" t="s">
        <v>515</v>
      </c>
      <c r="N1847" s="51" t="s">
        <v>404</v>
      </c>
      <c r="P1847" s="48">
        <v>744</v>
      </c>
      <c r="Q1847" s="131" t="str">
        <f>IFERROR(INDEX(JRoomSCS!C:C,MATCH(JRooms!M1847,JRoomSCS!$B:$B,0)),"N/A")</f>
        <v>N/A</v>
      </c>
      <c r="R1847" s="86" t="s">
        <v>405</v>
      </c>
      <c r="S1847" s="87" t="str">
        <f>IFERROR(INDEX(SchoolList!C:C,MATCH(T1847,SchoolList!A:A,0)),"N/A")</f>
        <v>N/A</v>
      </c>
      <c r="T1847" s="87" t="s">
        <v>405</v>
      </c>
      <c r="U1847" s="88"/>
      <c r="V1847" s="87"/>
    </row>
    <row r="1848" spans="1:22" x14ac:dyDescent="0.2">
      <c r="A1848" s="48">
        <v>107</v>
      </c>
      <c r="B1848" s="48" t="s">
        <v>1149</v>
      </c>
      <c r="C1848" s="48" t="s">
        <v>1150</v>
      </c>
      <c r="D1848" s="49">
        <v>642</v>
      </c>
      <c r="E1848" s="50">
        <v>200</v>
      </c>
      <c r="F1848" s="48" t="s">
        <v>806</v>
      </c>
      <c r="G1848" s="48" t="s">
        <v>401</v>
      </c>
      <c r="H1848" s="48">
        <v>642</v>
      </c>
      <c r="I1848" s="48">
        <v>1</v>
      </c>
      <c r="J1848" s="48" t="s">
        <v>402</v>
      </c>
      <c r="K1848" s="48">
        <v>305</v>
      </c>
      <c r="L1848" s="49">
        <v>204</v>
      </c>
      <c r="M1848" s="48" t="s">
        <v>515</v>
      </c>
      <c r="N1848" s="51" t="s">
        <v>404</v>
      </c>
      <c r="P1848" s="48">
        <v>744</v>
      </c>
      <c r="Q1848" s="131" t="str">
        <f>IFERROR(INDEX(JRoomSCS!C:C,MATCH(JRooms!M1848,JRoomSCS!$B:$B,0)),"N/A")</f>
        <v>N/A</v>
      </c>
      <c r="R1848" s="86" t="s">
        <v>405</v>
      </c>
      <c r="S1848" s="87" t="str">
        <f>IFERROR(INDEX(SchoolList!C:C,MATCH(T1848,SchoolList!A:A,0)),"N/A")</f>
        <v>N/A</v>
      </c>
      <c r="T1848" s="87" t="s">
        <v>405</v>
      </c>
      <c r="U1848" s="88"/>
      <c r="V1848" s="87"/>
    </row>
    <row r="1849" spans="1:22" x14ac:dyDescent="0.2">
      <c r="A1849" s="48">
        <v>107</v>
      </c>
      <c r="B1849" s="48" t="s">
        <v>1149</v>
      </c>
      <c r="C1849" s="48" t="s">
        <v>1150</v>
      </c>
      <c r="D1849" s="49">
        <v>642</v>
      </c>
      <c r="E1849" s="50">
        <v>200</v>
      </c>
      <c r="F1849" s="48" t="s">
        <v>806</v>
      </c>
      <c r="G1849" s="48" t="s">
        <v>401</v>
      </c>
      <c r="H1849" s="48">
        <v>642</v>
      </c>
      <c r="I1849" s="48">
        <v>1</v>
      </c>
      <c r="J1849" s="48" t="s">
        <v>402</v>
      </c>
      <c r="K1849" s="48">
        <v>306</v>
      </c>
      <c r="L1849" s="49">
        <v>205</v>
      </c>
      <c r="M1849" s="48" t="s">
        <v>515</v>
      </c>
      <c r="N1849" s="51" t="s">
        <v>404</v>
      </c>
      <c r="P1849" s="48">
        <v>744</v>
      </c>
      <c r="Q1849" s="131" t="str">
        <f>IFERROR(INDEX(JRoomSCS!C:C,MATCH(JRooms!M1849,JRoomSCS!$B:$B,0)),"N/A")</f>
        <v>N/A</v>
      </c>
      <c r="R1849" s="86" t="s">
        <v>405</v>
      </c>
      <c r="S1849" s="87" t="str">
        <f>IFERROR(INDEX(SchoolList!C:C,MATCH(T1849,SchoolList!A:A,0)),"N/A")</f>
        <v>N/A</v>
      </c>
      <c r="T1849" s="87" t="s">
        <v>405</v>
      </c>
      <c r="U1849" s="88"/>
      <c r="V1849" s="87"/>
    </row>
    <row r="1850" spans="1:22" x14ac:dyDescent="0.2">
      <c r="A1850" s="48">
        <v>107</v>
      </c>
      <c r="B1850" s="48" t="s">
        <v>1149</v>
      </c>
      <c r="C1850" s="48" t="s">
        <v>1150</v>
      </c>
      <c r="D1850" s="49">
        <v>642</v>
      </c>
      <c r="E1850" s="50">
        <v>200</v>
      </c>
      <c r="F1850" s="48" t="s">
        <v>806</v>
      </c>
      <c r="G1850" s="48" t="s">
        <v>401</v>
      </c>
      <c r="H1850" s="48">
        <v>642</v>
      </c>
      <c r="I1850" s="48">
        <v>1</v>
      </c>
      <c r="J1850" s="48" t="s">
        <v>402</v>
      </c>
      <c r="K1850" s="48">
        <v>307</v>
      </c>
      <c r="L1850" s="49">
        <v>206</v>
      </c>
      <c r="M1850" s="48" t="s">
        <v>515</v>
      </c>
      <c r="N1850" s="51" t="s">
        <v>404</v>
      </c>
      <c r="P1850" s="48">
        <v>744</v>
      </c>
      <c r="Q1850" s="131" t="str">
        <f>IFERROR(INDEX(JRoomSCS!C:C,MATCH(JRooms!M1850,JRoomSCS!$B:$B,0)),"N/A")</f>
        <v>N/A</v>
      </c>
      <c r="R1850" s="86" t="s">
        <v>405</v>
      </c>
      <c r="S1850" s="87" t="str">
        <f>IFERROR(INDEX(SchoolList!C:C,MATCH(T1850,SchoolList!A:A,0)),"N/A")</f>
        <v>N/A</v>
      </c>
      <c r="T1850" s="87" t="s">
        <v>405</v>
      </c>
      <c r="U1850" s="88"/>
      <c r="V1850" s="87"/>
    </row>
    <row r="1851" spans="1:22" x14ac:dyDescent="0.2">
      <c r="A1851" s="48">
        <v>107</v>
      </c>
      <c r="B1851" s="48" t="s">
        <v>1149</v>
      </c>
      <c r="C1851" s="48" t="s">
        <v>1150</v>
      </c>
      <c r="D1851" s="49">
        <v>642</v>
      </c>
      <c r="E1851" s="50">
        <v>200</v>
      </c>
      <c r="F1851" s="48" t="s">
        <v>806</v>
      </c>
      <c r="G1851" s="48" t="s">
        <v>401</v>
      </c>
      <c r="H1851" s="48">
        <v>642</v>
      </c>
      <c r="I1851" s="48">
        <v>1</v>
      </c>
      <c r="J1851" s="48" t="s">
        <v>402</v>
      </c>
      <c r="K1851" s="48">
        <v>308</v>
      </c>
      <c r="L1851" s="49">
        <v>207</v>
      </c>
      <c r="M1851" s="48" t="s">
        <v>515</v>
      </c>
      <c r="N1851" s="51" t="s">
        <v>404</v>
      </c>
      <c r="P1851" s="48">
        <v>744</v>
      </c>
      <c r="Q1851" s="131" t="str">
        <f>IFERROR(INDEX(JRoomSCS!C:C,MATCH(JRooms!M1851,JRoomSCS!$B:$B,0)),"N/A")</f>
        <v>N/A</v>
      </c>
      <c r="R1851" s="86" t="s">
        <v>405</v>
      </c>
      <c r="S1851" s="87" t="str">
        <f>IFERROR(INDEX(SchoolList!C:C,MATCH(T1851,SchoolList!A:A,0)),"N/A")</f>
        <v>N/A</v>
      </c>
      <c r="T1851" s="87" t="s">
        <v>405</v>
      </c>
      <c r="U1851" s="88"/>
      <c r="V1851" s="87"/>
    </row>
    <row r="1852" spans="1:22" x14ac:dyDescent="0.2">
      <c r="A1852" s="48">
        <v>107</v>
      </c>
      <c r="B1852" s="48" t="s">
        <v>1149</v>
      </c>
      <c r="C1852" s="48" t="s">
        <v>1150</v>
      </c>
      <c r="D1852" s="49">
        <v>642</v>
      </c>
      <c r="E1852" s="50">
        <v>200</v>
      </c>
      <c r="F1852" s="48" t="s">
        <v>806</v>
      </c>
      <c r="G1852" s="48" t="s">
        <v>401</v>
      </c>
      <c r="H1852" s="48">
        <v>642</v>
      </c>
      <c r="I1852" s="48">
        <v>1</v>
      </c>
      <c r="J1852" s="48" t="s">
        <v>402</v>
      </c>
      <c r="K1852" s="48">
        <v>309</v>
      </c>
      <c r="L1852" s="49">
        <v>208</v>
      </c>
      <c r="M1852" s="48" t="s">
        <v>515</v>
      </c>
      <c r="N1852" s="51" t="s">
        <v>404</v>
      </c>
      <c r="P1852" s="48">
        <v>744</v>
      </c>
      <c r="Q1852" s="131" t="str">
        <f>IFERROR(INDEX(JRoomSCS!C:C,MATCH(JRooms!M1852,JRoomSCS!$B:$B,0)),"N/A")</f>
        <v>N/A</v>
      </c>
      <c r="R1852" s="86" t="s">
        <v>405</v>
      </c>
      <c r="S1852" s="87" t="str">
        <f>IFERROR(INDEX(SchoolList!C:C,MATCH(T1852,SchoolList!A:A,0)),"N/A")</f>
        <v>N/A</v>
      </c>
      <c r="T1852" s="87" t="s">
        <v>405</v>
      </c>
      <c r="U1852" s="88"/>
      <c r="V1852" s="87"/>
    </row>
    <row r="1853" spans="1:22" x14ac:dyDescent="0.2">
      <c r="A1853" s="48">
        <v>107</v>
      </c>
      <c r="B1853" s="48" t="s">
        <v>1149</v>
      </c>
      <c r="C1853" s="48" t="s">
        <v>1150</v>
      </c>
      <c r="D1853" s="49">
        <v>642</v>
      </c>
      <c r="E1853" s="50">
        <v>200</v>
      </c>
      <c r="F1853" s="48" t="s">
        <v>806</v>
      </c>
      <c r="G1853" s="48" t="s">
        <v>401</v>
      </c>
      <c r="H1853" s="48">
        <v>642</v>
      </c>
      <c r="I1853" s="48">
        <v>1</v>
      </c>
      <c r="J1853" s="48" t="s">
        <v>402</v>
      </c>
      <c r="K1853" s="48">
        <v>310</v>
      </c>
      <c r="L1853" s="49">
        <v>209</v>
      </c>
      <c r="M1853" s="48" t="s">
        <v>515</v>
      </c>
      <c r="N1853" s="51" t="s">
        <v>404</v>
      </c>
      <c r="O1853" s="65" t="s">
        <v>546</v>
      </c>
      <c r="P1853" s="48">
        <v>744</v>
      </c>
      <c r="Q1853" s="131" t="str">
        <f>IFERROR(INDEX(JRoomSCS!C:C,MATCH(JRooms!M1853,JRoomSCS!$B:$B,0)),"N/A")</f>
        <v>N/A</v>
      </c>
      <c r="R1853" s="86" t="s">
        <v>405</v>
      </c>
      <c r="S1853" s="87" t="str">
        <f>IFERROR(INDEX(SchoolList!C:C,MATCH(T1853,SchoolList!A:A,0)),"N/A")</f>
        <v>N/A</v>
      </c>
      <c r="T1853" s="87" t="s">
        <v>405</v>
      </c>
      <c r="U1853" s="88"/>
      <c r="V1853" s="87"/>
    </row>
    <row r="1854" spans="1:22" x14ac:dyDescent="0.2">
      <c r="A1854" s="48">
        <v>107</v>
      </c>
      <c r="B1854" s="48" t="s">
        <v>1149</v>
      </c>
      <c r="C1854" s="48" t="s">
        <v>1150</v>
      </c>
      <c r="D1854" s="49">
        <v>642</v>
      </c>
      <c r="E1854" s="50">
        <v>200</v>
      </c>
      <c r="F1854" s="48" t="s">
        <v>806</v>
      </c>
      <c r="G1854" s="48" t="s">
        <v>401</v>
      </c>
      <c r="H1854" s="48">
        <v>642</v>
      </c>
      <c r="I1854" s="48">
        <v>1</v>
      </c>
      <c r="J1854" s="48" t="s">
        <v>402</v>
      </c>
      <c r="K1854" s="48">
        <v>311</v>
      </c>
      <c r="L1854" s="49">
        <v>210</v>
      </c>
      <c r="M1854" s="48" t="s">
        <v>515</v>
      </c>
      <c r="N1854" s="51" t="s">
        <v>404</v>
      </c>
      <c r="P1854" s="48">
        <v>744</v>
      </c>
      <c r="Q1854" s="131" t="str">
        <f>IFERROR(INDEX(JRoomSCS!C:C,MATCH(JRooms!M1854,JRoomSCS!$B:$B,0)),"N/A")</f>
        <v>N/A</v>
      </c>
      <c r="R1854" s="86" t="s">
        <v>405</v>
      </c>
      <c r="S1854" s="87" t="str">
        <f>IFERROR(INDEX(SchoolList!C:C,MATCH(T1854,SchoolList!A:A,0)),"N/A")</f>
        <v>N/A</v>
      </c>
      <c r="T1854" s="87" t="s">
        <v>405</v>
      </c>
      <c r="U1854" s="88"/>
      <c r="V1854" s="87"/>
    </row>
    <row r="1855" spans="1:22" x14ac:dyDescent="0.2">
      <c r="A1855" s="48">
        <v>107</v>
      </c>
      <c r="B1855" s="48" t="s">
        <v>1149</v>
      </c>
      <c r="C1855" s="48" t="s">
        <v>1150</v>
      </c>
      <c r="D1855" s="49">
        <v>642</v>
      </c>
      <c r="E1855" s="50">
        <v>200</v>
      </c>
      <c r="F1855" s="48" t="s">
        <v>806</v>
      </c>
      <c r="G1855" s="48" t="s">
        <v>401</v>
      </c>
      <c r="H1855" s="48">
        <v>642</v>
      </c>
      <c r="I1855" s="48">
        <v>1</v>
      </c>
      <c r="J1855" s="48" t="s">
        <v>402</v>
      </c>
      <c r="K1855" s="48">
        <v>312</v>
      </c>
      <c r="L1855" s="49">
        <v>211</v>
      </c>
      <c r="M1855" s="48" t="s">
        <v>515</v>
      </c>
      <c r="N1855" s="51" t="s">
        <v>404</v>
      </c>
      <c r="O1855" s="65" t="s">
        <v>546</v>
      </c>
      <c r="P1855" s="48">
        <v>744</v>
      </c>
      <c r="Q1855" s="131" t="str">
        <f>IFERROR(INDEX(JRoomSCS!C:C,MATCH(JRooms!M1855,JRoomSCS!$B:$B,0)),"N/A")</f>
        <v>N/A</v>
      </c>
      <c r="R1855" s="86" t="s">
        <v>405</v>
      </c>
      <c r="S1855" s="87" t="str">
        <f>IFERROR(INDEX(SchoolList!C:C,MATCH(T1855,SchoolList!A:A,0)),"N/A")</f>
        <v>N/A</v>
      </c>
      <c r="T1855" s="87" t="s">
        <v>405</v>
      </c>
      <c r="U1855" s="88"/>
      <c r="V1855" s="87"/>
    </row>
    <row r="1856" spans="1:22" x14ac:dyDescent="0.2">
      <c r="A1856" s="48">
        <v>107</v>
      </c>
      <c r="B1856" s="48" t="s">
        <v>1149</v>
      </c>
      <c r="C1856" s="48" t="s">
        <v>1150</v>
      </c>
      <c r="D1856" s="49">
        <v>642</v>
      </c>
      <c r="E1856" s="50">
        <v>200</v>
      </c>
      <c r="F1856" s="48" t="s">
        <v>806</v>
      </c>
      <c r="G1856" s="48" t="s">
        <v>401</v>
      </c>
      <c r="H1856" s="48">
        <v>642</v>
      </c>
      <c r="I1856" s="48">
        <v>1</v>
      </c>
      <c r="J1856" s="48" t="s">
        <v>402</v>
      </c>
      <c r="K1856" s="48">
        <v>313</v>
      </c>
      <c r="L1856" s="49">
        <v>212</v>
      </c>
      <c r="M1856" s="48" t="s">
        <v>515</v>
      </c>
      <c r="N1856" s="51" t="s">
        <v>404</v>
      </c>
      <c r="P1856" s="48">
        <v>744</v>
      </c>
      <c r="Q1856" s="131" t="str">
        <f>IFERROR(INDEX(JRoomSCS!C:C,MATCH(JRooms!M1856,JRoomSCS!$B:$B,0)),"N/A")</f>
        <v>N/A</v>
      </c>
      <c r="R1856" s="86" t="s">
        <v>405</v>
      </c>
      <c r="S1856" s="87" t="str">
        <f>IFERROR(INDEX(SchoolList!C:C,MATCH(T1856,SchoolList!A:A,0)),"N/A")</f>
        <v>N/A</v>
      </c>
      <c r="T1856" s="87" t="s">
        <v>405</v>
      </c>
      <c r="U1856" s="88"/>
      <c r="V1856" s="87"/>
    </row>
    <row r="1857" spans="1:22" x14ac:dyDescent="0.2">
      <c r="A1857" s="48">
        <v>107</v>
      </c>
      <c r="B1857" s="48" t="s">
        <v>1149</v>
      </c>
      <c r="C1857" s="48" t="s">
        <v>1150</v>
      </c>
      <c r="D1857" s="49">
        <v>642</v>
      </c>
      <c r="E1857" s="50">
        <v>200</v>
      </c>
      <c r="F1857" s="48" t="s">
        <v>806</v>
      </c>
      <c r="G1857" s="48" t="s">
        <v>401</v>
      </c>
      <c r="H1857" s="48">
        <v>642</v>
      </c>
      <c r="I1857" s="48">
        <v>1</v>
      </c>
      <c r="J1857" s="48" t="s">
        <v>402</v>
      </c>
      <c r="K1857" s="48">
        <v>314</v>
      </c>
      <c r="L1857" s="49">
        <v>213</v>
      </c>
      <c r="M1857" s="48" t="s">
        <v>515</v>
      </c>
      <c r="N1857" s="51" t="s">
        <v>404</v>
      </c>
      <c r="P1857" s="48">
        <v>744</v>
      </c>
      <c r="Q1857" s="131" t="str">
        <f>IFERROR(INDEX(JRoomSCS!C:C,MATCH(JRooms!M1857,JRoomSCS!$B:$B,0)),"N/A")</f>
        <v>N/A</v>
      </c>
      <c r="R1857" s="86" t="s">
        <v>405</v>
      </c>
      <c r="S1857" s="87" t="str">
        <f>IFERROR(INDEX(SchoolList!C:C,MATCH(T1857,SchoolList!A:A,0)),"N/A")</f>
        <v>N/A</v>
      </c>
      <c r="T1857" s="87" t="s">
        <v>405</v>
      </c>
      <c r="U1857" s="88"/>
      <c r="V1857" s="87"/>
    </row>
    <row r="1858" spans="1:22" x14ac:dyDescent="0.2">
      <c r="A1858" s="48">
        <v>107</v>
      </c>
      <c r="B1858" s="48" t="s">
        <v>1149</v>
      </c>
      <c r="C1858" s="48" t="s">
        <v>1150</v>
      </c>
      <c r="D1858" s="49">
        <v>642</v>
      </c>
      <c r="E1858" s="50">
        <v>200</v>
      </c>
      <c r="F1858" s="48" t="s">
        <v>806</v>
      </c>
      <c r="G1858" s="48" t="s">
        <v>401</v>
      </c>
      <c r="H1858" s="48">
        <v>642</v>
      </c>
      <c r="I1858" s="48">
        <v>1</v>
      </c>
      <c r="J1858" s="48" t="s">
        <v>402</v>
      </c>
      <c r="K1858" s="48">
        <v>315</v>
      </c>
      <c r="L1858" s="49">
        <v>214</v>
      </c>
      <c r="M1858" s="48" t="s">
        <v>515</v>
      </c>
      <c r="N1858" s="51" t="s">
        <v>404</v>
      </c>
      <c r="P1858" s="48">
        <v>744</v>
      </c>
      <c r="Q1858" s="131" t="str">
        <f>IFERROR(INDEX(JRoomSCS!C:C,MATCH(JRooms!M1858,JRoomSCS!$B:$B,0)),"N/A")</f>
        <v>N/A</v>
      </c>
      <c r="R1858" s="86" t="s">
        <v>405</v>
      </c>
      <c r="S1858" s="87" t="str">
        <f>IFERROR(INDEX(SchoolList!C:C,MATCH(T1858,SchoolList!A:A,0)),"N/A")</f>
        <v>N/A</v>
      </c>
      <c r="T1858" s="87" t="s">
        <v>405</v>
      </c>
      <c r="U1858" s="88"/>
      <c r="V1858" s="87"/>
    </row>
    <row r="1859" spans="1:22" x14ac:dyDescent="0.2">
      <c r="A1859" s="48">
        <v>107</v>
      </c>
      <c r="B1859" s="48" t="s">
        <v>1149</v>
      </c>
      <c r="C1859" s="48" t="s">
        <v>1150</v>
      </c>
      <c r="D1859" s="49">
        <v>642</v>
      </c>
      <c r="E1859" s="50">
        <v>200</v>
      </c>
      <c r="F1859" s="48" t="s">
        <v>806</v>
      </c>
      <c r="G1859" s="48" t="s">
        <v>401</v>
      </c>
      <c r="H1859" s="48">
        <v>642</v>
      </c>
      <c r="I1859" s="48">
        <v>1</v>
      </c>
      <c r="J1859" s="48" t="s">
        <v>402</v>
      </c>
      <c r="K1859" s="48">
        <v>316</v>
      </c>
      <c r="L1859" s="49">
        <v>215</v>
      </c>
      <c r="M1859" s="48" t="s">
        <v>368</v>
      </c>
      <c r="N1859" s="51" t="s">
        <v>500</v>
      </c>
      <c r="P1859" s="48">
        <v>840</v>
      </c>
      <c r="Q1859" s="131" t="str">
        <f>IFERROR(INDEX(JRoomSCS!C:C,MATCH(JRooms!M1859,JRoomSCS!$B:$B,0)),"N/A")</f>
        <v>Science</v>
      </c>
      <c r="R1859" s="86" t="s">
        <v>405</v>
      </c>
      <c r="S1859" s="87" t="str">
        <f>IFERROR(INDEX(SchoolList!C:C,MATCH(T1859,SchoolList!A:A,0)),"N/A")</f>
        <v>N/A</v>
      </c>
      <c r="T1859" s="87" t="s">
        <v>405</v>
      </c>
      <c r="U1859" s="88"/>
      <c r="V1859" s="87"/>
    </row>
    <row r="1860" spans="1:22" x14ac:dyDescent="0.2">
      <c r="A1860" s="48">
        <v>107</v>
      </c>
      <c r="B1860" s="48" t="s">
        <v>1149</v>
      </c>
      <c r="C1860" s="48" t="s">
        <v>1150</v>
      </c>
      <c r="D1860" s="49">
        <v>642</v>
      </c>
      <c r="E1860" s="50">
        <v>200</v>
      </c>
      <c r="F1860" s="48" t="s">
        <v>806</v>
      </c>
      <c r="G1860" s="48" t="s">
        <v>401</v>
      </c>
      <c r="H1860" s="48">
        <v>642</v>
      </c>
      <c r="I1860" s="48">
        <v>1</v>
      </c>
      <c r="J1860" s="48" t="s">
        <v>402</v>
      </c>
      <c r="K1860" s="48">
        <v>317</v>
      </c>
      <c r="L1860" s="49">
        <v>216</v>
      </c>
      <c r="M1860" s="48" t="s">
        <v>368</v>
      </c>
      <c r="N1860" s="51" t="s">
        <v>500</v>
      </c>
      <c r="P1860" s="48">
        <v>1320</v>
      </c>
      <c r="Q1860" s="131" t="str">
        <f>IFERROR(INDEX(JRoomSCS!C:C,MATCH(JRooms!M1860,JRoomSCS!$B:$B,0)),"N/A")</f>
        <v>Science</v>
      </c>
      <c r="R1860" s="86" t="s">
        <v>405</v>
      </c>
      <c r="S1860" s="87" t="str">
        <f>IFERROR(INDEX(SchoolList!C:C,MATCH(T1860,SchoolList!A:A,0)),"N/A")</f>
        <v>N/A</v>
      </c>
      <c r="T1860" s="87" t="s">
        <v>405</v>
      </c>
      <c r="U1860" s="88"/>
      <c r="V1860" s="87"/>
    </row>
    <row r="1861" spans="1:22" x14ac:dyDescent="0.2">
      <c r="A1861" s="48">
        <v>107</v>
      </c>
      <c r="B1861" s="48" t="s">
        <v>1149</v>
      </c>
      <c r="C1861" s="48" t="s">
        <v>1150</v>
      </c>
      <c r="D1861" s="49">
        <v>642</v>
      </c>
      <c r="E1861" s="50">
        <v>200</v>
      </c>
      <c r="F1861" s="48" t="s">
        <v>806</v>
      </c>
      <c r="G1861" s="48" t="s">
        <v>401</v>
      </c>
      <c r="H1861" s="48">
        <v>642</v>
      </c>
      <c r="I1861" s="48">
        <v>1</v>
      </c>
      <c r="J1861" s="48" t="s">
        <v>402</v>
      </c>
      <c r="K1861" s="48">
        <v>318</v>
      </c>
      <c r="L1861" s="49">
        <v>222</v>
      </c>
      <c r="M1861" s="48" t="s">
        <v>415</v>
      </c>
      <c r="N1861" s="51" t="s">
        <v>416</v>
      </c>
      <c r="P1861" s="48">
        <v>1800</v>
      </c>
      <c r="Q1861" s="131" t="str">
        <f>IFERROR(INDEX(JRoomSCS!C:C,MATCH(JRooms!M1861,JRoomSCS!$B:$B,0)),"N/A")</f>
        <v>N/A</v>
      </c>
      <c r="R1861" s="86" t="s">
        <v>405</v>
      </c>
      <c r="S1861" s="87" t="str">
        <f>IFERROR(INDEX(SchoolList!C:C,MATCH(T1861,SchoolList!A:A,0)),"N/A")</f>
        <v>N/A</v>
      </c>
      <c r="T1861" s="87" t="s">
        <v>405</v>
      </c>
      <c r="U1861" s="88"/>
      <c r="V1861" s="87"/>
    </row>
    <row r="1862" spans="1:22" x14ac:dyDescent="0.2">
      <c r="A1862" s="48">
        <v>107</v>
      </c>
      <c r="B1862" s="48" t="s">
        <v>1149</v>
      </c>
      <c r="C1862" s="48" t="s">
        <v>1150</v>
      </c>
      <c r="D1862" s="49">
        <v>643</v>
      </c>
      <c r="E1862" s="50">
        <v>300</v>
      </c>
      <c r="F1862" s="48" t="s">
        <v>1152</v>
      </c>
      <c r="G1862" s="48" t="s">
        <v>401</v>
      </c>
      <c r="H1862" s="48">
        <v>643</v>
      </c>
      <c r="I1862" s="48">
        <v>1</v>
      </c>
      <c r="J1862" s="48" t="s">
        <v>402</v>
      </c>
      <c r="K1862" s="48">
        <v>1677</v>
      </c>
      <c r="L1862" s="49">
        <v>300</v>
      </c>
      <c r="M1862" s="48" t="s">
        <v>562</v>
      </c>
      <c r="N1862" s="51" t="s">
        <v>409</v>
      </c>
      <c r="P1862" s="48">
        <v>176</v>
      </c>
      <c r="Q1862" s="131" t="str">
        <f>IFERROR(INDEX(JRoomSCS!C:C,MATCH(JRooms!M1862,JRoomSCS!$B:$B,0)),"N/A")</f>
        <v>N/A</v>
      </c>
      <c r="R1862" s="86" t="s">
        <v>405</v>
      </c>
      <c r="S1862" s="87" t="str">
        <f>IFERROR(INDEX(SchoolList!C:C,MATCH(T1862,SchoolList!A:A,0)),"N/A")</f>
        <v>N/A</v>
      </c>
      <c r="T1862" s="87" t="s">
        <v>405</v>
      </c>
      <c r="U1862" s="88"/>
      <c r="V1862" s="87"/>
    </row>
    <row r="1863" spans="1:22" x14ac:dyDescent="0.2">
      <c r="A1863" s="48">
        <v>107</v>
      </c>
      <c r="B1863" s="48" t="s">
        <v>1149</v>
      </c>
      <c r="C1863" s="48" t="s">
        <v>1150</v>
      </c>
      <c r="D1863" s="49">
        <v>643</v>
      </c>
      <c r="E1863" s="50">
        <v>300</v>
      </c>
      <c r="F1863" s="48" t="s">
        <v>1152</v>
      </c>
      <c r="G1863" s="48" t="s">
        <v>401</v>
      </c>
      <c r="H1863" s="48">
        <v>643</v>
      </c>
      <c r="I1863" s="48">
        <v>1</v>
      </c>
      <c r="J1863" s="48" t="s">
        <v>402</v>
      </c>
      <c r="K1863" s="48">
        <v>319</v>
      </c>
      <c r="L1863" s="49">
        <v>301</v>
      </c>
      <c r="M1863" s="48" t="s">
        <v>368</v>
      </c>
      <c r="N1863" s="51" t="s">
        <v>500</v>
      </c>
      <c r="P1863" s="48">
        <v>1320</v>
      </c>
      <c r="Q1863" s="131" t="str">
        <f>IFERROR(INDEX(JRoomSCS!C:C,MATCH(JRooms!M1863,JRoomSCS!$B:$B,0)),"N/A")</f>
        <v>Science</v>
      </c>
      <c r="R1863" s="86" t="s">
        <v>405</v>
      </c>
      <c r="S1863" s="87" t="str">
        <f>IFERROR(INDEX(SchoolList!C:C,MATCH(T1863,SchoolList!A:A,0)),"N/A")</f>
        <v>N/A</v>
      </c>
      <c r="T1863" s="87" t="s">
        <v>405</v>
      </c>
      <c r="U1863" s="88"/>
      <c r="V1863" s="87"/>
    </row>
    <row r="1864" spans="1:22" x14ac:dyDescent="0.2">
      <c r="A1864" s="48">
        <v>107</v>
      </c>
      <c r="B1864" s="48" t="s">
        <v>1149</v>
      </c>
      <c r="C1864" s="48" t="s">
        <v>1150</v>
      </c>
      <c r="D1864" s="49">
        <v>643</v>
      </c>
      <c r="E1864" s="50">
        <v>300</v>
      </c>
      <c r="F1864" s="48" t="s">
        <v>1152</v>
      </c>
      <c r="G1864" s="48" t="s">
        <v>401</v>
      </c>
      <c r="H1864" s="48">
        <v>643</v>
      </c>
      <c r="I1864" s="48">
        <v>1</v>
      </c>
      <c r="J1864" s="48" t="s">
        <v>402</v>
      </c>
      <c r="K1864" s="48">
        <v>320</v>
      </c>
      <c r="L1864" s="49">
        <v>302</v>
      </c>
      <c r="M1864" s="48" t="s">
        <v>368</v>
      </c>
      <c r="N1864" s="51" t="s">
        <v>500</v>
      </c>
      <c r="P1864" s="48">
        <v>1320</v>
      </c>
      <c r="Q1864" s="131" t="str">
        <f>IFERROR(INDEX(JRoomSCS!C:C,MATCH(JRooms!M1864,JRoomSCS!$B:$B,0)),"N/A")</f>
        <v>Science</v>
      </c>
      <c r="R1864" s="86" t="s">
        <v>405</v>
      </c>
      <c r="S1864" s="87" t="str">
        <f>IFERROR(INDEX(SchoolList!C:C,MATCH(T1864,SchoolList!A:A,0)),"N/A")</f>
        <v>N/A</v>
      </c>
      <c r="T1864" s="87" t="s">
        <v>405</v>
      </c>
      <c r="U1864" s="88"/>
      <c r="V1864" s="87"/>
    </row>
    <row r="1865" spans="1:22" x14ac:dyDescent="0.2">
      <c r="A1865" s="48">
        <v>107</v>
      </c>
      <c r="B1865" s="48" t="s">
        <v>1149</v>
      </c>
      <c r="C1865" s="48" t="s">
        <v>1150</v>
      </c>
      <c r="D1865" s="49">
        <v>643</v>
      </c>
      <c r="E1865" s="50">
        <v>300</v>
      </c>
      <c r="F1865" s="48" t="s">
        <v>1152</v>
      </c>
      <c r="G1865" s="48" t="s">
        <v>401</v>
      </c>
      <c r="H1865" s="48">
        <v>643</v>
      </c>
      <c r="I1865" s="48">
        <v>1</v>
      </c>
      <c r="J1865" s="48" t="s">
        <v>402</v>
      </c>
      <c r="K1865" s="48">
        <v>321</v>
      </c>
      <c r="L1865" s="49">
        <v>303</v>
      </c>
      <c r="M1865" s="48" t="s">
        <v>356</v>
      </c>
      <c r="N1865" s="51" t="s">
        <v>500</v>
      </c>
      <c r="P1865" s="48">
        <v>1290</v>
      </c>
      <c r="Q1865" s="131" t="str">
        <f>IFERROR(INDEX(JRoomSCS!C:C,MATCH(JRooms!M1865,JRoomSCS!$B:$B,0)),"N/A")</f>
        <v>Arts</v>
      </c>
      <c r="R1865" s="86" t="s">
        <v>405</v>
      </c>
      <c r="S1865" s="87" t="str">
        <f>IFERROR(INDEX(SchoolList!C:C,MATCH(T1865,SchoolList!A:A,0)),"N/A")</f>
        <v>N/A</v>
      </c>
      <c r="T1865" s="87" t="s">
        <v>405</v>
      </c>
      <c r="U1865" s="88"/>
      <c r="V1865" s="87"/>
    </row>
    <row r="1866" spans="1:22" x14ac:dyDescent="0.2">
      <c r="A1866" s="48">
        <v>107</v>
      </c>
      <c r="B1866" s="48" t="s">
        <v>1149</v>
      </c>
      <c r="C1866" s="48" t="s">
        <v>1150</v>
      </c>
      <c r="D1866" s="49">
        <v>643</v>
      </c>
      <c r="E1866" s="50">
        <v>300</v>
      </c>
      <c r="F1866" s="48" t="s">
        <v>1152</v>
      </c>
      <c r="G1866" s="48" t="s">
        <v>401</v>
      </c>
      <c r="H1866" s="48">
        <v>643</v>
      </c>
      <c r="I1866" s="48">
        <v>1</v>
      </c>
      <c r="J1866" s="48" t="s">
        <v>402</v>
      </c>
      <c r="K1866" s="48">
        <v>322</v>
      </c>
      <c r="L1866" s="49">
        <v>304</v>
      </c>
      <c r="M1866" s="48" t="s">
        <v>356</v>
      </c>
      <c r="N1866" s="51" t="s">
        <v>500</v>
      </c>
      <c r="P1866" s="48">
        <v>1290</v>
      </c>
      <c r="Q1866" s="131" t="str">
        <f>IFERROR(INDEX(JRoomSCS!C:C,MATCH(JRooms!M1866,JRoomSCS!$B:$B,0)),"N/A")</f>
        <v>Arts</v>
      </c>
      <c r="R1866" s="86" t="s">
        <v>405</v>
      </c>
      <c r="S1866" s="87" t="str">
        <f>IFERROR(INDEX(SchoolList!C:C,MATCH(T1866,SchoolList!A:A,0)),"N/A")</f>
        <v>N/A</v>
      </c>
      <c r="T1866" s="87" t="s">
        <v>405</v>
      </c>
      <c r="U1866" s="88"/>
      <c r="V1866" s="87"/>
    </row>
    <row r="1867" spans="1:22" x14ac:dyDescent="0.2">
      <c r="A1867" s="48">
        <v>107</v>
      </c>
      <c r="B1867" s="48" t="s">
        <v>1149</v>
      </c>
      <c r="C1867" s="48" t="s">
        <v>1150</v>
      </c>
      <c r="D1867" s="49">
        <v>643</v>
      </c>
      <c r="E1867" s="50">
        <v>300</v>
      </c>
      <c r="F1867" s="48" t="s">
        <v>1152</v>
      </c>
      <c r="G1867" s="48" t="s">
        <v>401</v>
      </c>
      <c r="H1867" s="48">
        <v>643</v>
      </c>
      <c r="I1867" s="48">
        <v>1</v>
      </c>
      <c r="J1867" s="48" t="s">
        <v>402</v>
      </c>
      <c r="K1867" s="48">
        <v>323</v>
      </c>
      <c r="L1867" s="49">
        <v>305</v>
      </c>
      <c r="M1867" s="48" t="s">
        <v>515</v>
      </c>
      <c r="N1867" s="51" t="s">
        <v>404</v>
      </c>
      <c r="P1867" s="48">
        <v>744</v>
      </c>
      <c r="Q1867" s="131" t="str">
        <f>IFERROR(INDEX(JRoomSCS!C:C,MATCH(JRooms!M1867,JRoomSCS!$B:$B,0)),"N/A")</f>
        <v>N/A</v>
      </c>
      <c r="R1867" s="86" t="s">
        <v>405</v>
      </c>
      <c r="S1867" s="87" t="str">
        <f>IFERROR(INDEX(SchoolList!C:C,MATCH(T1867,SchoolList!A:A,0)),"N/A")</f>
        <v>N/A</v>
      </c>
      <c r="T1867" s="87" t="s">
        <v>405</v>
      </c>
      <c r="U1867" s="88"/>
      <c r="V1867" s="87"/>
    </row>
    <row r="1868" spans="1:22" x14ac:dyDescent="0.2">
      <c r="A1868" s="48">
        <v>107</v>
      </c>
      <c r="B1868" s="48" t="s">
        <v>1149</v>
      </c>
      <c r="C1868" s="48" t="s">
        <v>1150</v>
      </c>
      <c r="D1868" s="49">
        <v>644</v>
      </c>
      <c r="E1868" s="50">
        <v>400</v>
      </c>
      <c r="F1868" s="48" t="s">
        <v>1153</v>
      </c>
      <c r="G1868" s="48" t="s">
        <v>401</v>
      </c>
      <c r="H1868" s="48">
        <v>644</v>
      </c>
      <c r="I1868" s="48">
        <v>1</v>
      </c>
      <c r="J1868" s="48" t="s">
        <v>402</v>
      </c>
      <c r="K1868" s="48">
        <v>324</v>
      </c>
      <c r="L1868" s="49">
        <v>400</v>
      </c>
      <c r="M1868" s="48" t="s">
        <v>376</v>
      </c>
      <c r="N1868" s="51" t="s">
        <v>500</v>
      </c>
      <c r="P1868" s="48">
        <v>1692</v>
      </c>
      <c r="Q1868" s="131" t="str">
        <f>IFERROR(INDEX(JRoomSCS!C:C,MATCH(JRooms!M1868,JRoomSCS!$B:$B,0)),"N/A")</f>
        <v>Tech</v>
      </c>
      <c r="R1868" s="86" t="s">
        <v>405</v>
      </c>
      <c r="S1868" s="87" t="str">
        <f>IFERROR(INDEX(SchoolList!C:C,MATCH(T1868,SchoolList!A:A,0)),"N/A")</f>
        <v>N/A</v>
      </c>
      <c r="T1868" s="87" t="s">
        <v>405</v>
      </c>
      <c r="U1868" s="88"/>
      <c r="V1868" s="87"/>
    </row>
    <row r="1869" spans="1:22" x14ac:dyDescent="0.2">
      <c r="A1869" s="48">
        <v>107</v>
      </c>
      <c r="B1869" s="48" t="s">
        <v>1149</v>
      </c>
      <c r="C1869" s="48" t="s">
        <v>1150</v>
      </c>
      <c r="D1869" s="49">
        <v>644</v>
      </c>
      <c r="E1869" s="50">
        <v>400</v>
      </c>
      <c r="F1869" s="48" t="s">
        <v>1153</v>
      </c>
      <c r="G1869" s="48" t="s">
        <v>401</v>
      </c>
      <c r="H1869" s="48">
        <v>644</v>
      </c>
      <c r="I1869" s="48">
        <v>1</v>
      </c>
      <c r="J1869" s="48" t="s">
        <v>402</v>
      </c>
      <c r="K1869" s="48">
        <v>325</v>
      </c>
      <c r="L1869" s="49">
        <v>401</v>
      </c>
      <c r="M1869" s="48" t="s">
        <v>373</v>
      </c>
      <c r="N1869" s="51" t="s">
        <v>500</v>
      </c>
      <c r="P1869" s="48">
        <v>1776</v>
      </c>
      <c r="Q1869" s="131" t="str">
        <f>IFERROR(INDEX(JRoomSCS!C:C,MATCH(JRooms!M1869,JRoomSCS!$B:$B,0)),"N/A")</f>
        <v>Tech</v>
      </c>
      <c r="R1869" s="86" t="s">
        <v>405</v>
      </c>
      <c r="S1869" s="87" t="str">
        <f>IFERROR(INDEX(SchoolList!C:C,MATCH(T1869,SchoolList!A:A,0)),"N/A")</f>
        <v>N/A</v>
      </c>
      <c r="T1869" s="87" t="s">
        <v>405</v>
      </c>
      <c r="U1869" s="88"/>
      <c r="V1869" s="87"/>
    </row>
    <row r="1870" spans="1:22" x14ac:dyDescent="0.2">
      <c r="A1870" s="48">
        <v>107</v>
      </c>
      <c r="B1870" s="48" t="s">
        <v>1149</v>
      </c>
      <c r="C1870" s="48" t="s">
        <v>1150</v>
      </c>
      <c r="D1870" s="49">
        <v>644</v>
      </c>
      <c r="E1870" s="50">
        <v>400</v>
      </c>
      <c r="F1870" s="48" t="s">
        <v>1153</v>
      </c>
      <c r="G1870" s="48" t="s">
        <v>401</v>
      </c>
      <c r="H1870" s="48">
        <v>644</v>
      </c>
      <c r="I1870" s="48">
        <v>1</v>
      </c>
      <c r="J1870" s="48" t="s">
        <v>402</v>
      </c>
      <c r="K1870" s="48">
        <v>326</v>
      </c>
      <c r="L1870" s="49">
        <v>402</v>
      </c>
      <c r="M1870" s="48" t="s">
        <v>356</v>
      </c>
      <c r="N1870" s="51" t="s">
        <v>500</v>
      </c>
      <c r="P1870" s="48">
        <v>1776</v>
      </c>
      <c r="Q1870" s="131" t="str">
        <f>IFERROR(INDEX(JRoomSCS!C:C,MATCH(JRooms!M1870,JRoomSCS!$B:$B,0)),"N/A")</f>
        <v>Arts</v>
      </c>
      <c r="R1870" s="86" t="s">
        <v>405</v>
      </c>
      <c r="S1870" s="87" t="str">
        <f>IFERROR(INDEX(SchoolList!C:C,MATCH(T1870,SchoolList!A:A,0)),"N/A")</f>
        <v>N/A</v>
      </c>
      <c r="T1870" s="87" t="s">
        <v>405</v>
      </c>
      <c r="U1870" s="88"/>
      <c r="V1870" s="87"/>
    </row>
    <row r="1871" spans="1:22" x14ac:dyDescent="0.2">
      <c r="A1871" s="48">
        <v>107</v>
      </c>
      <c r="B1871" s="48" t="s">
        <v>1149</v>
      </c>
      <c r="C1871" s="48" t="s">
        <v>1150</v>
      </c>
      <c r="D1871" s="49">
        <v>645</v>
      </c>
      <c r="E1871" s="50">
        <v>500</v>
      </c>
      <c r="F1871" s="48" t="s">
        <v>808</v>
      </c>
      <c r="G1871" s="48" t="s">
        <v>401</v>
      </c>
      <c r="H1871" s="48">
        <v>645</v>
      </c>
      <c r="I1871" s="48">
        <v>1</v>
      </c>
      <c r="J1871" s="48" t="s">
        <v>402</v>
      </c>
      <c r="K1871" s="48">
        <v>329</v>
      </c>
      <c r="L1871" s="49">
        <v>514</v>
      </c>
      <c r="M1871" s="48" t="s">
        <v>1154</v>
      </c>
      <c r="N1871" s="51" t="s">
        <v>404</v>
      </c>
      <c r="P1871" s="48">
        <v>936</v>
      </c>
      <c r="Q1871" s="131" t="str">
        <f>IFERROR(INDEX(JRoomSCS!C:C,MATCH(JRooms!M1871,JRoomSCS!$B:$B,0)),"N/A")</f>
        <v>N/A</v>
      </c>
      <c r="R1871" s="86" t="s">
        <v>405</v>
      </c>
      <c r="S1871" s="87" t="str">
        <f>IFERROR(INDEX(SchoolList!C:C,MATCH(T1871,SchoolList!A:A,0)),"N/A")</f>
        <v>N/A</v>
      </c>
      <c r="T1871" s="87" t="s">
        <v>405</v>
      </c>
      <c r="U1871" s="88"/>
      <c r="V1871" s="87"/>
    </row>
    <row r="1872" spans="1:22" x14ac:dyDescent="0.2">
      <c r="A1872" s="48">
        <v>107</v>
      </c>
      <c r="B1872" s="48" t="s">
        <v>1149</v>
      </c>
      <c r="C1872" s="48" t="s">
        <v>1150</v>
      </c>
      <c r="D1872" s="49">
        <v>645</v>
      </c>
      <c r="E1872" s="50">
        <v>500</v>
      </c>
      <c r="F1872" s="48" t="s">
        <v>808</v>
      </c>
      <c r="G1872" s="48" t="s">
        <v>401</v>
      </c>
      <c r="H1872" s="48">
        <v>645</v>
      </c>
      <c r="I1872" s="48">
        <v>1</v>
      </c>
      <c r="J1872" s="48" t="s">
        <v>402</v>
      </c>
      <c r="K1872" s="48">
        <v>2050</v>
      </c>
      <c r="L1872" s="49">
        <v>516</v>
      </c>
      <c r="M1872" s="48" t="s">
        <v>688</v>
      </c>
      <c r="N1872" s="51" t="s">
        <v>568</v>
      </c>
      <c r="P1872" s="48">
        <v>1400</v>
      </c>
      <c r="Q1872" s="131" t="str">
        <f>IFERROR(INDEX(JRoomSCS!C:C,MATCH(JRooms!M1872,JRoomSCS!$B:$B,0)),"N/A")</f>
        <v>N/A</v>
      </c>
      <c r="R1872" s="86" t="s">
        <v>405</v>
      </c>
      <c r="S1872" s="87" t="str">
        <f>IFERROR(INDEX(SchoolList!C:C,MATCH(T1872,SchoolList!A:A,0)),"N/A")</f>
        <v>N/A</v>
      </c>
      <c r="T1872" s="87" t="s">
        <v>405</v>
      </c>
      <c r="U1872" s="88"/>
      <c r="V1872" s="87"/>
    </row>
    <row r="1873" spans="1:22" x14ac:dyDescent="0.2">
      <c r="A1873" s="48">
        <v>107</v>
      </c>
      <c r="B1873" s="48" t="s">
        <v>1149</v>
      </c>
      <c r="C1873" s="48" t="s">
        <v>1150</v>
      </c>
      <c r="D1873" s="49">
        <v>645</v>
      </c>
      <c r="E1873" s="50">
        <v>500</v>
      </c>
      <c r="F1873" s="48" t="s">
        <v>808</v>
      </c>
      <c r="G1873" s="48" t="s">
        <v>401</v>
      </c>
      <c r="H1873" s="48">
        <v>645</v>
      </c>
      <c r="I1873" s="48">
        <v>1</v>
      </c>
      <c r="J1873" s="48" t="s">
        <v>402</v>
      </c>
      <c r="K1873" s="48">
        <v>327</v>
      </c>
      <c r="L1873" s="49" t="s">
        <v>566</v>
      </c>
      <c r="M1873" s="48" t="s">
        <v>567</v>
      </c>
      <c r="N1873" s="51" t="s">
        <v>568</v>
      </c>
      <c r="P1873" s="48">
        <v>5950</v>
      </c>
      <c r="Q1873" s="131" t="str">
        <f>IFERROR(INDEX(JRoomSCS!C:C,MATCH(JRooms!M1873,JRoomSCS!$B:$B,0)),"N/A")</f>
        <v>N/A</v>
      </c>
      <c r="R1873" s="86" t="s">
        <v>405</v>
      </c>
      <c r="S1873" s="87" t="str">
        <f>IFERROR(INDEX(SchoolList!C:C,MATCH(T1873,SchoolList!A:A,0)),"N/A")</f>
        <v>N/A</v>
      </c>
      <c r="T1873" s="87" t="s">
        <v>405</v>
      </c>
      <c r="U1873" s="88"/>
      <c r="V1873" s="87"/>
    </row>
    <row r="1874" spans="1:22" x14ac:dyDescent="0.2">
      <c r="A1874" s="48">
        <v>107</v>
      </c>
      <c r="B1874" s="48" t="s">
        <v>1149</v>
      </c>
      <c r="C1874" s="48" t="s">
        <v>1150</v>
      </c>
      <c r="D1874" s="49">
        <v>646</v>
      </c>
      <c r="E1874" s="50" t="s">
        <v>422</v>
      </c>
      <c r="F1874" s="48" t="s">
        <v>423</v>
      </c>
      <c r="G1874" s="48" t="s">
        <v>424</v>
      </c>
      <c r="H1874" s="48">
        <v>646</v>
      </c>
      <c r="I1874" s="48">
        <v>1</v>
      </c>
      <c r="J1874" s="48" t="s">
        <v>402</v>
      </c>
      <c r="K1874" s="48">
        <v>330</v>
      </c>
      <c r="L1874" s="49">
        <v>1</v>
      </c>
      <c r="M1874" s="48" t="s">
        <v>515</v>
      </c>
      <c r="N1874" s="51" t="s">
        <v>404</v>
      </c>
      <c r="P1874" s="48">
        <v>897</v>
      </c>
      <c r="Q1874" s="131" t="str">
        <f>IFERROR(INDEX(JRoomSCS!C:C,MATCH(JRooms!M1874,JRoomSCS!$B:$B,0)),"N/A")</f>
        <v>N/A</v>
      </c>
      <c r="R1874" s="86" t="s">
        <v>405</v>
      </c>
      <c r="S1874" s="87" t="str">
        <f>IFERROR(INDEX(SchoolList!C:C,MATCH(T1874,SchoolList!A:A,0)),"N/A")</f>
        <v>N/A</v>
      </c>
      <c r="T1874" s="87" t="s">
        <v>405</v>
      </c>
      <c r="U1874" s="88"/>
      <c r="V1874" s="87"/>
    </row>
    <row r="1875" spans="1:22" x14ac:dyDescent="0.2">
      <c r="A1875" s="48">
        <v>107</v>
      </c>
      <c r="B1875" s="48" t="s">
        <v>1149</v>
      </c>
      <c r="C1875" s="48" t="s">
        <v>1150</v>
      </c>
      <c r="D1875" s="49">
        <v>647</v>
      </c>
      <c r="E1875" s="50" t="s">
        <v>425</v>
      </c>
      <c r="F1875" s="48" t="s">
        <v>426</v>
      </c>
      <c r="G1875" s="48" t="s">
        <v>424</v>
      </c>
      <c r="H1875" s="48">
        <v>647</v>
      </c>
      <c r="I1875" s="48">
        <v>1</v>
      </c>
      <c r="J1875" s="48" t="s">
        <v>402</v>
      </c>
      <c r="K1875" s="48">
        <v>331</v>
      </c>
      <c r="L1875" s="49">
        <v>2</v>
      </c>
      <c r="M1875" s="48" t="s">
        <v>515</v>
      </c>
      <c r="N1875" s="51" t="s">
        <v>404</v>
      </c>
      <c r="P1875" s="48">
        <v>897</v>
      </c>
      <c r="Q1875" s="131" t="str">
        <f>IFERROR(INDEX(JRoomSCS!C:C,MATCH(JRooms!M1875,JRoomSCS!$B:$B,0)),"N/A")</f>
        <v>N/A</v>
      </c>
      <c r="R1875" s="86" t="s">
        <v>405</v>
      </c>
      <c r="S1875" s="87" t="str">
        <f>IFERROR(INDEX(SchoolList!C:C,MATCH(T1875,SchoolList!A:A,0)),"N/A")</f>
        <v>N/A</v>
      </c>
      <c r="T1875" s="87" t="s">
        <v>405</v>
      </c>
      <c r="U1875" s="88"/>
      <c r="V1875" s="87"/>
    </row>
    <row r="1876" spans="1:22" x14ac:dyDescent="0.2">
      <c r="A1876" s="48">
        <v>107</v>
      </c>
      <c r="B1876" s="48" t="s">
        <v>1149</v>
      </c>
      <c r="C1876" s="48" t="s">
        <v>1150</v>
      </c>
      <c r="D1876" s="49">
        <v>648</v>
      </c>
      <c r="E1876" s="50" t="s">
        <v>427</v>
      </c>
      <c r="F1876" s="48" t="s">
        <v>428</v>
      </c>
      <c r="G1876" s="48" t="s">
        <v>424</v>
      </c>
      <c r="H1876" s="48">
        <v>648</v>
      </c>
      <c r="I1876" s="48">
        <v>1</v>
      </c>
      <c r="J1876" s="48" t="s">
        <v>402</v>
      </c>
      <c r="K1876" s="48">
        <v>332</v>
      </c>
      <c r="L1876" s="49">
        <v>3</v>
      </c>
      <c r="M1876" s="48" t="s">
        <v>515</v>
      </c>
      <c r="N1876" s="51" t="s">
        <v>404</v>
      </c>
      <c r="P1876" s="48">
        <v>897</v>
      </c>
      <c r="Q1876" s="131" t="str">
        <f>IFERROR(INDEX(JRoomSCS!C:C,MATCH(JRooms!M1876,JRoomSCS!$B:$B,0)),"N/A")</f>
        <v>N/A</v>
      </c>
      <c r="R1876" s="86" t="s">
        <v>405</v>
      </c>
      <c r="S1876" s="87" t="str">
        <f>IFERROR(INDEX(SchoolList!C:C,MATCH(T1876,SchoolList!A:A,0)),"N/A")</f>
        <v>N/A</v>
      </c>
      <c r="T1876" s="87" t="s">
        <v>405</v>
      </c>
      <c r="U1876" s="88"/>
      <c r="V1876" s="87"/>
    </row>
    <row r="1877" spans="1:22" x14ac:dyDescent="0.2">
      <c r="A1877" s="48">
        <v>107</v>
      </c>
      <c r="B1877" s="48" t="s">
        <v>1149</v>
      </c>
      <c r="C1877" s="48" t="s">
        <v>1150</v>
      </c>
      <c r="D1877" s="49">
        <v>649</v>
      </c>
      <c r="E1877" s="50" t="s">
        <v>429</v>
      </c>
      <c r="F1877" s="48" t="s">
        <v>430</v>
      </c>
      <c r="G1877" s="48" t="s">
        <v>424</v>
      </c>
      <c r="H1877" s="48">
        <v>649</v>
      </c>
      <c r="I1877" s="48">
        <v>1</v>
      </c>
      <c r="J1877" s="48" t="s">
        <v>402</v>
      </c>
      <c r="K1877" s="48">
        <v>333</v>
      </c>
      <c r="L1877" s="49">
        <v>4</v>
      </c>
      <c r="M1877" s="48" t="s">
        <v>515</v>
      </c>
      <c r="N1877" s="51" t="s">
        <v>404</v>
      </c>
      <c r="P1877" s="48">
        <v>897</v>
      </c>
      <c r="Q1877" s="131" t="str">
        <f>IFERROR(INDEX(JRoomSCS!C:C,MATCH(JRooms!M1877,JRoomSCS!$B:$B,0)),"N/A")</f>
        <v>N/A</v>
      </c>
      <c r="R1877" s="86" t="s">
        <v>405</v>
      </c>
      <c r="S1877" s="87" t="str">
        <f>IFERROR(INDEX(SchoolList!C:C,MATCH(T1877,SchoolList!A:A,0)),"N/A")</f>
        <v>N/A</v>
      </c>
      <c r="T1877" s="87" t="s">
        <v>405</v>
      </c>
      <c r="U1877" s="88"/>
      <c r="V1877" s="87"/>
    </row>
    <row r="1878" spans="1:22" x14ac:dyDescent="0.2">
      <c r="A1878" s="48">
        <v>107</v>
      </c>
      <c r="B1878" s="48" t="s">
        <v>1149</v>
      </c>
      <c r="C1878" s="48" t="s">
        <v>1150</v>
      </c>
      <c r="D1878" s="49">
        <v>650</v>
      </c>
      <c r="E1878" s="50" t="s">
        <v>431</v>
      </c>
      <c r="F1878" s="48" t="s">
        <v>432</v>
      </c>
      <c r="G1878" s="48" t="s">
        <v>424</v>
      </c>
      <c r="H1878" s="48">
        <v>650</v>
      </c>
      <c r="I1878" s="48">
        <v>1</v>
      </c>
      <c r="J1878" s="48" t="s">
        <v>402</v>
      </c>
      <c r="K1878" s="48">
        <v>334</v>
      </c>
      <c r="L1878" s="49">
        <v>5</v>
      </c>
      <c r="M1878" s="48" t="s">
        <v>515</v>
      </c>
      <c r="N1878" s="51" t="s">
        <v>404</v>
      </c>
      <c r="P1878" s="48">
        <v>897</v>
      </c>
      <c r="Q1878" s="131" t="str">
        <f>IFERROR(INDEX(JRoomSCS!C:C,MATCH(JRooms!M1878,JRoomSCS!$B:$B,0)),"N/A")</f>
        <v>N/A</v>
      </c>
      <c r="R1878" s="86" t="s">
        <v>405</v>
      </c>
      <c r="S1878" s="87" t="str">
        <f>IFERROR(INDEX(SchoolList!C:C,MATCH(T1878,SchoolList!A:A,0)),"N/A")</f>
        <v>N/A</v>
      </c>
      <c r="T1878" s="87" t="s">
        <v>405</v>
      </c>
      <c r="U1878" s="88"/>
      <c r="V1878" s="87"/>
    </row>
    <row r="1879" spans="1:22" x14ac:dyDescent="0.2">
      <c r="A1879" s="48">
        <v>107</v>
      </c>
      <c r="B1879" s="48" t="s">
        <v>1149</v>
      </c>
      <c r="C1879" s="48" t="s">
        <v>1150</v>
      </c>
      <c r="D1879" s="49">
        <v>651</v>
      </c>
      <c r="E1879" s="50" t="s">
        <v>433</v>
      </c>
      <c r="F1879" s="48" t="s">
        <v>434</v>
      </c>
      <c r="G1879" s="48" t="s">
        <v>424</v>
      </c>
      <c r="H1879" s="48">
        <v>651</v>
      </c>
      <c r="I1879" s="48">
        <v>1</v>
      </c>
      <c r="J1879" s="48" t="s">
        <v>402</v>
      </c>
      <c r="K1879" s="48">
        <v>335</v>
      </c>
      <c r="L1879" s="49">
        <v>6</v>
      </c>
      <c r="M1879" s="48" t="s">
        <v>515</v>
      </c>
      <c r="N1879" s="51" t="s">
        <v>404</v>
      </c>
      <c r="P1879" s="48">
        <v>897</v>
      </c>
      <c r="Q1879" s="131" t="str">
        <f>IFERROR(INDEX(JRoomSCS!C:C,MATCH(JRooms!M1879,JRoomSCS!$B:$B,0)),"N/A")</f>
        <v>N/A</v>
      </c>
      <c r="R1879" s="86" t="s">
        <v>405</v>
      </c>
      <c r="S1879" s="87" t="str">
        <f>IFERROR(INDEX(SchoolList!C:C,MATCH(T1879,SchoolList!A:A,0)),"N/A")</f>
        <v>N/A</v>
      </c>
      <c r="T1879" s="87" t="s">
        <v>405</v>
      </c>
      <c r="U1879" s="88"/>
      <c r="V1879" s="87"/>
    </row>
    <row r="1880" spans="1:22" x14ac:dyDescent="0.2">
      <c r="A1880" s="48">
        <v>107</v>
      </c>
      <c r="B1880" s="48" t="s">
        <v>1149</v>
      </c>
      <c r="C1880" s="48" t="s">
        <v>1150</v>
      </c>
      <c r="D1880" s="49">
        <v>652</v>
      </c>
      <c r="E1880" s="50" t="s">
        <v>435</v>
      </c>
      <c r="F1880" s="48" t="s">
        <v>436</v>
      </c>
      <c r="G1880" s="48" t="s">
        <v>424</v>
      </c>
      <c r="H1880" s="48">
        <v>652</v>
      </c>
      <c r="I1880" s="48">
        <v>1</v>
      </c>
      <c r="J1880" s="48" t="s">
        <v>402</v>
      </c>
      <c r="K1880" s="48">
        <v>336</v>
      </c>
      <c r="L1880" s="49">
        <v>7</v>
      </c>
      <c r="M1880" s="48" t="s">
        <v>515</v>
      </c>
      <c r="N1880" s="51" t="s">
        <v>404</v>
      </c>
      <c r="P1880" s="48">
        <v>897</v>
      </c>
      <c r="Q1880" s="131" t="str">
        <f>IFERROR(INDEX(JRoomSCS!C:C,MATCH(JRooms!M1880,JRoomSCS!$B:$B,0)),"N/A")</f>
        <v>N/A</v>
      </c>
      <c r="R1880" s="86" t="s">
        <v>405</v>
      </c>
      <c r="S1880" s="87" t="str">
        <f>IFERROR(INDEX(SchoolList!C:C,MATCH(T1880,SchoolList!A:A,0)),"N/A")</f>
        <v>N/A</v>
      </c>
      <c r="T1880" s="87" t="s">
        <v>405</v>
      </c>
      <c r="U1880" s="88"/>
      <c r="V1880" s="87"/>
    </row>
    <row r="1881" spans="1:22" x14ac:dyDescent="0.2">
      <c r="A1881" s="48">
        <v>107</v>
      </c>
      <c r="B1881" s="48" t="s">
        <v>1149</v>
      </c>
      <c r="C1881" s="48" t="s">
        <v>1150</v>
      </c>
      <c r="D1881" s="49">
        <v>653</v>
      </c>
      <c r="E1881" s="50" t="s">
        <v>437</v>
      </c>
      <c r="F1881" s="48" t="s">
        <v>438</v>
      </c>
      <c r="G1881" s="48" t="s">
        <v>424</v>
      </c>
      <c r="H1881" s="48">
        <v>653</v>
      </c>
      <c r="I1881" s="48">
        <v>1</v>
      </c>
      <c r="J1881" s="48" t="s">
        <v>402</v>
      </c>
      <c r="K1881" s="48">
        <v>337</v>
      </c>
      <c r="L1881" s="49">
        <v>8</v>
      </c>
      <c r="M1881" s="48" t="s">
        <v>515</v>
      </c>
      <c r="N1881" s="51" t="s">
        <v>404</v>
      </c>
      <c r="P1881" s="48">
        <v>897</v>
      </c>
      <c r="Q1881" s="131" t="str">
        <f>IFERROR(INDEX(JRoomSCS!C:C,MATCH(JRooms!M1881,JRoomSCS!$B:$B,0)),"N/A")</f>
        <v>N/A</v>
      </c>
      <c r="R1881" s="86" t="s">
        <v>405</v>
      </c>
      <c r="S1881" s="87" t="str">
        <f>IFERROR(INDEX(SchoolList!C:C,MATCH(T1881,SchoolList!A:A,0)),"N/A")</f>
        <v>N/A</v>
      </c>
      <c r="T1881" s="87" t="s">
        <v>405</v>
      </c>
      <c r="U1881" s="88"/>
      <c r="V1881" s="87"/>
    </row>
    <row r="1882" spans="1:22" x14ac:dyDescent="0.2">
      <c r="A1882" s="48">
        <v>107</v>
      </c>
      <c r="B1882" s="48" t="s">
        <v>1149</v>
      </c>
      <c r="C1882" s="48" t="s">
        <v>1150</v>
      </c>
      <c r="D1882" s="49">
        <v>654</v>
      </c>
      <c r="E1882" s="50" t="s">
        <v>439</v>
      </c>
      <c r="F1882" s="48" t="s">
        <v>440</v>
      </c>
      <c r="G1882" s="48" t="s">
        <v>424</v>
      </c>
      <c r="H1882" s="48">
        <v>654</v>
      </c>
      <c r="I1882" s="48">
        <v>1</v>
      </c>
      <c r="J1882" s="48" t="s">
        <v>402</v>
      </c>
      <c r="K1882" s="48">
        <v>338</v>
      </c>
      <c r="L1882" s="49">
        <v>9</v>
      </c>
      <c r="M1882" s="48" t="s">
        <v>515</v>
      </c>
      <c r="N1882" s="51" t="s">
        <v>404</v>
      </c>
      <c r="P1882" s="48">
        <v>897</v>
      </c>
      <c r="Q1882" s="131" t="str">
        <f>IFERROR(INDEX(JRoomSCS!C:C,MATCH(JRooms!M1882,JRoomSCS!$B:$B,0)),"N/A")</f>
        <v>N/A</v>
      </c>
      <c r="R1882" s="86" t="s">
        <v>405</v>
      </c>
      <c r="S1882" s="87" t="str">
        <f>IFERROR(INDEX(SchoolList!C:C,MATCH(T1882,SchoolList!A:A,0)),"N/A")</f>
        <v>N/A</v>
      </c>
      <c r="T1882" s="87" t="s">
        <v>405</v>
      </c>
      <c r="U1882" s="88"/>
      <c r="V1882" s="87"/>
    </row>
    <row r="1883" spans="1:22" x14ac:dyDescent="0.2">
      <c r="A1883" s="48">
        <v>107</v>
      </c>
      <c r="B1883" s="48" t="s">
        <v>1149</v>
      </c>
      <c r="C1883" s="48" t="s">
        <v>1150</v>
      </c>
      <c r="D1883" s="49">
        <v>655</v>
      </c>
      <c r="E1883" s="50" t="s">
        <v>620</v>
      </c>
      <c r="F1883" s="48" t="s">
        <v>621</v>
      </c>
      <c r="G1883" s="48" t="s">
        <v>424</v>
      </c>
      <c r="H1883" s="48">
        <v>655</v>
      </c>
      <c r="I1883" s="48">
        <v>1</v>
      </c>
      <c r="J1883" s="48" t="s">
        <v>402</v>
      </c>
      <c r="K1883" s="48">
        <v>339</v>
      </c>
      <c r="L1883" s="49">
        <v>10</v>
      </c>
      <c r="M1883" s="48" t="s">
        <v>506</v>
      </c>
      <c r="N1883" s="51" t="s">
        <v>404</v>
      </c>
      <c r="P1883" s="48">
        <v>897</v>
      </c>
      <c r="Q1883" s="131" t="str">
        <f>IFERROR(INDEX(JRoomSCS!C:C,MATCH(JRooms!M1883,JRoomSCS!$B:$B,0)),"N/A")</f>
        <v>N/A</v>
      </c>
      <c r="R1883" s="86" t="s">
        <v>405</v>
      </c>
      <c r="S1883" s="87" t="str">
        <f>IFERROR(INDEX(SchoolList!C:C,MATCH(T1883,SchoolList!A:A,0)),"N/A")</f>
        <v>N/A</v>
      </c>
      <c r="T1883" s="87" t="s">
        <v>405</v>
      </c>
      <c r="U1883" s="88"/>
      <c r="V1883" s="87"/>
    </row>
    <row r="1884" spans="1:22" x14ac:dyDescent="0.2">
      <c r="A1884" s="48">
        <v>107</v>
      </c>
      <c r="B1884" s="48" t="s">
        <v>1149</v>
      </c>
      <c r="C1884" s="48" t="s">
        <v>1150</v>
      </c>
      <c r="D1884" s="49">
        <v>656</v>
      </c>
      <c r="E1884" s="50" t="s">
        <v>622</v>
      </c>
      <c r="F1884" s="48" t="s">
        <v>623</v>
      </c>
      <c r="G1884" s="48" t="s">
        <v>424</v>
      </c>
      <c r="H1884" s="48">
        <v>656</v>
      </c>
      <c r="I1884" s="48">
        <v>1</v>
      </c>
      <c r="J1884" s="48" t="s">
        <v>402</v>
      </c>
      <c r="K1884" s="48">
        <v>340</v>
      </c>
      <c r="L1884" s="49">
        <v>11</v>
      </c>
      <c r="M1884" s="48" t="s">
        <v>506</v>
      </c>
      <c r="N1884" s="51" t="s">
        <v>404</v>
      </c>
      <c r="P1884" s="48">
        <v>897</v>
      </c>
      <c r="Q1884" s="131" t="str">
        <f>IFERROR(INDEX(JRoomSCS!C:C,MATCH(JRooms!M1884,JRoomSCS!$B:$B,0)),"N/A")</f>
        <v>N/A</v>
      </c>
      <c r="R1884" s="86" t="s">
        <v>405</v>
      </c>
      <c r="S1884" s="87" t="str">
        <f>IFERROR(INDEX(SchoolList!C:C,MATCH(T1884,SchoolList!A:A,0)),"N/A")</f>
        <v>N/A</v>
      </c>
      <c r="T1884" s="87" t="s">
        <v>405</v>
      </c>
      <c r="U1884" s="88"/>
      <c r="V1884" s="87"/>
    </row>
    <row r="1885" spans="1:22" x14ac:dyDescent="0.2">
      <c r="A1885" s="48">
        <v>107</v>
      </c>
      <c r="B1885" s="48" t="s">
        <v>1149</v>
      </c>
      <c r="C1885" s="48" t="s">
        <v>1150</v>
      </c>
      <c r="D1885" s="49">
        <v>657</v>
      </c>
      <c r="E1885" s="50" t="s">
        <v>624</v>
      </c>
      <c r="F1885" s="48" t="s">
        <v>625</v>
      </c>
      <c r="G1885" s="48" t="s">
        <v>424</v>
      </c>
      <c r="H1885" s="48">
        <v>657</v>
      </c>
      <c r="I1885" s="48">
        <v>1</v>
      </c>
      <c r="J1885" s="48" t="s">
        <v>402</v>
      </c>
      <c r="K1885" s="48">
        <v>341</v>
      </c>
      <c r="L1885" s="49">
        <v>12</v>
      </c>
      <c r="M1885" s="48" t="s">
        <v>506</v>
      </c>
      <c r="N1885" s="51" t="s">
        <v>404</v>
      </c>
      <c r="P1885" s="48">
        <v>897</v>
      </c>
      <c r="Q1885" s="131" t="str">
        <f>IFERROR(INDEX(JRoomSCS!C:C,MATCH(JRooms!M1885,JRoomSCS!$B:$B,0)),"N/A")</f>
        <v>N/A</v>
      </c>
      <c r="R1885" s="86" t="s">
        <v>405</v>
      </c>
      <c r="S1885" s="87" t="str">
        <f>IFERROR(INDEX(SchoolList!C:C,MATCH(T1885,SchoolList!A:A,0)),"N/A")</f>
        <v>N/A</v>
      </c>
      <c r="T1885" s="87" t="s">
        <v>405</v>
      </c>
      <c r="U1885" s="88"/>
      <c r="V1885" s="87"/>
    </row>
    <row r="1886" spans="1:22" x14ac:dyDescent="0.2">
      <c r="A1886" s="48">
        <v>107</v>
      </c>
      <c r="B1886" s="48" t="s">
        <v>1149</v>
      </c>
      <c r="C1886" s="48" t="s">
        <v>1150</v>
      </c>
      <c r="D1886" s="49">
        <v>658</v>
      </c>
      <c r="E1886" s="50" t="s">
        <v>627</v>
      </c>
      <c r="F1886" s="48" t="s">
        <v>628</v>
      </c>
      <c r="G1886" s="48" t="s">
        <v>424</v>
      </c>
      <c r="H1886" s="48">
        <v>658</v>
      </c>
      <c r="I1886" s="48">
        <v>1</v>
      </c>
      <c r="J1886" s="48" t="s">
        <v>402</v>
      </c>
      <c r="K1886" s="48">
        <v>342</v>
      </c>
      <c r="L1886" s="49">
        <v>13</v>
      </c>
      <c r="M1886" s="48" t="s">
        <v>515</v>
      </c>
      <c r="N1886" s="51" t="s">
        <v>404</v>
      </c>
      <c r="P1886" s="48">
        <v>897</v>
      </c>
      <c r="Q1886" s="131" t="str">
        <f>IFERROR(INDEX(JRoomSCS!C:C,MATCH(JRooms!M1886,JRoomSCS!$B:$B,0)),"N/A")</f>
        <v>N/A</v>
      </c>
      <c r="R1886" s="86" t="s">
        <v>405</v>
      </c>
      <c r="S1886" s="87" t="str">
        <f>IFERROR(INDEX(SchoolList!C:C,MATCH(T1886,SchoolList!A:A,0)),"N/A")</f>
        <v>N/A</v>
      </c>
      <c r="T1886" s="87" t="s">
        <v>405</v>
      </c>
      <c r="U1886" s="88"/>
      <c r="V1886" s="87"/>
    </row>
    <row r="1887" spans="1:22" x14ac:dyDescent="0.2">
      <c r="A1887" s="48">
        <v>107</v>
      </c>
      <c r="B1887" s="48" t="s">
        <v>1149</v>
      </c>
      <c r="C1887" s="48" t="s">
        <v>1150</v>
      </c>
      <c r="D1887" s="49">
        <v>659</v>
      </c>
      <c r="E1887" s="50" t="s">
        <v>629</v>
      </c>
      <c r="F1887" s="48" t="s">
        <v>630</v>
      </c>
      <c r="G1887" s="48" t="s">
        <v>424</v>
      </c>
      <c r="H1887" s="48">
        <v>659</v>
      </c>
      <c r="I1887" s="48">
        <v>1</v>
      </c>
      <c r="J1887" s="48" t="s">
        <v>402</v>
      </c>
      <c r="K1887" s="48">
        <v>343</v>
      </c>
      <c r="L1887" s="49">
        <v>14</v>
      </c>
      <c r="M1887" s="48" t="s">
        <v>515</v>
      </c>
      <c r="N1887" s="51" t="s">
        <v>404</v>
      </c>
      <c r="P1887" s="48">
        <v>897</v>
      </c>
      <c r="Q1887" s="131" t="str">
        <f>IFERROR(INDEX(JRoomSCS!C:C,MATCH(JRooms!M1887,JRoomSCS!$B:$B,0)),"N/A")</f>
        <v>N/A</v>
      </c>
      <c r="R1887" s="86" t="s">
        <v>405</v>
      </c>
      <c r="S1887" s="87" t="str">
        <f>IFERROR(INDEX(SchoolList!C:C,MATCH(T1887,SchoolList!A:A,0)),"N/A")</f>
        <v>N/A</v>
      </c>
      <c r="T1887" s="87" t="s">
        <v>405</v>
      </c>
      <c r="U1887" s="88"/>
      <c r="V1887" s="87"/>
    </row>
    <row r="1888" spans="1:22" x14ac:dyDescent="0.2">
      <c r="A1888" s="48">
        <v>107</v>
      </c>
      <c r="B1888" s="48" t="s">
        <v>1149</v>
      </c>
      <c r="C1888" s="48" t="s">
        <v>1150</v>
      </c>
      <c r="D1888" s="49">
        <v>660</v>
      </c>
      <c r="E1888" s="50" t="s">
        <v>631</v>
      </c>
      <c r="F1888" s="48" t="s">
        <v>632</v>
      </c>
      <c r="G1888" s="48" t="s">
        <v>424</v>
      </c>
      <c r="H1888" s="48">
        <v>660</v>
      </c>
      <c r="I1888" s="48">
        <v>1</v>
      </c>
      <c r="J1888" s="48" t="s">
        <v>402</v>
      </c>
      <c r="K1888" s="48">
        <v>344</v>
      </c>
      <c r="L1888" s="49">
        <v>15</v>
      </c>
      <c r="M1888" s="48" t="s">
        <v>515</v>
      </c>
      <c r="N1888" s="51" t="s">
        <v>404</v>
      </c>
      <c r="P1888" s="48">
        <v>897</v>
      </c>
      <c r="Q1888" s="131" t="str">
        <f>IFERROR(INDEX(JRoomSCS!C:C,MATCH(JRooms!M1888,JRoomSCS!$B:$B,0)),"N/A")</f>
        <v>N/A</v>
      </c>
      <c r="R1888" s="86" t="s">
        <v>405</v>
      </c>
      <c r="S1888" s="87" t="str">
        <f>IFERROR(INDEX(SchoolList!C:C,MATCH(T1888,SchoolList!A:A,0)),"N/A")</f>
        <v>N/A</v>
      </c>
      <c r="T1888" s="87" t="s">
        <v>405</v>
      </c>
      <c r="U1888" s="88"/>
      <c r="V1888" s="87"/>
    </row>
    <row r="1889" spans="1:22" x14ac:dyDescent="0.2">
      <c r="A1889" s="48">
        <v>107</v>
      </c>
      <c r="B1889" s="48" t="s">
        <v>1149</v>
      </c>
      <c r="C1889" s="48" t="s">
        <v>1150</v>
      </c>
      <c r="D1889" s="49">
        <v>661</v>
      </c>
      <c r="E1889" s="50" t="s">
        <v>633</v>
      </c>
      <c r="F1889" s="48" t="s">
        <v>634</v>
      </c>
      <c r="G1889" s="48" t="s">
        <v>424</v>
      </c>
      <c r="H1889" s="48">
        <v>661</v>
      </c>
      <c r="I1889" s="48">
        <v>1</v>
      </c>
      <c r="J1889" s="48" t="s">
        <v>402</v>
      </c>
      <c r="K1889" s="48">
        <v>345</v>
      </c>
      <c r="L1889" s="49">
        <v>16</v>
      </c>
      <c r="M1889" s="48" t="s">
        <v>515</v>
      </c>
      <c r="N1889" s="51" t="s">
        <v>404</v>
      </c>
      <c r="P1889" s="48">
        <v>897</v>
      </c>
      <c r="Q1889" s="131" t="str">
        <f>IFERROR(INDEX(JRoomSCS!C:C,MATCH(JRooms!M1889,JRoomSCS!$B:$B,0)),"N/A")</f>
        <v>N/A</v>
      </c>
      <c r="R1889" s="86" t="s">
        <v>405</v>
      </c>
      <c r="S1889" s="87" t="str">
        <f>IFERROR(INDEX(SchoolList!C:C,MATCH(T1889,SchoolList!A:A,0)),"N/A")</f>
        <v>N/A</v>
      </c>
      <c r="T1889" s="87" t="s">
        <v>405</v>
      </c>
      <c r="U1889" s="88"/>
      <c r="V1889" s="87"/>
    </row>
    <row r="1890" spans="1:22" x14ac:dyDescent="0.2">
      <c r="A1890" s="48">
        <v>20</v>
      </c>
      <c r="B1890" s="48" t="s">
        <v>1155</v>
      </c>
      <c r="C1890" s="48" t="s">
        <v>1156</v>
      </c>
      <c r="D1890" s="49">
        <v>504</v>
      </c>
      <c r="E1890" s="50" t="s">
        <v>399</v>
      </c>
      <c r="F1890" s="48" t="s">
        <v>400</v>
      </c>
      <c r="G1890" s="48" t="s">
        <v>401</v>
      </c>
      <c r="H1890" s="48">
        <v>504</v>
      </c>
      <c r="I1890" s="48">
        <v>1</v>
      </c>
      <c r="J1890" s="48" t="s">
        <v>402</v>
      </c>
      <c r="K1890" s="48">
        <v>2428</v>
      </c>
      <c r="L1890" s="49">
        <v>3</v>
      </c>
      <c r="M1890" s="48" t="s">
        <v>374</v>
      </c>
      <c r="N1890" s="51" t="s">
        <v>500</v>
      </c>
      <c r="P1890" s="48">
        <v>840</v>
      </c>
      <c r="Q1890" s="131" t="str">
        <f>IFERROR(INDEX(JRoomSCS!C:C,MATCH(JRooms!M1890,JRoomSCS!$B:$B,0)),"N/A")</f>
        <v>Tech</v>
      </c>
      <c r="R1890" s="86" t="s">
        <v>405</v>
      </c>
      <c r="S1890" s="87" t="str">
        <f>IFERROR(INDEX(SchoolList!C:C,MATCH(T1890,SchoolList!A:A,0)),"N/A")</f>
        <v>N/A</v>
      </c>
      <c r="T1890" s="87" t="s">
        <v>405</v>
      </c>
      <c r="U1890" s="88"/>
      <c r="V1890" s="87"/>
    </row>
    <row r="1891" spans="1:22" x14ac:dyDescent="0.2">
      <c r="A1891" s="48">
        <v>20</v>
      </c>
      <c r="B1891" s="48" t="s">
        <v>1155</v>
      </c>
      <c r="C1891" s="48" t="s">
        <v>1156</v>
      </c>
      <c r="D1891" s="49">
        <v>504</v>
      </c>
      <c r="E1891" s="50" t="s">
        <v>399</v>
      </c>
      <c r="F1891" s="48" t="s">
        <v>400</v>
      </c>
      <c r="G1891" s="48" t="s">
        <v>401</v>
      </c>
      <c r="H1891" s="48">
        <v>504</v>
      </c>
      <c r="I1891" s="48">
        <v>1</v>
      </c>
      <c r="J1891" s="48" t="s">
        <v>402</v>
      </c>
      <c r="K1891" s="48">
        <v>2427</v>
      </c>
      <c r="L1891" s="49">
        <v>4</v>
      </c>
      <c r="M1891" s="48" t="s">
        <v>403</v>
      </c>
      <c r="N1891" s="51" t="s">
        <v>404</v>
      </c>
      <c r="P1891" s="48">
        <v>840</v>
      </c>
      <c r="Q1891" s="131" t="str">
        <f>IFERROR(INDEX(JRoomSCS!C:C,MATCH(JRooms!M1891,JRoomSCS!$B:$B,0)),"N/A")</f>
        <v>N/A</v>
      </c>
      <c r="R1891" s="86" t="s">
        <v>405</v>
      </c>
      <c r="S1891" s="87" t="str">
        <f>IFERROR(INDEX(SchoolList!C:C,MATCH(T1891,SchoolList!A:A,0)),"N/A")</f>
        <v>N/A</v>
      </c>
      <c r="T1891" s="87" t="s">
        <v>405</v>
      </c>
      <c r="U1891" s="88"/>
      <c r="V1891" s="87"/>
    </row>
    <row r="1892" spans="1:22" x14ac:dyDescent="0.2">
      <c r="A1892" s="48">
        <v>20</v>
      </c>
      <c r="B1892" s="48" t="s">
        <v>1155</v>
      </c>
      <c r="C1892" s="48" t="s">
        <v>1156</v>
      </c>
      <c r="D1892" s="49">
        <v>504</v>
      </c>
      <c r="E1892" s="50" t="s">
        <v>399</v>
      </c>
      <c r="F1892" s="48" t="s">
        <v>400</v>
      </c>
      <c r="G1892" s="48" t="s">
        <v>401</v>
      </c>
      <c r="H1892" s="48">
        <v>504</v>
      </c>
      <c r="I1892" s="48">
        <v>1</v>
      </c>
      <c r="J1892" s="48" t="s">
        <v>402</v>
      </c>
      <c r="K1892" s="48">
        <v>2426</v>
      </c>
      <c r="L1892" s="49">
        <v>5</v>
      </c>
      <c r="M1892" s="48" t="s">
        <v>403</v>
      </c>
      <c r="N1892" s="51" t="s">
        <v>404</v>
      </c>
      <c r="P1892" s="48">
        <v>840</v>
      </c>
      <c r="Q1892" s="131" t="str">
        <f>IFERROR(INDEX(JRoomSCS!C:C,MATCH(JRooms!M1892,JRoomSCS!$B:$B,0)),"N/A")</f>
        <v>N/A</v>
      </c>
      <c r="R1892" s="86" t="s">
        <v>405</v>
      </c>
      <c r="S1892" s="87" t="str">
        <f>IFERROR(INDEX(SchoolList!C:C,MATCH(T1892,SchoolList!A:A,0)),"N/A")</f>
        <v>N/A</v>
      </c>
      <c r="T1892" s="87" t="s">
        <v>405</v>
      </c>
      <c r="U1892" s="88"/>
      <c r="V1892" s="87"/>
    </row>
    <row r="1893" spans="1:22" x14ac:dyDescent="0.2">
      <c r="A1893" s="48">
        <v>20</v>
      </c>
      <c r="B1893" s="48" t="s">
        <v>1155</v>
      </c>
      <c r="C1893" s="48" t="s">
        <v>1156</v>
      </c>
      <c r="D1893" s="49">
        <v>504</v>
      </c>
      <c r="E1893" s="50" t="s">
        <v>399</v>
      </c>
      <c r="F1893" s="48" t="s">
        <v>400</v>
      </c>
      <c r="G1893" s="48" t="s">
        <v>401</v>
      </c>
      <c r="H1893" s="48">
        <v>504</v>
      </c>
      <c r="I1893" s="48">
        <v>1</v>
      </c>
      <c r="J1893" s="48" t="s">
        <v>402</v>
      </c>
      <c r="K1893" s="48">
        <v>2425</v>
      </c>
      <c r="L1893" s="49">
        <v>6</v>
      </c>
      <c r="M1893" s="48" t="s">
        <v>403</v>
      </c>
      <c r="N1893" s="51" t="s">
        <v>404</v>
      </c>
      <c r="P1893" s="48">
        <v>840</v>
      </c>
      <c r="Q1893" s="131" t="str">
        <f>IFERROR(INDEX(JRoomSCS!C:C,MATCH(JRooms!M1893,JRoomSCS!$B:$B,0)),"N/A")</f>
        <v>N/A</v>
      </c>
      <c r="R1893" s="86" t="s">
        <v>405</v>
      </c>
      <c r="S1893" s="87" t="str">
        <f>IFERROR(INDEX(SchoolList!C:C,MATCH(T1893,SchoolList!A:A,0)),"N/A")</f>
        <v>N/A</v>
      </c>
      <c r="T1893" s="87" t="s">
        <v>405</v>
      </c>
      <c r="U1893" s="88"/>
      <c r="V1893" s="87"/>
    </row>
    <row r="1894" spans="1:22" x14ac:dyDescent="0.2">
      <c r="A1894" s="48">
        <v>20</v>
      </c>
      <c r="B1894" s="48" t="s">
        <v>1155</v>
      </c>
      <c r="C1894" s="48" t="s">
        <v>1156</v>
      </c>
      <c r="D1894" s="49">
        <v>504</v>
      </c>
      <c r="E1894" s="50" t="s">
        <v>399</v>
      </c>
      <c r="F1894" s="48" t="s">
        <v>400</v>
      </c>
      <c r="G1894" s="48" t="s">
        <v>401</v>
      </c>
      <c r="H1894" s="48">
        <v>504</v>
      </c>
      <c r="I1894" s="48">
        <v>1</v>
      </c>
      <c r="J1894" s="48" t="s">
        <v>402</v>
      </c>
      <c r="K1894" s="48">
        <v>2424</v>
      </c>
      <c r="L1894" s="49">
        <v>7</v>
      </c>
      <c r="M1894" s="48" t="s">
        <v>403</v>
      </c>
      <c r="N1894" s="51" t="s">
        <v>404</v>
      </c>
      <c r="P1894" s="48">
        <v>840</v>
      </c>
      <c r="Q1894" s="131" t="str">
        <f>IFERROR(INDEX(JRoomSCS!C:C,MATCH(JRooms!M1894,JRoomSCS!$B:$B,0)),"N/A")</f>
        <v>N/A</v>
      </c>
      <c r="R1894" s="86" t="s">
        <v>405</v>
      </c>
      <c r="S1894" s="87" t="str">
        <f>IFERROR(INDEX(SchoolList!C:C,MATCH(T1894,SchoolList!A:A,0)),"N/A")</f>
        <v>N/A</v>
      </c>
      <c r="T1894" s="87" t="s">
        <v>405</v>
      </c>
      <c r="U1894" s="88"/>
      <c r="V1894" s="87"/>
    </row>
    <row r="1895" spans="1:22" x14ac:dyDescent="0.2">
      <c r="A1895" s="48">
        <v>20</v>
      </c>
      <c r="B1895" s="48" t="s">
        <v>1155</v>
      </c>
      <c r="C1895" s="48" t="s">
        <v>1156</v>
      </c>
      <c r="D1895" s="49">
        <v>504</v>
      </c>
      <c r="E1895" s="50" t="s">
        <v>399</v>
      </c>
      <c r="F1895" s="48" t="s">
        <v>400</v>
      </c>
      <c r="G1895" s="48" t="s">
        <v>401</v>
      </c>
      <c r="H1895" s="48">
        <v>504</v>
      </c>
      <c r="I1895" s="48">
        <v>1</v>
      </c>
      <c r="J1895" s="48" t="s">
        <v>402</v>
      </c>
      <c r="K1895" s="48">
        <v>2423</v>
      </c>
      <c r="L1895" s="49">
        <v>8</v>
      </c>
      <c r="M1895" s="48" t="s">
        <v>403</v>
      </c>
      <c r="N1895" s="51" t="s">
        <v>404</v>
      </c>
      <c r="P1895" s="48">
        <v>840</v>
      </c>
      <c r="Q1895" s="131" t="str">
        <f>IFERROR(INDEX(JRoomSCS!C:C,MATCH(JRooms!M1895,JRoomSCS!$B:$B,0)),"N/A")</f>
        <v>N/A</v>
      </c>
      <c r="R1895" s="86" t="s">
        <v>405</v>
      </c>
      <c r="S1895" s="87" t="str">
        <f>IFERROR(INDEX(SchoolList!C:C,MATCH(T1895,SchoolList!A:A,0)),"N/A")</f>
        <v>N/A</v>
      </c>
      <c r="T1895" s="87" t="s">
        <v>405</v>
      </c>
      <c r="U1895" s="88"/>
      <c r="V1895" s="87"/>
    </row>
    <row r="1896" spans="1:22" x14ac:dyDescent="0.2">
      <c r="A1896" s="48">
        <v>20</v>
      </c>
      <c r="B1896" s="48" t="s">
        <v>1155</v>
      </c>
      <c r="C1896" s="48" t="s">
        <v>1156</v>
      </c>
      <c r="D1896" s="49">
        <v>504</v>
      </c>
      <c r="E1896" s="50" t="s">
        <v>399</v>
      </c>
      <c r="F1896" s="48" t="s">
        <v>400</v>
      </c>
      <c r="G1896" s="48" t="s">
        <v>401</v>
      </c>
      <c r="H1896" s="48">
        <v>504</v>
      </c>
      <c r="I1896" s="48">
        <v>1</v>
      </c>
      <c r="J1896" s="48" t="s">
        <v>402</v>
      </c>
      <c r="K1896" s="48">
        <v>2422</v>
      </c>
      <c r="L1896" s="49">
        <v>9</v>
      </c>
      <c r="M1896" s="48" t="s">
        <v>403</v>
      </c>
      <c r="N1896" s="51" t="s">
        <v>404</v>
      </c>
      <c r="P1896" s="48">
        <v>840</v>
      </c>
      <c r="Q1896" s="131" t="str">
        <f>IFERROR(INDEX(JRoomSCS!C:C,MATCH(JRooms!M1896,JRoomSCS!$B:$B,0)),"N/A")</f>
        <v>N/A</v>
      </c>
      <c r="R1896" s="86" t="s">
        <v>405</v>
      </c>
      <c r="S1896" s="87" t="str">
        <f>IFERROR(INDEX(SchoolList!C:C,MATCH(T1896,SchoolList!A:A,0)),"N/A")</f>
        <v>N/A</v>
      </c>
      <c r="T1896" s="87" t="s">
        <v>405</v>
      </c>
      <c r="U1896" s="88"/>
      <c r="V1896" s="87"/>
    </row>
    <row r="1897" spans="1:22" x14ac:dyDescent="0.2">
      <c r="A1897" s="48">
        <v>20</v>
      </c>
      <c r="B1897" s="48" t="s">
        <v>1155</v>
      </c>
      <c r="C1897" s="48" t="s">
        <v>1156</v>
      </c>
      <c r="D1897" s="49">
        <v>504</v>
      </c>
      <c r="E1897" s="50" t="s">
        <v>399</v>
      </c>
      <c r="F1897" s="48" t="s">
        <v>400</v>
      </c>
      <c r="G1897" s="48" t="s">
        <v>401</v>
      </c>
      <c r="H1897" s="48">
        <v>504</v>
      </c>
      <c r="I1897" s="48">
        <v>1</v>
      </c>
      <c r="J1897" s="48" t="s">
        <v>402</v>
      </c>
      <c r="K1897" s="48">
        <v>2420</v>
      </c>
      <c r="L1897" s="49">
        <v>10</v>
      </c>
      <c r="M1897" s="48" t="s">
        <v>403</v>
      </c>
      <c r="N1897" s="51" t="s">
        <v>404</v>
      </c>
      <c r="P1897" s="48">
        <v>840</v>
      </c>
      <c r="Q1897" s="131" t="str">
        <f>IFERROR(INDEX(JRoomSCS!C:C,MATCH(JRooms!M1897,JRoomSCS!$B:$B,0)),"N/A")</f>
        <v>N/A</v>
      </c>
      <c r="R1897" s="86" t="s">
        <v>405</v>
      </c>
      <c r="S1897" s="87" t="str">
        <f>IFERROR(INDEX(SchoolList!C:C,MATCH(T1897,SchoolList!A:A,0)),"N/A")</f>
        <v>N/A</v>
      </c>
      <c r="T1897" s="87" t="s">
        <v>405</v>
      </c>
      <c r="U1897" s="88"/>
      <c r="V1897" s="87"/>
    </row>
    <row r="1898" spans="1:22" x14ac:dyDescent="0.2">
      <c r="A1898" s="48">
        <v>20</v>
      </c>
      <c r="B1898" s="48" t="s">
        <v>1155</v>
      </c>
      <c r="C1898" s="48" t="s">
        <v>1156</v>
      </c>
      <c r="D1898" s="49">
        <v>504</v>
      </c>
      <c r="E1898" s="50" t="s">
        <v>399</v>
      </c>
      <c r="F1898" s="48" t="s">
        <v>400</v>
      </c>
      <c r="G1898" s="48" t="s">
        <v>401</v>
      </c>
      <c r="H1898" s="48">
        <v>504</v>
      </c>
      <c r="I1898" s="48">
        <v>1</v>
      </c>
      <c r="J1898" s="48" t="s">
        <v>402</v>
      </c>
      <c r="K1898" s="48">
        <v>2421</v>
      </c>
      <c r="L1898" s="49">
        <v>11</v>
      </c>
      <c r="M1898" s="48" t="s">
        <v>403</v>
      </c>
      <c r="N1898" s="51" t="s">
        <v>404</v>
      </c>
      <c r="P1898" s="48">
        <v>840</v>
      </c>
      <c r="Q1898" s="131" t="str">
        <f>IFERROR(INDEX(JRoomSCS!C:C,MATCH(JRooms!M1898,JRoomSCS!$B:$B,0)),"N/A")</f>
        <v>N/A</v>
      </c>
      <c r="R1898" s="86" t="s">
        <v>405</v>
      </c>
      <c r="S1898" s="87" t="str">
        <f>IFERROR(INDEX(SchoolList!C:C,MATCH(T1898,SchoolList!A:A,0)),"N/A")</f>
        <v>N/A</v>
      </c>
      <c r="T1898" s="87" t="s">
        <v>405</v>
      </c>
      <c r="U1898" s="88"/>
      <c r="V1898" s="87"/>
    </row>
    <row r="1899" spans="1:22" x14ac:dyDescent="0.2">
      <c r="A1899" s="48">
        <v>20</v>
      </c>
      <c r="B1899" s="48" t="s">
        <v>1155</v>
      </c>
      <c r="C1899" s="48" t="s">
        <v>1156</v>
      </c>
      <c r="D1899" s="49">
        <v>504</v>
      </c>
      <c r="E1899" s="50" t="s">
        <v>399</v>
      </c>
      <c r="F1899" s="48" t="s">
        <v>400</v>
      </c>
      <c r="G1899" s="48" t="s">
        <v>401</v>
      </c>
      <c r="H1899" s="48">
        <v>504</v>
      </c>
      <c r="I1899" s="48">
        <v>1</v>
      </c>
      <c r="J1899" s="48" t="s">
        <v>402</v>
      </c>
      <c r="K1899" s="48">
        <v>2419</v>
      </c>
      <c r="L1899" s="49">
        <v>12</v>
      </c>
      <c r="M1899" s="48" t="s">
        <v>403</v>
      </c>
      <c r="N1899" s="51" t="s">
        <v>404</v>
      </c>
      <c r="P1899" s="48">
        <v>840</v>
      </c>
      <c r="Q1899" s="131" t="str">
        <f>IFERROR(INDEX(JRoomSCS!C:C,MATCH(JRooms!M1899,JRoomSCS!$B:$B,0)),"N/A")</f>
        <v>N/A</v>
      </c>
      <c r="R1899" s="86" t="s">
        <v>405</v>
      </c>
      <c r="S1899" s="87" t="str">
        <f>IFERROR(INDEX(SchoolList!C:C,MATCH(T1899,SchoolList!A:A,0)),"N/A")</f>
        <v>N/A</v>
      </c>
      <c r="T1899" s="87" t="s">
        <v>405</v>
      </c>
      <c r="U1899" s="88"/>
      <c r="V1899" s="87"/>
    </row>
    <row r="1900" spans="1:22" x14ac:dyDescent="0.2">
      <c r="A1900" s="48">
        <v>20</v>
      </c>
      <c r="B1900" s="48" t="s">
        <v>1155</v>
      </c>
      <c r="C1900" s="48" t="s">
        <v>1156</v>
      </c>
      <c r="D1900" s="49">
        <v>504</v>
      </c>
      <c r="E1900" s="50" t="s">
        <v>399</v>
      </c>
      <c r="F1900" s="48" t="s">
        <v>400</v>
      </c>
      <c r="G1900" s="48" t="s">
        <v>401</v>
      </c>
      <c r="H1900" s="48">
        <v>504</v>
      </c>
      <c r="I1900" s="48">
        <v>1</v>
      </c>
      <c r="J1900" s="48" t="s">
        <v>402</v>
      </c>
      <c r="K1900" s="48">
        <v>2418</v>
      </c>
      <c r="L1900" s="49">
        <v>13</v>
      </c>
      <c r="M1900" s="48" t="s">
        <v>403</v>
      </c>
      <c r="N1900" s="51" t="s">
        <v>404</v>
      </c>
      <c r="P1900" s="48">
        <v>840</v>
      </c>
      <c r="Q1900" s="131" t="str">
        <f>IFERROR(INDEX(JRoomSCS!C:C,MATCH(JRooms!M1900,JRoomSCS!$B:$B,0)),"N/A")</f>
        <v>N/A</v>
      </c>
      <c r="R1900" s="86" t="s">
        <v>405</v>
      </c>
      <c r="S1900" s="87" t="str">
        <f>IFERROR(INDEX(SchoolList!C:C,MATCH(T1900,SchoolList!A:A,0)),"N/A")</f>
        <v>N/A</v>
      </c>
      <c r="T1900" s="87" t="s">
        <v>405</v>
      </c>
      <c r="U1900" s="88"/>
      <c r="V1900" s="87"/>
    </row>
    <row r="1901" spans="1:22" x14ac:dyDescent="0.2">
      <c r="A1901" s="48">
        <v>20</v>
      </c>
      <c r="B1901" s="48" t="s">
        <v>1155</v>
      </c>
      <c r="C1901" s="48" t="s">
        <v>1156</v>
      </c>
      <c r="D1901" s="49">
        <v>504</v>
      </c>
      <c r="E1901" s="50" t="s">
        <v>399</v>
      </c>
      <c r="F1901" s="48" t="s">
        <v>400</v>
      </c>
      <c r="G1901" s="48" t="s">
        <v>401</v>
      </c>
      <c r="H1901" s="48">
        <v>504</v>
      </c>
      <c r="I1901" s="48">
        <v>1</v>
      </c>
      <c r="J1901" s="48" t="s">
        <v>402</v>
      </c>
      <c r="K1901" s="48">
        <v>2431</v>
      </c>
      <c r="L1901" s="49" t="s">
        <v>280</v>
      </c>
      <c r="M1901" s="48" t="s">
        <v>406</v>
      </c>
      <c r="N1901" s="51" t="s">
        <v>404</v>
      </c>
      <c r="P1901" s="48">
        <v>1224</v>
      </c>
      <c r="Q1901" s="131" t="str">
        <f>IFERROR(INDEX(JRoomSCS!C:C,MATCH(JRooms!M1901,JRoomSCS!$B:$B,0)),"N/A")</f>
        <v>N/A</v>
      </c>
      <c r="R1901" s="86" t="s">
        <v>405</v>
      </c>
      <c r="S1901" s="87" t="str">
        <f>IFERROR(INDEX(SchoolList!C:C,MATCH(T1901,SchoolList!A:A,0)),"N/A")</f>
        <v>N/A</v>
      </c>
      <c r="T1901" s="87" t="s">
        <v>405</v>
      </c>
      <c r="U1901" s="88"/>
      <c r="V1901" s="87"/>
    </row>
    <row r="1902" spans="1:22" x14ac:dyDescent="0.2">
      <c r="A1902" s="48">
        <v>20</v>
      </c>
      <c r="B1902" s="48" t="s">
        <v>1155</v>
      </c>
      <c r="C1902" s="48" t="s">
        <v>1156</v>
      </c>
      <c r="D1902" s="49">
        <v>504</v>
      </c>
      <c r="E1902" s="50" t="s">
        <v>399</v>
      </c>
      <c r="F1902" s="48" t="s">
        <v>400</v>
      </c>
      <c r="G1902" s="48" t="s">
        <v>401</v>
      </c>
      <c r="H1902" s="48">
        <v>504</v>
      </c>
      <c r="I1902" s="48">
        <v>1</v>
      </c>
      <c r="J1902" s="48" t="s">
        <v>402</v>
      </c>
      <c r="K1902" s="48">
        <v>2429</v>
      </c>
      <c r="L1902" s="49" t="s">
        <v>414</v>
      </c>
      <c r="M1902" s="48" t="s">
        <v>415</v>
      </c>
      <c r="N1902" s="51" t="s">
        <v>416</v>
      </c>
      <c r="P1902" s="48">
        <v>840</v>
      </c>
      <c r="Q1902" s="131" t="str">
        <f>IFERROR(INDEX(JRoomSCS!C:C,MATCH(JRooms!M1902,JRoomSCS!$B:$B,0)),"N/A")</f>
        <v>N/A</v>
      </c>
      <c r="R1902" s="86" t="s">
        <v>405</v>
      </c>
      <c r="S1902" s="87" t="str">
        <f>IFERROR(INDEX(SchoolList!C:C,MATCH(T1902,SchoolList!A:A,0)),"N/A")</f>
        <v>N/A</v>
      </c>
      <c r="T1902" s="87" t="s">
        <v>405</v>
      </c>
      <c r="U1902" s="88"/>
      <c r="V1902" s="87"/>
    </row>
    <row r="1903" spans="1:22" x14ac:dyDescent="0.2">
      <c r="A1903" s="48">
        <v>20</v>
      </c>
      <c r="B1903" s="48" t="s">
        <v>1155</v>
      </c>
      <c r="C1903" s="48" t="s">
        <v>1156</v>
      </c>
      <c r="D1903" s="49">
        <v>504</v>
      </c>
      <c r="E1903" s="50" t="s">
        <v>399</v>
      </c>
      <c r="F1903" s="48" t="s">
        <v>400</v>
      </c>
      <c r="G1903" s="48" t="s">
        <v>401</v>
      </c>
      <c r="H1903" s="48">
        <v>504</v>
      </c>
      <c r="I1903" s="48">
        <v>1</v>
      </c>
      <c r="J1903" s="48" t="s">
        <v>402</v>
      </c>
      <c r="K1903" s="48">
        <v>2432</v>
      </c>
      <c r="L1903" s="49" t="s">
        <v>542</v>
      </c>
      <c r="M1903" s="48" t="s">
        <v>412</v>
      </c>
      <c r="N1903" s="51" t="s">
        <v>413</v>
      </c>
      <c r="P1903" s="48">
        <v>2280</v>
      </c>
      <c r="Q1903" s="131" t="str">
        <f>IFERROR(INDEX(JRoomSCS!C:C,MATCH(JRooms!M1903,JRoomSCS!$B:$B,0)),"N/A")</f>
        <v>N/A</v>
      </c>
      <c r="R1903" s="86" t="s">
        <v>405</v>
      </c>
      <c r="S1903" s="87" t="str">
        <f>IFERROR(INDEX(SchoolList!C:C,MATCH(T1903,SchoolList!A:A,0)),"N/A")</f>
        <v>N/A</v>
      </c>
      <c r="T1903" s="87" t="s">
        <v>405</v>
      </c>
      <c r="U1903" s="88"/>
      <c r="V1903" s="87"/>
    </row>
    <row r="1904" spans="1:22" x14ac:dyDescent="0.2">
      <c r="A1904" s="48">
        <v>20</v>
      </c>
      <c r="B1904" s="48" t="s">
        <v>1155</v>
      </c>
      <c r="C1904" s="48" t="s">
        <v>1156</v>
      </c>
      <c r="D1904" s="49">
        <v>504</v>
      </c>
      <c r="E1904" s="50" t="s">
        <v>399</v>
      </c>
      <c r="F1904" s="48" t="s">
        <v>400</v>
      </c>
      <c r="G1904" s="48" t="s">
        <v>401</v>
      </c>
      <c r="H1904" s="48">
        <v>504</v>
      </c>
      <c r="I1904" s="48">
        <v>1</v>
      </c>
      <c r="J1904" s="48" t="s">
        <v>402</v>
      </c>
      <c r="K1904" s="48">
        <v>2430</v>
      </c>
      <c r="L1904" s="49" t="s">
        <v>1157</v>
      </c>
      <c r="M1904" s="48" t="s">
        <v>408</v>
      </c>
      <c r="N1904" s="51" t="s">
        <v>409</v>
      </c>
      <c r="P1904" s="48">
        <v>240</v>
      </c>
      <c r="Q1904" s="131" t="str">
        <f>IFERROR(INDEX(JRoomSCS!C:C,MATCH(JRooms!M1904,JRoomSCS!$B:$B,0)),"N/A")</f>
        <v>N/A</v>
      </c>
      <c r="R1904" s="86" t="s">
        <v>405</v>
      </c>
      <c r="S1904" s="87" t="str">
        <f>IFERROR(INDEX(SchoolList!C:C,MATCH(T1904,SchoolList!A:A,0)),"N/A")</f>
        <v>N/A</v>
      </c>
      <c r="T1904" s="87" t="s">
        <v>405</v>
      </c>
      <c r="U1904" s="88"/>
      <c r="V1904" s="87"/>
    </row>
    <row r="1905" spans="1:22" x14ac:dyDescent="0.2">
      <c r="A1905" s="48">
        <v>20</v>
      </c>
      <c r="B1905" s="48" t="s">
        <v>1155</v>
      </c>
      <c r="C1905" s="48" t="s">
        <v>1156</v>
      </c>
      <c r="D1905" s="49">
        <v>511</v>
      </c>
      <c r="E1905" s="50" t="s">
        <v>707</v>
      </c>
      <c r="F1905" s="48" t="s">
        <v>708</v>
      </c>
      <c r="G1905" s="48" t="s">
        <v>401</v>
      </c>
      <c r="H1905" s="48">
        <v>511</v>
      </c>
      <c r="I1905" s="48">
        <v>1</v>
      </c>
      <c r="J1905" s="48" t="s">
        <v>402</v>
      </c>
      <c r="K1905" s="48">
        <v>2436</v>
      </c>
      <c r="L1905" s="49">
        <v>1</v>
      </c>
      <c r="M1905" s="48" t="s">
        <v>403</v>
      </c>
      <c r="N1905" s="51" t="s">
        <v>404</v>
      </c>
      <c r="P1905" s="48">
        <v>805</v>
      </c>
      <c r="Q1905" s="131" t="str">
        <f>IFERROR(INDEX(JRoomSCS!C:C,MATCH(JRooms!M1905,JRoomSCS!$B:$B,0)),"N/A")</f>
        <v>N/A</v>
      </c>
      <c r="R1905" s="86" t="s">
        <v>405</v>
      </c>
      <c r="S1905" s="87" t="str">
        <f>IFERROR(INDEX(SchoolList!C:C,MATCH(T1905,SchoolList!A:A,0)),"N/A")</f>
        <v>N/A</v>
      </c>
      <c r="T1905" s="87" t="s">
        <v>405</v>
      </c>
      <c r="U1905" s="88"/>
      <c r="V1905" s="87"/>
    </row>
    <row r="1906" spans="1:22" x14ac:dyDescent="0.2">
      <c r="A1906" s="48">
        <v>20</v>
      </c>
      <c r="B1906" s="48" t="s">
        <v>1155</v>
      </c>
      <c r="C1906" s="48" t="s">
        <v>1156</v>
      </c>
      <c r="D1906" s="49">
        <v>511</v>
      </c>
      <c r="E1906" s="50" t="s">
        <v>707</v>
      </c>
      <c r="F1906" s="48" t="s">
        <v>708</v>
      </c>
      <c r="G1906" s="48" t="s">
        <v>401</v>
      </c>
      <c r="H1906" s="48">
        <v>511</v>
      </c>
      <c r="I1906" s="48">
        <v>1</v>
      </c>
      <c r="J1906" s="48" t="s">
        <v>402</v>
      </c>
      <c r="K1906" s="48">
        <v>2434</v>
      </c>
      <c r="L1906" s="49">
        <v>2</v>
      </c>
      <c r="M1906" s="48" t="s">
        <v>403</v>
      </c>
      <c r="N1906" s="51" t="s">
        <v>404</v>
      </c>
      <c r="P1906" s="48">
        <v>828</v>
      </c>
      <c r="Q1906" s="131" t="str">
        <f>IFERROR(INDEX(JRoomSCS!C:C,MATCH(JRooms!M1906,JRoomSCS!$B:$B,0)),"N/A")</f>
        <v>N/A</v>
      </c>
      <c r="R1906" s="86" t="s">
        <v>405</v>
      </c>
      <c r="S1906" s="87" t="str">
        <f>IFERROR(INDEX(SchoolList!C:C,MATCH(T1906,SchoolList!A:A,0)),"N/A")</f>
        <v>N/A</v>
      </c>
      <c r="T1906" s="87" t="s">
        <v>405</v>
      </c>
      <c r="U1906" s="88"/>
      <c r="V1906" s="87"/>
    </row>
    <row r="1907" spans="1:22" x14ac:dyDescent="0.2">
      <c r="A1907" s="48">
        <v>20</v>
      </c>
      <c r="B1907" s="48" t="s">
        <v>1155</v>
      </c>
      <c r="C1907" s="48" t="s">
        <v>1156</v>
      </c>
      <c r="D1907" s="49">
        <v>511</v>
      </c>
      <c r="E1907" s="50" t="s">
        <v>707</v>
      </c>
      <c r="F1907" s="48" t="s">
        <v>708</v>
      </c>
      <c r="G1907" s="48" t="s">
        <v>401</v>
      </c>
      <c r="H1907" s="48">
        <v>511</v>
      </c>
      <c r="I1907" s="48">
        <v>1</v>
      </c>
      <c r="J1907" s="48" t="s">
        <v>402</v>
      </c>
      <c r="K1907" s="48">
        <v>2435</v>
      </c>
      <c r="L1907" s="49">
        <v>3</v>
      </c>
      <c r="M1907" s="48" t="s">
        <v>403</v>
      </c>
      <c r="N1907" s="51" t="s">
        <v>404</v>
      </c>
      <c r="P1907" s="48">
        <v>805</v>
      </c>
      <c r="Q1907" s="131" t="str">
        <f>IFERROR(INDEX(JRoomSCS!C:C,MATCH(JRooms!M1907,JRoomSCS!$B:$B,0)),"N/A")</f>
        <v>N/A</v>
      </c>
      <c r="R1907" s="86" t="s">
        <v>405</v>
      </c>
      <c r="S1907" s="87" t="str">
        <f>IFERROR(INDEX(SchoolList!C:C,MATCH(T1907,SchoolList!A:A,0)),"N/A")</f>
        <v>N/A</v>
      </c>
      <c r="T1907" s="87" t="s">
        <v>405</v>
      </c>
      <c r="U1907" s="88"/>
      <c r="V1907" s="87"/>
    </row>
    <row r="1908" spans="1:22" x14ac:dyDescent="0.2">
      <c r="A1908" s="48">
        <v>20</v>
      </c>
      <c r="B1908" s="48" t="s">
        <v>1155</v>
      </c>
      <c r="C1908" s="48" t="s">
        <v>1156</v>
      </c>
      <c r="D1908" s="49">
        <v>511</v>
      </c>
      <c r="E1908" s="50" t="s">
        <v>707</v>
      </c>
      <c r="F1908" s="48" t="s">
        <v>708</v>
      </c>
      <c r="G1908" s="48" t="s">
        <v>401</v>
      </c>
      <c r="H1908" s="48">
        <v>511</v>
      </c>
      <c r="I1908" s="48">
        <v>1</v>
      </c>
      <c r="J1908" s="48" t="s">
        <v>402</v>
      </c>
      <c r="K1908" s="48">
        <v>2437</v>
      </c>
      <c r="L1908" s="49" t="s">
        <v>1158</v>
      </c>
      <c r="M1908" s="48" t="s">
        <v>406</v>
      </c>
      <c r="N1908" s="51" t="s">
        <v>404</v>
      </c>
      <c r="P1908" s="48">
        <v>805</v>
      </c>
      <c r="Q1908" s="131" t="str">
        <f>IFERROR(INDEX(JRoomSCS!C:C,MATCH(JRooms!M1908,JRoomSCS!$B:$B,0)),"N/A")</f>
        <v>N/A</v>
      </c>
      <c r="R1908" s="86" t="s">
        <v>405</v>
      </c>
      <c r="S1908" s="87" t="str">
        <f>IFERROR(INDEX(SchoolList!C:C,MATCH(T1908,SchoolList!A:A,0)),"N/A")</f>
        <v>N/A</v>
      </c>
      <c r="T1908" s="87" t="s">
        <v>405</v>
      </c>
      <c r="U1908" s="88"/>
      <c r="V1908" s="87"/>
    </row>
    <row r="1909" spans="1:22" x14ac:dyDescent="0.2">
      <c r="A1909" s="48">
        <v>20</v>
      </c>
      <c r="B1909" s="48" t="s">
        <v>1155</v>
      </c>
      <c r="C1909" s="48" t="s">
        <v>1156</v>
      </c>
      <c r="D1909" s="49">
        <v>511</v>
      </c>
      <c r="E1909" s="50" t="s">
        <v>707</v>
      </c>
      <c r="F1909" s="48" t="s">
        <v>708</v>
      </c>
      <c r="G1909" s="48" t="s">
        <v>401</v>
      </c>
      <c r="H1909" s="48">
        <v>511</v>
      </c>
      <c r="I1909" s="48">
        <v>1</v>
      </c>
      <c r="J1909" s="48" t="s">
        <v>402</v>
      </c>
      <c r="K1909" s="48">
        <v>2433</v>
      </c>
      <c r="L1909" s="49" t="s">
        <v>1159</v>
      </c>
      <c r="M1909" s="48" t="s">
        <v>494</v>
      </c>
      <c r="N1909" s="51" t="s">
        <v>404</v>
      </c>
      <c r="P1909" s="48">
        <v>828</v>
      </c>
      <c r="Q1909" s="131" t="str">
        <f>IFERROR(INDEX(JRoomSCS!C:C,MATCH(JRooms!M1909,JRoomSCS!$B:$B,0)),"N/A")</f>
        <v>N/A</v>
      </c>
      <c r="R1909" s="86" t="s">
        <v>492</v>
      </c>
      <c r="S1909" s="87" t="str">
        <f>IFERROR(INDEX(SchoolList!C:C,MATCH(T1909,SchoolList!A:A,0)),"N/A")</f>
        <v>N/A</v>
      </c>
      <c r="T1909" s="87" t="s">
        <v>405</v>
      </c>
      <c r="U1909" s="88"/>
      <c r="V1909" s="87"/>
    </row>
    <row r="1910" spans="1:22" x14ac:dyDescent="0.2">
      <c r="A1910" s="48">
        <v>20</v>
      </c>
      <c r="B1910" s="48" t="s">
        <v>1155</v>
      </c>
      <c r="C1910" s="48" t="s">
        <v>1156</v>
      </c>
      <c r="D1910" s="49">
        <v>506</v>
      </c>
      <c r="E1910" s="50" t="s">
        <v>633</v>
      </c>
      <c r="F1910" s="48" t="s">
        <v>634</v>
      </c>
      <c r="G1910" s="48" t="s">
        <v>424</v>
      </c>
      <c r="H1910" s="48">
        <v>506</v>
      </c>
      <c r="I1910" s="48">
        <v>1</v>
      </c>
      <c r="J1910" s="48" t="s">
        <v>402</v>
      </c>
      <c r="K1910" s="48">
        <v>698</v>
      </c>
      <c r="L1910" s="49">
        <v>16</v>
      </c>
      <c r="M1910" s="48" t="s">
        <v>403</v>
      </c>
      <c r="N1910" s="51" t="s">
        <v>404</v>
      </c>
      <c r="O1910" s="71" t="s">
        <v>544</v>
      </c>
      <c r="P1910" s="48">
        <v>897</v>
      </c>
      <c r="Q1910" s="131" t="str">
        <f>IFERROR(INDEX(JRoomSCS!C:C,MATCH(JRooms!M1910,JRoomSCS!$B:$B,0)),"N/A")</f>
        <v>N/A</v>
      </c>
      <c r="R1910" s="86" t="s">
        <v>405</v>
      </c>
      <c r="S1910" s="87" t="str">
        <f>IFERROR(INDEX(SchoolList!C:C,MATCH(T1910,SchoolList!A:A,0)),"N/A")</f>
        <v>N/A</v>
      </c>
      <c r="T1910" s="87" t="s">
        <v>405</v>
      </c>
      <c r="U1910" s="88"/>
      <c r="V1910" s="87"/>
    </row>
    <row r="1911" spans="1:22" x14ac:dyDescent="0.2">
      <c r="A1911" s="48">
        <v>20</v>
      </c>
      <c r="B1911" s="48" t="s">
        <v>1155</v>
      </c>
      <c r="C1911" s="48" t="s">
        <v>1156</v>
      </c>
      <c r="D1911" s="49">
        <v>1054</v>
      </c>
      <c r="E1911" s="50" t="s">
        <v>635</v>
      </c>
      <c r="F1911" s="48" t="s">
        <v>636</v>
      </c>
      <c r="G1911" s="48" t="s">
        <v>424</v>
      </c>
      <c r="H1911" s="48">
        <v>1246</v>
      </c>
      <c r="I1911" s="48">
        <v>1</v>
      </c>
      <c r="J1911" s="48" t="s">
        <v>402</v>
      </c>
      <c r="K1911" s="48">
        <v>2576</v>
      </c>
      <c r="L1911" s="49">
        <v>17</v>
      </c>
      <c r="M1911" s="48" t="s">
        <v>403</v>
      </c>
      <c r="N1911" s="51" t="s">
        <v>404</v>
      </c>
      <c r="P1911" s="48">
        <v>897</v>
      </c>
      <c r="Q1911" s="131" t="str">
        <f>IFERROR(INDEX(JRoomSCS!C:C,MATCH(JRooms!M1911,JRoomSCS!$B:$B,0)),"N/A")</f>
        <v>N/A</v>
      </c>
      <c r="R1911" s="86" t="s">
        <v>405</v>
      </c>
      <c r="S1911" s="87" t="str">
        <f>IFERROR(INDEX(SchoolList!C:C,MATCH(T1911,SchoolList!A:A,0)),"N/A")</f>
        <v>N/A</v>
      </c>
      <c r="T1911" s="87" t="s">
        <v>405</v>
      </c>
      <c r="U1911" s="88"/>
      <c r="V1911" s="87"/>
    </row>
    <row r="1912" spans="1:22" x14ac:dyDescent="0.2">
      <c r="A1912" s="48">
        <v>20</v>
      </c>
      <c r="B1912" s="48" t="s">
        <v>1155</v>
      </c>
      <c r="C1912" s="48" t="s">
        <v>1156</v>
      </c>
      <c r="D1912" s="49">
        <v>1053</v>
      </c>
      <c r="E1912" s="50" t="s">
        <v>637</v>
      </c>
      <c r="F1912" s="48" t="s">
        <v>638</v>
      </c>
      <c r="G1912" s="48" t="s">
        <v>424</v>
      </c>
      <c r="H1912" s="48">
        <v>1245</v>
      </c>
      <c r="I1912" s="48">
        <v>1</v>
      </c>
      <c r="J1912" s="48" t="s">
        <v>402</v>
      </c>
      <c r="K1912" s="48">
        <v>2575</v>
      </c>
      <c r="L1912" s="49">
        <v>18</v>
      </c>
      <c r="M1912" s="48" t="s">
        <v>403</v>
      </c>
      <c r="N1912" s="51" t="s">
        <v>404</v>
      </c>
      <c r="P1912" s="48">
        <v>897</v>
      </c>
      <c r="Q1912" s="131" t="str">
        <f>IFERROR(INDEX(JRoomSCS!C:C,MATCH(JRooms!M1912,JRoomSCS!$B:$B,0)),"N/A")</f>
        <v>N/A</v>
      </c>
      <c r="R1912" s="86" t="s">
        <v>405</v>
      </c>
      <c r="S1912" s="87" t="str">
        <f>IFERROR(INDEX(SchoolList!C:C,MATCH(T1912,SchoolList!A:A,0)),"N/A")</f>
        <v>N/A</v>
      </c>
      <c r="T1912" s="87" t="s">
        <v>405</v>
      </c>
      <c r="U1912" s="88"/>
      <c r="V1912" s="87"/>
    </row>
    <row r="1913" spans="1:22" x14ac:dyDescent="0.2">
      <c r="A1913" s="48">
        <v>20</v>
      </c>
      <c r="B1913" s="48" t="s">
        <v>1155</v>
      </c>
      <c r="C1913" s="48" t="s">
        <v>1156</v>
      </c>
      <c r="D1913" s="49">
        <v>508</v>
      </c>
      <c r="E1913" s="50" t="s">
        <v>639</v>
      </c>
      <c r="F1913" s="48" t="s">
        <v>640</v>
      </c>
      <c r="G1913" s="48" t="s">
        <v>424</v>
      </c>
      <c r="H1913" s="48">
        <v>508</v>
      </c>
      <c r="I1913" s="48">
        <v>1</v>
      </c>
      <c r="J1913" s="48" t="s">
        <v>402</v>
      </c>
      <c r="K1913" s="48">
        <v>701</v>
      </c>
      <c r="L1913" s="49">
        <v>19</v>
      </c>
      <c r="M1913" s="48" t="s">
        <v>403</v>
      </c>
      <c r="N1913" s="51" t="s">
        <v>404</v>
      </c>
      <c r="P1913" s="48">
        <v>897</v>
      </c>
      <c r="Q1913" s="131" t="str">
        <f>IFERROR(INDEX(JRoomSCS!C:C,MATCH(JRooms!M1913,JRoomSCS!$B:$B,0)),"N/A")</f>
        <v>N/A</v>
      </c>
      <c r="R1913" s="86" t="s">
        <v>405</v>
      </c>
      <c r="S1913" s="87" t="str">
        <f>IFERROR(INDEX(SchoolList!C:C,MATCH(T1913,SchoolList!A:A,0)),"N/A")</f>
        <v>N/A</v>
      </c>
      <c r="T1913" s="87" t="s">
        <v>405</v>
      </c>
      <c r="U1913" s="88"/>
      <c r="V1913" s="87"/>
    </row>
    <row r="1914" spans="1:22" x14ac:dyDescent="0.2">
      <c r="A1914" s="48">
        <v>20</v>
      </c>
      <c r="B1914" s="48" t="s">
        <v>1155</v>
      </c>
      <c r="C1914" s="48" t="s">
        <v>1156</v>
      </c>
      <c r="D1914" s="49">
        <v>510</v>
      </c>
      <c r="E1914" s="50" t="s">
        <v>643</v>
      </c>
      <c r="F1914" s="48" t="s">
        <v>644</v>
      </c>
      <c r="G1914" s="48" t="s">
        <v>424</v>
      </c>
      <c r="H1914" s="48">
        <v>510</v>
      </c>
      <c r="I1914" s="48">
        <v>1</v>
      </c>
      <c r="J1914" s="48" t="s">
        <v>402</v>
      </c>
      <c r="K1914" s="48">
        <v>702</v>
      </c>
      <c r="L1914" s="49">
        <v>20</v>
      </c>
      <c r="M1914" s="48" t="s">
        <v>403</v>
      </c>
      <c r="N1914" s="51" t="s">
        <v>404</v>
      </c>
      <c r="P1914" s="48">
        <v>897</v>
      </c>
      <c r="Q1914" s="131" t="str">
        <f>IFERROR(INDEX(JRoomSCS!C:C,MATCH(JRooms!M1914,JRoomSCS!$B:$B,0)),"N/A")</f>
        <v>N/A</v>
      </c>
      <c r="R1914" s="86" t="s">
        <v>405</v>
      </c>
      <c r="S1914" s="87" t="str">
        <f>IFERROR(INDEX(SchoolList!C:C,MATCH(T1914,SchoolList!A:A,0)),"N/A")</f>
        <v>N/A</v>
      </c>
      <c r="T1914" s="87" t="s">
        <v>405</v>
      </c>
      <c r="U1914" s="88"/>
      <c r="V1914" s="87"/>
    </row>
    <row r="1915" spans="1:22" x14ac:dyDescent="0.2">
      <c r="A1915" s="48">
        <v>64</v>
      </c>
      <c r="B1915" s="48" t="s">
        <v>1160</v>
      </c>
      <c r="C1915" s="48" t="s">
        <v>1161</v>
      </c>
      <c r="D1915" s="49">
        <v>181</v>
      </c>
      <c r="E1915" s="50" t="s">
        <v>399</v>
      </c>
      <c r="F1915" s="48" t="s">
        <v>400</v>
      </c>
      <c r="G1915" s="48" t="s">
        <v>401</v>
      </c>
      <c r="H1915" s="48">
        <v>181</v>
      </c>
      <c r="I1915" s="48">
        <v>1</v>
      </c>
      <c r="J1915" s="48" t="s">
        <v>402</v>
      </c>
      <c r="K1915" s="48">
        <v>735</v>
      </c>
      <c r="L1915" s="49">
        <v>1</v>
      </c>
      <c r="M1915" s="48" t="s">
        <v>403</v>
      </c>
      <c r="N1915" s="51" t="s">
        <v>404</v>
      </c>
      <c r="P1915" s="48">
        <v>868</v>
      </c>
      <c r="Q1915" s="131" t="str">
        <f>IFERROR(INDEX(JRoomSCS!C:C,MATCH(JRooms!M1915,JRoomSCS!$B:$B,0)),"N/A")</f>
        <v>N/A</v>
      </c>
      <c r="R1915" s="86" t="s">
        <v>405</v>
      </c>
      <c r="S1915" s="87" t="str">
        <f>IFERROR(INDEX(SchoolList!C:C,MATCH(T1915,SchoolList!A:A,0)),"N/A")</f>
        <v>N/A</v>
      </c>
      <c r="T1915" s="87" t="s">
        <v>405</v>
      </c>
      <c r="U1915" s="88"/>
      <c r="V1915" s="87"/>
    </row>
    <row r="1916" spans="1:22" x14ac:dyDescent="0.2">
      <c r="A1916" s="48">
        <v>64</v>
      </c>
      <c r="B1916" s="48" t="s">
        <v>1160</v>
      </c>
      <c r="C1916" s="48" t="s">
        <v>1161</v>
      </c>
      <c r="D1916" s="49">
        <v>181</v>
      </c>
      <c r="E1916" s="50" t="s">
        <v>399</v>
      </c>
      <c r="F1916" s="48" t="s">
        <v>400</v>
      </c>
      <c r="G1916" s="48" t="s">
        <v>401</v>
      </c>
      <c r="H1916" s="48">
        <v>181</v>
      </c>
      <c r="I1916" s="48">
        <v>1</v>
      </c>
      <c r="J1916" s="48" t="s">
        <v>402</v>
      </c>
      <c r="K1916" s="48">
        <v>733</v>
      </c>
      <c r="L1916" s="49">
        <v>2</v>
      </c>
      <c r="M1916" s="48" t="s">
        <v>403</v>
      </c>
      <c r="N1916" s="51" t="s">
        <v>404</v>
      </c>
      <c r="P1916" s="48">
        <v>868</v>
      </c>
      <c r="Q1916" s="131" t="str">
        <f>IFERROR(INDEX(JRoomSCS!C:C,MATCH(JRooms!M1916,JRoomSCS!$B:$B,0)),"N/A")</f>
        <v>N/A</v>
      </c>
      <c r="R1916" s="86" t="s">
        <v>405</v>
      </c>
      <c r="S1916" s="87" t="str">
        <f>IFERROR(INDEX(SchoolList!C:C,MATCH(T1916,SchoolList!A:A,0)),"N/A")</f>
        <v>N/A</v>
      </c>
      <c r="T1916" s="87" t="s">
        <v>405</v>
      </c>
      <c r="U1916" s="88"/>
      <c r="V1916" s="87"/>
    </row>
    <row r="1917" spans="1:22" x14ac:dyDescent="0.2">
      <c r="A1917" s="48">
        <v>64</v>
      </c>
      <c r="B1917" s="48" t="s">
        <v>1160</v>
      </c>
      <c r="C1917" s="48" t="s">
        <v>1161</v>
      </c>
      <c r="D1917" s="49">
        <v>181</v>
      </c>
      <c r="E1917" s="50" t="s">
        <v>399</v>
      </c>
      <c r="F1917" s="48" t="s">
        <v>400</v>
      </c>
      <c r="G1917" s="48" t="s">
        <v>401</v>
      </c>
      <c r="H1917" s="48">
        <v>181</v>
      </c>
      <c r="I1917" s="48">
        <v>1</v>
      </c>
      <c r="J1917" s="48" t="s">
        <v>402</v>
      </c>
      <c r="K1917" s="48">
        <v>730</v>
      </c>
      <c r="L1917" s="49">
        <v>3</v>
      </c>
      <c r="M1917" s="48" t="s">
        <v>406</v>
      </c>
      <c r="N1917" s="51" t="s">
        <v>404</v>
      </c>
      <c r="P1917" s="48">
        <v>1232</v>
      </c>
      <c r="Q1917" s="131" t="str">
        <f>IFERROR(INDEX(JRoomSCS!C:C,MATCH(JRooms!M1917,JRoomSCS!$B:$B,0)),"N/A")</f>
        <v>N/A</v>
      </c>
      <c r="R1917" s="86" t="s">
        <v>405</v>
      </c>
      <c r="S1917" s="87" t="str">
        <f>IFERROR(INDEX(SchoolList!C:C,MATCH(T1917,SchoolList!A:A,0)),"N/A")</f>
        <v>N/A</v>
      </c>
      <c r="T1917" s="87" t="s">
        <v>405</v>
      </c>
      <c r="U1917" s="88"/>
      <c r="V1917" s="87"/>
    </row>
    <row r="1918" spans="1:22" x14ac:dyDescent="0.2">
      <c r="A1918" s="48">
        <v>64</v>
      </c>
      <c r="B1918" s="48" t="s">
        <v>1160</v>
      </c>
      <c r="C1918" s="48" t="s">
        <v>1161</v>
      </c>
      <c r="D1918" s="49">
        <v>181</v>
      </c>
      <c r="E1918" s="50" t="s">
        <v>399</v>
      </c>
      <c r="F1918" s="48" t="s">
        <v>400</v>
      </c>
      <c r="G1918" s="48" t="s">
        <v>401</v>
      </c>
      <c r="H1918" s="48">
        <v>181</v>
      </c>
      <c r="I1918" s="48">
        <v>1</v>
      </c>
      <c r="J1918" s="48" t="s">
        <v>402</v>
      </c>
      <c r="K1918" s="48">
        <v>729</v>
      </c>
      <c r="L1918" s="49">
        <v>5</v>
      </c>
      <c r="M1918" s="48" t="s">
        <v>406</v>
      </c>
      <c r="N1918" s="51" t="s">
        <v>404</v>
      </c>
      <c r="P1918" s="48">
        <v>1232</v>
      </c>
      <c r="Q1918" s="131" t="str">
        <f>IFERROR(INDEX(JRoomSCS!C:C,MATCH(JRooms!M1918,JRoomSCS!$B:$B,0)),"N/A")</f>
        <v>N/A</v>
      </c>
      <c r="R1918" s="86" t="s">
        <v>405</v>
      </c>
      <c r="S1918" s="87" t="str">
        <f>IFERROR(INDEX(SchoolList!C:C,MATCH(T1918,SchoolList!A:A,0)),"N/A")</f>
        <v>N/A</v>
      </c>
      <c r="T1918" s="87" t="s">
        <v>405</v>
      </c>
      <c r="U1918" s="88"/>
      <c r="V1918" s="87"/>
    </row>
    <row r="1919" spans="1:22" x14ac:dyDescent="0.2">
      <c r="A1919" s="48">
        <v>64</v>
      </c>
      <c r="B1919" s="48" t="s">
        <v>1160</v>
      </c>
      <c r="C1919" s="48" t="s">
        <v>1161</v>
      </c>
      <c r="D1919" s="49">
        <v>181</v>
      </c>
      <c r="E1919" s="50" t="s">
        <v>399</v>
      </c>
      <c r="F1919" s="48" t="s">
        <v>400</v>
      </c>
      <c r="G1919" s="48" t="s">
        <v>401</v>
      </c>
      <c r="H1919" s="48">
        <v>181</v>
      </c>
      <c r="I1919" s="48">
        <v>1</v>
      </c>
      <c r="J1919" s="48" t="s">
        <v>402</v>
      </c>
      <c r="K1919" s="48">
        <v>726</v>
      </c>
      <c r="L1919" s="49">
        <v>6</v>
      </c>
      <c r="M1919" s="48" t="s">
        <v>406</v>
      </c>
      <c r="N1919" s="51" t="s">
        <v>404</v>
      </c>
      <c r="P1919" s="48">
        <v>1188</v>
      </c>
      <c r="Q1919" s="131" t="str">
        <f>IFERROR(INDEX(JRoomSCS!C:C,MATCH(JRooms!M1919,JRoomSCS!$B:$B,0)),"N/A")</f>
        <v>N/A</v>
      </c>
      <c r="R1919" s="86" t="s">
        <v>405</v>
      </c>
      <c r="S1919" s="87" t="str">
        <f>IFERROR(INDEX(SchoolList!C:C,MATCH(T1919,SchoolList!A:A,0)),"N/A")</f>
        <v>N/A</v>
      </c>
      <c r="T1919" s="87" t="s">
        <v>405</v>
      </c>
      <c r="U1919" s="88"/>
      <c r="V1919" s="87"/>
    </row>
    <row r="1920" spans="1:22" x14ac:dyDescent="0.2">
      <c r="A1920" s="48">
        <v>64</v>
      </c>
      <c r="B1920" s="48" t="s">
        <v>1160</v>
      </c>
      <c r="C1920" s="48" t="s">
        <v>1161</v>
      </c>
      <c r="D1920" s="49">
        <v>181</v>
      </c>
      <c r="E1920" s="50" t="s">
        <v>399</v>
      </c>
      <c r="F1920" s="48" t="s">
        <v>400</v>
      </c>
      <c r="G1920" s="48" t="s">
        <v>401</v>
      </c>
      <c r="H1920" s="48">
        <v>181</v>
      </c>
      <c r="I1920" s="48">
        <v>1</v>
      </c>
      <c r="J1920" s="48" t="s">
        <v>402</v>
      </c>
      <c r="K1920" s="48">
        <v>727</v>
      </c>
      <c r="L1920" s="49">
        <v>7</v>
      </c>
      <c r="M1920" s="48" t="s">
        <v>403</v>
      </c>
      <c r="N1920" s="51" t="s">
        <v>404</v>
      </c>
      <c r="P1920" s="48">
        <v>868</v>
      </c>
      <c r="Q1920" s="131" t="str">
        <f>IFERROR(INDEX(JRoomSCS!C:C,MATCH(JRooms!M1920,JRoomSCS!$B:$B,0)),"N/A")</f>
        <v>N/A</v>
      </c>
      <c r="R1920" s="86" t="s">
        <v>405</v>
      </c>
      <c r="S1920" s="87" t="str">
        <f>IFERROR(INDEX(SchoolList!C:C,MATCH(T1920,SchoolList!A:A,0)),"N/A")</f>
        <v>N/A</v>
      </c>
      <c r="T1920" s="87" t="s">
        <v>405</v>
      </c>
      <c r="U1920" s="88"/>
      <c r="V1920" s="87"/>
    </row>
    <row r="1921" spans="1:22" x14ac:dyDescent="0.2">
      <c r="A1921" s="48">
        <v>64</v>
      </c>
      <c r="B1921" s="48" t="s">
        <v>1160</v>
      </c>
      <c r="C1921" s="48" t="s">
        <v>1161</v>
      </c>
      <c r="D1921" s="49">
        <v>181</v>
      </c>
      <c r="E1921" s="50" t="s">
        <v>399</v>
      </c>
      <c r="F1921" s="48" t="s">
        <v>400</v>
      </c>
      <c r="G1921" s="48" t="s">
        <v>401</v>
      </c>
      <c r="H1921" s="48">
        <v>181</v>
      </c>
      <c r="I1921" s="48">
        <v>1</v>
      </c>
      <c r="J1921" s="48" t="s">
        <v>402</v>
      </c>
      <c r="K1921" s="48">
        <v>728</v>
      </c>
      <c r="L1921" s="49">
        <v>8</v>
      </c>
      <c r="M1921" s="48" t="s">
        <v>403</v>
      </c>
      <c r="N1921" s="51" t="s">
        <v>404</v>
      </c>
      <c r="P1921" s="48">
        <v>868</v>
      </c>
      <c r="Q1921" s="131" t="str">
        <f>IFERROR(INDEX(JRoomSCS!C:C,MATCH(JRooms!M1921,JRoomSCS!$B:$B,0)),"N/A")</f>
        <v>N/A</v>
      </c>
      <c r="R1921" s="86" t="s">
        <v>405</v>
      </c>
      <c r="S1921" s="87" t="str">
        <f>IFERROR(INDEX(SchoolList!C:C,MATCH(T1921,SchoolList!A:A,0)),"N/A")</f>
        <v>N/A</v>
      </c>
      <c r="T1921" s="87" t="s">
        <v>405</v>
      </c>
      <c r="U1921" s="88"/>
      <c r="V1921" s="87"/>
    </row>
    <row r="1922" spans="1:22" x14ac:dyDescent="0.2">
      <c r="A1922" s="48">
        <v>64</v>
      </c>
      <c r="B1922" s="48" t="s">
        <v>1160</v>
      </c>
      <c r="C1922" s="48" t="s">
        <v>1161</v>
      </c>
      <c r="D1922" s="49">
        <v>181</v>
      </c>
      <c r="E1922" s="50" t="s">
        <v>399</v>
      </c>
      <c r="F1922" s="48" t="s">
        <v>400</v>
      </c>
      <c r="G1922" s="48" t="s">
        <v>401</v>
      </c>
      <c r="H1922" s="48">
        <v>181</v>
      </c>
      <c r="I1922" s="48">
        <v>1</v>
      </c>
      <c r="J1922" s="48" t="s">
        <v>402</v>
      </c>
      <c r="K1922" s="48">
        <v>731</v>
      </c>
      <c r="L1922" s="49">
        <v>9</v>
      </c>
      <c r="M1922" s="48" t="s">
        <v>403</v>
      </c>
      <c r="N1922" s="51" t="s">
        <v>404</v>
      </c>
      <c r="P1922" s="48">
        <v>868</v>
      </c>
      <c r="Q1922" s="131" t="str">
        <f>IFERROR(INDEX(JRoomSCS!C:C,MATCH(JRooms!M1922,JRoomSCS!$B:$B,0)),"N/A")</f>
        <v>N/A</v>
      </c>
      <c r="R1922" s="86" t="s">
        <v>405</v>
      </c>
      <c r="S1922" s="87" t="str">
        <f>IFERROR(INDEX(SchoolList!C:C,MATCH(T1922,SchoolList!A:A,0)),"N/A")</f>
        <v>N/A</v>
      </c>
      <c r="T1922" s="87" t="s">
        <v>405</v>
      </c>
      <c r="U1922" s="88"/>
      <c r="V1922" s="87"/>
    </row>
    <row r="1923" spans="1:22" x14ac:dyDescent="0.2">
      <c r="A1923" s="48">
        <v>64</v>
      </c>
      <c r="B1923" s="48" t="s">
        <v>1160</v>
      </c>
      <c r="C1923" s="48" t="s">
        <v>1161</v>
      </c>
      <c r="D1923" s="49">
        <v>181</v>
      </c>
      <c r="E1923" s="50" t="s">
        <v>399</v>
      </c>
      <c r="F1923" s="48" t="s">
        <v>400</v>
      </c>
      <c r="G1923" s="48" t="s">
        <v>401</v>
      </c>
      <c r="H1923" s="48">
        <v>181</v>
      </c>
      <c r="I1923" s="48">
        <v>1</v>
      </c>
      <c r="J1923" s="48" t="s">
        <v>402</v>
      </c>
      <c r="K1923" s="48">
        <v>732</v>
      </c>
      <c r="L1923" s="49">
        <v>10</v>
      </c>
      <c r="M1923" s="48" t="s">
        <v>403</v>
      </c>
      <c r="N1923" s="51" t="s">
        <v>404</v>
      </c>
      <c r="P1923" s="48">
        <v>868</v>
      </c>
      <c r="Q1923" s="131" t="str">
        <f>IFERROR(INDEX(JRoomSCS!C:C,MATCH(JRooms!M1923,JRoomSCS!$B:$B,0)),"N/A")</f>
        <v>N/A</v>
      </c>
      <c r="R1923" s="86" t="s">
        <v>405</v>
      </c>
      <c r="S1923" s="87" t="str">
        <f>IFERROR(INDEX(SchoolList!C:C,MATCH(T1923,SchoolList!A:A,0)),"N/A")</f>
        <v>N/A</v>
      </c>
      <c r="T1923" s="87" t="s">
        <v>405</v>
      </c>
      <c r="U1923" s="88"/>
      <c r="V1923" s="87"/>
    </row>
    <row r="1924" spans="1:22" x14ac:dyDescent="0.2">
      <c r="A1924" s="48">
        <v>64</v>
      </c>
      <c r="B1924" s="48" t="s">
        <v>1160</v>
      </c>
      <c r="C1924" s="48" t="s">
        <v>1161</v>
      </c>
      <c r="D1924" s="49">
        <v>181</v>
      </c>
      <c r="E1924" s="50" t="s">
        <v>399</v>
      </c>
      <c r="F1924" s="48" t="s">
        <v>400</v>
      </c>
      <c r="G1924" s="48" t="s">
        <v>401</v>
      </c>
      <c r="H1924" s="48">
        <v>181</v>
      </c>
      <c r="I1924" s="48">
        <v>1</v>
      </c>
      <c r="J1924" s="48" t="s">
        <v>402</v>
      </c>
      <c r="K1924" s="48">
        <v>734</v>
      </c>
      <c r="L1924" s="49">
        <v>11</v>
      </c>
      <c r="M1924" s="48" t="s">
        <v>419</v>
      </c>
      <c r="N1924" s="51" t="s">
        <v>404</v>
      </c>
      <c r="P1924" s="48">
        <v>868</v>
      </c>
      <c r="Q1924" s="131" t="str">
        <f>IFERROR(INDEX(JRoomSCS!C:C,MATCH(JRooms!M1924,JRoomSCS!$B:$B,0)),"N/A")</f>
        <v>N/A</v>
      </c>
      <c r="R1924" s="86" t="s">
        <v>405</v>
      </c>
      <c r="S1924" s="87" t="str">
        <f>IFERROR(INDEX(SchoolList!C:C,MATCH(T1924,SchoolList!A:A,0)),"N/A")</f>
        <v>N/A</v>
      </c>
      <c r="T1924" s="87" t="s">
        <v>405</v>
      </c>
      <c r="U1924" s="88"/>
      <c r="V1924" s="87"/>
    </row>
    <row r="1925" spans="1:22" x14ac:dyDescent="0.2">
      <c r="A1925" s="48">
        <v>64</v>
      </c>
      <c r="B1925" s="48" t="s">
        <v>1160</v>
      </c>
      <c r="C1925" s="48" t="s">
        <v>1161</v>
      </c>
      <c r="D1925" s="49">
        <v>181</v>
      </c>
      <c r="E1925" s="50" t="s">
        <v>399</v>
      </c>
      <c r="F1925" s="48" t="s">
        <v>400</v>
      </c>
      <c r="G1925" s="48" t="s">
        <v>401</v>
      </c>
      <c r="H1925" s="48">
        <v>181</v>
      </c>
      <c r="I1925" s="48">
        <v>1</v>
      </c>
      <c r="J1925" s="48" t="s">
        <v>402</v>
      </c>
      <c r="K1925" s="48">
        <v>736</v>
      </c>
      <c r="L1925" s="49" t="s">
        <v>594</v>
      </c>
      <c r="M1925" s="48" t="s">
        <v>412</v>
      </c>
      <c r="N1925" s="51" t="s">
        <v>413</v>
      </c>
      <c r="P1925" s="48">
        <v>2320</v>
      </c>
      <c r="Q1925" s="131" t="str">
        <f>IFERROR(INDEX(JRoomSCS!C:C,MATCH(JRooms!M1925,JRoomSCS!$B:$B,0)),"N/A")</f>
        <v>N/A</v>
      </c>
      <c r="R1925" s="86" t="s">
        <v>405</v>
      </c>
      <c r="S1925" s="87" t="str">
        <f>IFERROR(INDEX(SchoolList!C:C,MATCH(T1925,SchoolList!A:A,0)),"N/A")</f>
        <v>N/A</v>
      </c>
      <c r="T1925" s="87" t="s">
        <v>405</v>
      </c>
      <c r="U1925" s="88"/>
      <c r="V1925" s="87"/>
    </row>
    <row r="1926" spans="1:22" x14ac:dyDescent="0.2">
      <c r="A1926" s="48">
        <v>64</v>
      </c>
      <c r="B1926" s="48" t="s">
        <v>1160</v>
      </c>
      <c r="C1926" s="48" t="s">
        <v>1161</v>
      </c>
      <c r="D1926" s="49">
        <v>181</v>
      </c>
      <c r="E1926" s="50" t="s">
        <v>399</v>
      </c>
      <c r="F1926" s="48" t="s">
        <v>400</v>
      </c>
      <c r="G1926" s="48" t="s">
        <v>401</v>
      </c>
      <c r="H1926" s="48">
        <v>181</v>
      </c>
      <c r="I1926" s="48">
        <v>1</v>
      </c>
      <c r="J1926" s="48" t="s">
        <v>402</v>
      </c>
      <c r="K1926" s="48">
        <v>737</v>
      </c>
      <c r="L1926" s="49" t="s">
        <v>1115</v>
      </c>
      <c r="M1926" s="48" t="s">
        <v>419</v>
      </c>
      <c r="N1926" s="51" t="s">
        <v>404</v>
      </c>
      <c r="P1926" s="48">
        <v>840</v>
      </c>
      <c r="Q1926" s="131" t="str">
        <f>IFERROR(INDEX(JRoomSCS!C:C,MATCH(JRooms!M1926,JRoomSCS!$B:$B,0)),"N/A")</f>
        <v>N/A</v>
      </c>
      <c r="R1926" s="86" t="s">
        <v>405</v>
      </c>
      <c r="S1926" s="87" t="str">
        <f>IFERROR(INDEX(SchoolList!C:C,MATCH(T1926,SchoolList!A:A,0)),"N/A")</f>
        <v>N/A</v>
      </c>
      <c r="T1926" s="87" t="s">
        <v>405</v>
      </c>
      <c r="U1926" s="88"/>
      <c r="V1926" s="87"/>
    </row>
    <row r="1927" spans="1:22" x14ac:dyDescent="0.2">
      <c r="A1927" s="48">
        <v>64</v>
      </c>
      <c r="B1927" s="48" t="s">
        <v>1160</v>
      </c>
      <c r="C1927" s="48" t="s">
        <v>1161</v>
      </c>
      <c r="D1927" s="49">
        <v>182</v>
      </c>
      <c r="E1927" s="50" t="s">
        <v>454</v>
      </c>
      <c r="F1927" s="48" t="s">
        <v>455</v>
      </c>
      <c r="G1927" s="48" t="s">
        <v>401</v>
      </c>
      <c r="H1927" s="48">
        <v>182</v>
      </c>
      <c r="I1927" s="48">
        <v>1</v>
      </c>
      <c r="J1927" s="48" t="s">
        <v>402</v>
      </c>
      <c r="K1927" s="48">
        <v>742</v>
      </c>
      <c r="L1927" s="49">
        <v>114</v>
      </c>
      <c r="M1927" s="48" t="s">
        <v>406</v>
      </c>
      <c r="N1927" s="51" t="s">
        <v>404</v>
      </c>
      <c r="P1927" s="48">
        <v>736</v>
      </c>
      <c r="Q1927" s="131" t="str">
        <f>IFERROR(INDEX(JRoomSCS!C:C,MATCH(JRooms!M1927,JRoomSCS!$B:$B,0)),"N/A")</f>
        <v>N/A</v>
      </c>
      <c r="R1927" s="86" t="s">
        <v>405</v>
      </c>
      <c r="S1927" s="87" t="str">
        <f>IFERROR(INDEX(SchoolList!C:C,MATCH(T1927,SchoolList!A:A,0)),"N/A")</f>
        <v>N/A</v>
      </c>
      <c r="T1927" s="87" t="s">
        <v>405</v>
      </c>
      <c r="U1927" s="88"/>
      <c r="V1927" s="87"/>
    </row>
    <row r="1928" spans="1:22" x14ac:dyDescent="0.2">
      <c r="A1928" s="48">
        <v>64</v>
      </c>
      <c r="B1928" s="48" t="s">
        <v>1160</v>
      </c>
      <c r="C1928" s="48" t="s">
        <v>1161</v>
      </c>
      <c r="D1928" s="49">
        <v>182</v>
      </c>
      <c r="E1928" s="50" t="s">
        <v>454</v>
      </c>
      <c r="F1928" s="48" t="s">
        <v>455</v>
      </c>
      <c r="G1928" s="48" t="s">
        <v>401</v>
      </c>
      <c r="H1928" s="48">
        <v>182</v>
      </c>
      <c r="I1928" s="48">
        <v>1</v>
      </c>
      <c r="J1928" s="48" t="s">
        <v>402</v>
      </c>
      <c r="K1928" s="48">
        <v>741</v>
      </c>
      <c r="L1928" s="49">
        <v>115</v>
      </c>
      <c r="M1928" s="48" t="s">
        <v>406</v>
      </c>
      <c r="N1928" s="51" t="s">
        <v>404</v>
      </c>
      <c r="P1928" s="48">
        <v>736</v>
      </c>
      <c r="Q1928" s="131" t="str">
        <f>IFERROR(INDEX(JRoomSCS!C:C,MATCH(JRooms!M1928,JRoomSCS!$B:$B,0)),"N/A")</f>
        <v>N/A</v>
      </c>
      <c r="R1928" s="86" t="s">
        <v>405</v>
      </c>
      <c r="S1928" s="87" t="str">
        <f>IFERROR(INDEX(SchoolList!C:C,MATCH(T1928,SchoolList!A:A,0)),"N/A")</f>
        <v>N/A</v>
      </c>
      <c r="T1928" s="87" t="s">
        <v>405</v>
      </c>
      <c r="U1928" s="88"/>
      <c r="V1928" s="87"/>
    </row>
    <row r="1929" spans="1:22" x14ac:dyDescent="0.2">
      <c r="A1929" s="48">
        <v>64</v>
      </c>
      <c r="B1929" s="48" t="s">
        <v>1160</v>
      </c>
      <c r="C1929" s="48" t="s">
        <v>1161</v>
      </c>
      <c r="D1929" s="49">
        <v>182</v>
      </c>
      <c r="E1929" s="50" t="s">
        <v>454</v>
      </c>
      <c r="F1929" s="48" t="s">
        <v>455</v>
      </c>
      <c r="G1929" s="48" t="s">
        <v>401</v>
      </c>
      <c r="H1929" s="48">
        <v>182</v>
      </c>
      <c r="I1929" s="48">
        <v>1</v>
      </c>
      <c r="J1929" s="48" t="s">
        <v>402</v>
      </c>
      <c r="K1929" s="48">
        <v>740</v>
      </c>
      <c r="L1929" s="49">
        <v>117</v>
      </c>
      <c r="M1929" s="48" t="s">
        <v>406</v>
      </c>
      <c r="N1929" s="51" t="s">
        <v>404</v>
      </c>
      <c r="P1929" s="48">
        <v>736</v>
      </c>
      <c r="Q1929" s="131" t="str">
        <f>IFERROR(INDEX(JRoomSCS!C:C,MATCH(JRooms!M1929,JRoomSCS!$B:$B,0)),"N/A")</f>
        <v>N/A</v>
      </c>
      <c r="R1929" s="86" t="s">
        <v>405</v>
      </c>
      <c r="S1929" s="87" t="str">
        <f>IFERROR(INDEX(SchoolList!C:C,MATCH(T1929,SchoolList!A:A,0)),"N/A")</f>
        <v>N/A</v>
      </c>
      <c r="T1929" s="87" t="s">
        <v>405</v>
      </c>
      <c r="U1929" s="88"/>
      <c r="V1929" s="87"/>
    </row>
    <row r="1930" spans="1:22" x14ac:dyDescent="0.2">
      <c r="A1930" s="48">
        <v>64</v>
      </c>
      <c r="B1930" s="48" t="s">
        <v>1160</v>
      </c>
      <c r="C1930" s="48" t="s">
        <v>1161</v>
      </c>
      <c r="D1930" s="49">
        <v>182</v>
      </c>
      <c r="E1930" s="50" t="s">
        <v>454</v>
      </c>
      <c r="F1930" s="48" t="s">
        <v>455</v>
      </c>
      <c r="G1930" s="48" t="s">
        <v>401</v>
      </c>
      <c r="H1930" s="48">
        <v>182</v>
      </c>
      <c r="I1930" s="48">
        <v>1</v>
      </c>
      <c r="J1930" s="48" t="s">
        <v>402</v>
      </c>
      <c r="K1930" s="48">
        <v>739</v>
      </c>
      <c r="L1930" s="49">
        <v>119</v>
      </c>
      <c r="M1930" s="48" t="s">
        <v>403</v>
      </c>
      <c r="N1930" s="51" t="s">
        <v>404</v>
      </c>
      <c r="P1930" s="48">
        <v>960</v>
      </c>
      <c r="Q1930" s="131" t="str">
        <f>IFERROR(INDEX(JRoomSCS!C:C,MATCH(JRooms!M1930,JRoomSCS!$B:$B,0)),"N/A")</f>
        <v>N/A</v>
      </c>
      <c r="R1930" s="86" t="s">
        <v>405</v>
      </c>
      <c r="S1930" s="87" t="str">
        <f>IFERROR(INDEX(SchoolList!C:C,MATCH(T1930,SchoolList!A:A,0)),"N/A")</f>
        <v>N/A</v>
      </c>
      <c r="T1930" s="87" t="s">
        <v>405</v>
      </c>
      <c r="U1930" s="88"/>
      <c r="V1930" s="87"/>
    </row>
    <row r="1931" spans="1:22" x14ac:dyDescent="0.2">
      <c r="A1931" s="48">
        <v>64</v>
      </c>
      <c r="B1931" s="48" t="s">
        <v>1160</v>
      </c>
      <c r="C1931" s="48" t="s">
        <v>1161</v>
      </c>
      <c r="D1931" s="49">
        <v>183</v>
      </c>
      <c r="E1931" s="50" t="s">
        <v>471</v>
      </c>
      <c r="F1931" s="48" t="s">
        <v>472</v>
      </c>
      <c r="G1931" s="48" t="s">
        <v>401</v>
      </c>
      <c r="H1931" s="48">
        <v>183</v>
      </c>
      <c r="I1931" s="48">
        <v>1</v>
      </c>
      <c r="J1931" s="48" t="s">
        <v>402</v>
      </c>
      <c r="K1931" s="48">
        <v>2687</v>
      </c>
      <c r="L1931" s="49">
        <v>101</v>
      </c>
      <c r="M1931" s="48" t="s">
        <v>543</v>
      </c>
      <c r="N1931" s="51" t="s">
        <v>404</v>
      </c>
      <c r="P1931" s="48">
        <v>2668</v>
      </c>
      <c r="Q1931" s="131" t="str">
        <f>IFERROR(INDEX(JRoomSCS!C:C,MATCH(JRooms!M1931,JRoomSCS!$B:$B,0)),"N/A")</f>
        <v>N/A</v>
      </c>
      <c r="R1931" s="86" t="s">
        <v>405</v>
      </c>
      <c r="S1931" s="87" t="str">
        <f>IFERROR(INDEX(SchoolList!C:C,MATCH(T1931,SchoolList!A:A,0)),"N/A")</f>
        <v>N/A</v>
      </c>
      <c r="T1931" s="87" t="s">
        <v>405</v>
      </c>
      <c r="U1931" s="88"/>
      <c r="V1931" s="87"/>
    </row>
    <row r="1932" spans="1:22" x14ac:dyDescent="0.2">
      <c r="A1932" s="48">
        <v>64</v>
      </c>
      <c r="B1932" s="48" t="s">
        <v>1160</v>
      </c>
      <c r="C1932" s="48" t="s">
        <v>1161</v>
      </c>
      <c r="D1932" s="49">
        <v>183</v>
      </c>
      <c r="E1932" s="50" t="s">
        <v>471</v>
      </c>
      <c r="F1932" s="48" t="s">
        <v>472</v>
      </c>
      <c r="G1932" s="48" t="s">
        <v>401</v>
      </c>
      <c r="H1932" s="48">
        <v>183</v>
      </c>
      <c r="I1932" s="48">
        <v>1</v>
      </c>
      <c r="J1932" s="48" t="s">
        <v>402</v>
      </c>
      <c r="K1932" s="48">
        <v>2685</v>
      </c>
      <c r="L1932" s="49">
        <v>105</v>
      </c>
      <c r="M1932" s="48" t="s">
        <v>403</v>
      </c>
      <c r="N1932" s="51" t="s">
        <v>404</v>
      </c>
      <c r="P1932" s="48">
        <v>900</v>
      </c>
      <c r="Q1932" s="131" t="str">
        <f>IFERROR(INDEX(JRoomSCS!C:C,MATCH(JRooms!M1932,JRoomSCS!$B:$B,0)),"N/A")</f>
        <v>N/A</v>
      </c>
      <c r="R1932" s="86" t="s">
        <v>405</v>
      </c>
      <c r="S1932" s="87" t="str">
        <f>IFERROR(INDEX(SchoolList!C:C,MATCH(T1932,SchoolList!A:A,0)),"N/A")</f>
        <v>N/A</v>
      </c>
      <c r="T1932" s="87" t="s">
        <v>405</v>
      </c>
      <c r="U1932" s="88"/>
      <c r="V1932" s="87"/>
    </row>
    <row r="1933" spans="1:22" x14ac:dyDescent="0.2">
      <c r="A1933" s="48">
        <v>64</v>
      </c>
      <c r="B1933" s="48" t="s">
        <v>1160</v>
      </c>
      <c r="C1933" s="48" t="s">
        <v>1161</v>
      </c>
      <c r="D1933" s="49">
        <v>183</v>
      </c>
      <c r="E1933" s="50" t="s">
        <v>471</v>
      </c>
      <c r="F1933" s="48" t="s">
        <v>472</v>
      </c>
      <c r="G1933" s="48" t="s">
        <v>401</v>
      </c>
      <c r="H1933" s="48">
        <v>183</v>
      </c>
      <c r="I1933" s="48">
        <v>1</v>
      </c>
      <c r="J1933" s="48" t="s">
        <v>402</v>
      </c>
      <c r="K1933" s="48">
        <v>2684</v>
      </c>
      <c r="L1933" s="49">
        <v>106</v>
      </c>
      <c r="M1933" s="48" t="s">
        <v>403</v>
      </c>
      <c r="N1933" s="51" t="s">
        <v>404</v>
      </c>
      <c r="P1933" s="48">
        <v>900</v>
      </c>
      <c r="Q1933" s="131" t="str">
        <f>IFERROR(INDEX(JRoomSCS!C:C,MATCH(JRooms!M1933,JRoomSCS!$B:$B,0)),"N/A")</f>
        <v>N/A</v>
      </c>
      <c r="R1933" s="86" t="s">
        <v>405</v>
      </c>
      <c r="S1933" s="87" t="str">
        <f>IFERROR(INDEX(SchoolList!C:C,MATCH(T1933,SchoolList!A:A,0)),"N/A")</f>
        <v>N/A</v>
      </c>
      <c r="T1933" s="87" t="s">
        <v>405</v>
      </c>
      <c r="U1933" s="88"/>
      <c r="V1933" s="87"/>
    </row>
    <row r="1934" spans="1:22" x14ac:dyDescent="0.2">
      <c r="A1934" s="48">
        <v>64</v>
      </c>
      <c r="B1934" s="48" t="s">
        <v>1160</v>
      </c>
      <c r="C1934" s="48" t="s">
        <v>1161</v>
      </c>
      <c r="D1934" s="49">
        <v>183</v>
      </c>
      <c r="E1934" s="50" t="s">
        <v>471</v>
      </c>
      <c r="F1934" s="48" t="s">
        <v>472</v>
      </c>
      <c r="G1934" s="48" t="s">
        <v>401</v>
      </c>
      <c r="H1934" s="48">
        <v>183</v>
      </c>
      <c r="I1934" s="48">
        <v>1</v>
      </c>
      <c r="J1934" s="48" t="s">
        <v>402</v>
      </c>
      <c r="K1934" s="48">
        <v>2686</v>
      </c>
      <c r="L1934" s="49">
        <v>107</v>
      </c>
      <c r="M1934" s="48" t="s">
        <v>406</v>
      </c>
      <c r="N1934" s="51" t="s">
        <v>404</v>
      </c>
      <c r="P1934" s="48">
        <v>900</v>
      </c>
      <c r="Q1934" s="131" t="str">
        <f>IFERROR(INDEX(JRoomSCS!C:C,MATCH(JRooms!M1934,JRoomSCS!$B:$B,0)),"N/A")</f>
        <v>N/A</v>
      </c>
      <c r="R1934" s="86" t="s">
        <v>405</v>
      </c>
      <c r="S1934" s="87" t="str">
        <f>IFERROR(INDEX(SchoolList!C:C,MATCH(T1934,SchoolList!A:A,0)),"N/A")</f>
        <v>N/A</v>
      </c>
      <c r="T1934" s="87" t="s">
        <v>405</v>
      </c>
      <c r="U1934" s="88"/>
      <c r="V1934" s="87"/>
    </row>
    <row r="1935" spans="1:22" x14ac:dyDescent="0.2">
      <c r="A1935" s="48">
        <v>64</v>
      </c>
      <c r="B1935" s="48" t="s">
        <v>1160</v>
      </c>
      <c r="C1935" s="48" t="s">
        <v>1161</v>
      </c>
      <c r="D1935" s="49">
        <v>183</v>
      </c>
      <c r="E1935" s="50" t="s">
        <v>471</v>
      </c>
      <c r="F1935" s="48" t="s">
        <v>472</v>
      </c>
      <c r="G1935" s="48" t="s">
        <v>401</v>
      </c>
      <c r="H1935" s="48">
        <v>183</v>
      </c>
      <c r="I1935" s="48">
        <v>1</v>
      </c>
      <c r="J1935" s="48" t="s">
        <v>402</v>
      </c>
      <c r="K1935" s="48">
        <v>2683</v>
      </c>
      <c r="L1935" s="49">
        <v>108</v>
      </c>
      <c r="M1935" s="48" t="s">
        <v>363</v>
      </c>
      <c r="N1935" s="51" t="s">
        <v>404</v>
      </c>
      <c r="P1935" s="48">
        <v>784</v>
      </c>
      <c r="Q1935" s="131" t="str">
        <f>IFERROR(INDEX(JRoomSCS!C:C,MATCH(JRooms!M1935,JRoomSCS!$B:$B,0)),"N/A")</f>
        <v>Science</v>
      </c>
      <c r="R1935" s="86" t="s">
        <v>405</v>
      </c>
      <c r="S1935" s="87" t="str">
        <f>IFERROR(INDEX(SchoolList!C:C,MATCH(T1935,SchoolList!A:A,0)),"N/A")</f>
        <v>N/A</v>
      </c>
      <c r="T1935" s="87" t="s">
        <v>405</v>
      </c>
      <c r="U1935" s="88"/>
      <c r="V1935" s="87"/>
    </row>
    <row r="1936" spans="1:22" x14ac:dyDescent="0.2">
      <c r="A1936" s="48">
        <v>64</v>
      </c>
      <c r="B1936" s="48" t="s">
        <v>1160</v>
      </c>
      <c r="C1936" s="48" t="s">
        <v>1161</v>
      </c>
      <c r="D1936" s="49">
        <v>183</v>
      </c>
      <c r="E1936" s="50" t="s">
        <v>471</v>
      </c>
      <c r="F1936" s="48" t="s">
        <v>472</v>
      </c>
      <c r="G1936" s="48" t="s">
        <v>401</v>
      </c>
      <c r="H1936" s="48">
        <v>183</v>
      </c>
      <c r="I1936" s="48">
        <v>1</v>
      </c>
      <c r="J1936" s="48" t="s">
        <v>402</v>
      </c>
      <c r="K1936" s="48">
        <v>2682</v>
      </c>
      <c r="L1936" s="49">
        <v>109</v>
      </c>
      <c r="M1936" s="48" t="s">
        <v>408</v>
      </c>
      <c r="N1936" s="51" t="s">
        <v>409</v>
      </c>
      <c r="P1936" s="48">
        <v>432</v>
      </c>
      <c r="Q1936" s="131" t="str">
        <f>IFERROR(INDEX(JRoomSCS!C:C,MATCH(JRooms!M1936,JRoomSCS!$B:$B,0)),"N/A")</f>
        <v>N/A</v>
      </c>
      <c r="R1936" s="86" t="s">
        <v>405</v>
      </c>
      <c r="S1936" s="87" t="str">
        <f>IFERROR(INDEX(SchoolList!C:C,MATCH(T1936,SchoolList!A:A,0)),"N/A")</f>
        <v>N/A</v>
      </c>
      <c r="T1936" s="87" t="s">
        <v>405</v>
      </c>
      <c r="U1936" s="88"/>
      <c r="V1936" s="87"/>
    </row>
    <row r="1937" spans="1:22" x14ac:dyDescent="0.2">
      <c r="A1937" s="48">
        <v>64</v>
      </c>
      <c r="B1937" s="48" t="s">
        <v>1160</v>
      </c>
      <c r="C1937" s="48" t="s">
        <v>1161</v>
      </c>
      <c r="D1937" s="49">
        <v>183</v>
      </c>
      <c r="E1937" s="50" t="s">
        <v>471</v>
      </c>
      <c r="F1937" s="48" t="s">
        <v>472</v>
      </c>
      <c r="G1937" s="48" t="s">
        <v>401</v>
      </c>
      <c r="H1937" s="48">
        <v>183</v>
      </c>
      <c r="I1937" s="48">
        <v>1</v>
      </c>
      <c r="J1937" s="48" t="s">
        <v>402</v>
      </c>
      <c r="K1937" s="48">
        <v>2681</v>
      </c>
      <c r="L1937" s="49">
        <v>110</v>
      </c>
      <c r="M1937" s="48" t="s">
        <v>408</v>
      </c>
      <c r="N1937" s="51" t="s">
        <v>409</v>
      </c>
      <c r="P1937" s="48">
        <v>432</v>
      </c>
      <c r="Q1937" s="131" t="str">
        <f>IFERROR(INDEX(JRoomSCS!C:C,MATCH(JRooms!M1937,JRoomSCS!$B:$B,0)),"N/A")</f>
        <v>N/A</v>
      </c>
      <c r="R1937" s="86" t="s">
        <v>405</v>
      </c>
      <c r="S1937" s="87" t="str">
        <f>IFERROR(INDEX(SchoolList!C:C,MATCH(T1937,SchoolList!A:A,0)),"N/A")</f>
        <v>N/A</v>
      </c>
      <c r="T1937" s="87" t="s">
        <v>405</v>
      </c>
      <c r="U1937" s="88"/>
      <c r="V1937" s="87"/>
    </row>
    <row r="1938" spans="1:22" x14ac:dyDescent="0.2">
      <c r="A1938" s="48">
        <v>64</v>
      </c>
      <c r="B1938" s="48" t="s">
        <v>1160</v>
      </c>
      <c r="C1938" s="48" t="s">
        <v>1161</v>
      </c>
      <c r="D1938" s="49">
        <v>183</v>
      </c>
      <c r="E1938" s="50" t="s">
        <v>471</v>
      </c>
      <c r="F1938" s="48" t="s">
        <v>472</v>
      </c>
      <c r="G1938" s="48" t="s">
        <v>401</v>
      </c>
      <c r="H1938" s="48">
        <v>1251</v>
      </c>
      <c r="I1938" s="48">
        <v>2</v>
      </c>
      <c r="J1938" s="48" t="s">
        <v>421</v>
      </c>
      <c r="K1938" s="48">
        <v>2689</v>
      </c>
      <c r="L1938" s="49">
        <v>203</v>
      </c>
      <c r="M1938" s="48" t="s">
        <v>419</v>
      </c>
      <c r="N1938" s="51" t="s">
        <v>404</v>
      </c>
      <c r="P1938" s="48">
        <v>900</v>
      </c>
      <c r="Q1938" s="131" t="str">
        <f>IFERROR(INDEX(JRoomSCS!C:C,MATCH(JRooms!M1938,JRoomSCS!$B:$B,0)),"N/A")</f>
        <v>N/A</v>
      </c>
      <c r="R1938" s="86" t="s">
        <v>405</v>
      </c>
      <c r="S1938" s="87" t="str">
        <f>IFERROR(INDEX(SchoolList!C:C,MATCH(T1938,SchoolList!A:A,0)),"N/A")</f>
        <v>N/A</v>
      </c>
      <c r="T1938" s="87" t="s">
        <v>405</v>
      </c>
      <c r="U1938" s="88"/>
      <c r="V1938" s="87"/>
    </row>
    <row r="1939" spans="1:22" x14ac:dyDescent="0.2">
      <c r="A1939" s="48">
        <v>64</v>
      </c>
      <c r="B1939" s="48" t="s">
        <v>1160</v>
      </c>
      <c r="C1939" s="48" t="s">
        <v>1161</v>
      </c>
      <c r="D1939" s="49">
        <v>183</v>
      </c>
      <c r="E1939" s="50" t="s">
        <v>471</v>
      </c>
      <c r="F1939" s="48" t="s">
        <v>472</v>
      </c>
      <c r="G1939" s="48" t="s">
        <v>401</v>
      </c>
      <c r="H1939" s="48">
        <v>1251</v>
      </c>
      <c r="I1939" s="48">
        <v>2</v>
      </c>
      <c r="J1939" s="48" t="s">
        <v>421</v>
      </c>
      <c r="K1939" s="48">
        <v>2690</v>
      </c>
      <c r="L1939" s="49">
        <v>204</v>
      </c>
      <c r="M1939" s="48" t="s">
        <v>419</v>
      </c>
      <c r="N1939" s="51" t="s">
        <v>404</v>
      </c>
      <c r="P1939" s="48">
        <v>900</v>
      </c>
      <c r="Q1939" s="131" t="str">
        <f>IFERROR(INDEX(JRoomSCS!C:C,MATCH(JRooms!M1939,JRoomSCS!$B:$B,0)),"N/A")</f>
        <v>N/A</v>
      </c>
      <c r="R1939" s="86" t="s">
        <v>405</v>
      </c>
      <c r="S1939" s="87" t="str">
        <f>IFERROR(INDEX(SchoolList!C:C,MATCH(T1939,SchoolList!A:A,0)),"N/A")</f>
        <v>N/A</v>
      </c>
      <c r="T1939" s="87" t="s">
        <v>405</v>
      </c>
      <c r="U1939" s="88"/>
      <c r="V1939" s="87"/>
    </row>
    <row r="1940" spans="1:22" x14ac:dyDescent="0.2">
      <c r="A1940" s="48">
        <v>64</v>
      </c>
      <c r="B1940" s="48" t="s">
        <v>1160</v>
      </c>
      <c r="C1940" s="48" t="s">
        <v>1161</v>
      </c>
      <c r="D1940" s="49">
        <v>183</v>
      </c>
      <c r="E1940" s="50" t="s">
        <v>471</v>
      </c>
      <c r="F1940" s="48" t="s">
        <v>472</v>
      </c>
      <c r="G1940" s="48" t="s">
        <v>401</v>
      </c>
      <c r="H1940" s="48">
        <v>1251</v>
      </c>
      <c r="I1940" s="48">
        <v>2</v>
      </c>
      <c r="J1940" s="48" t="s">
        <v>421</v>
      </c>
      <c r="K1940" s="48">
        <v>2688</v>
      </c>
      <c r="L1940" s="49">
        <v>205</v>
      </c>
      <c r="M1940" s="48" t="s">
        <v>419</v>
      </c>
      <c r="N1940" s="51" t="s">
        <v>404</v>
      </c>
      <c r="P1940" s="48">
        <v>900</v>
      </c>
      <c r="Q1940" s="131" t="str">
        <f>IFERROR(INDEX(JRoomSCS!C:C,MATCH(JRooms!M1940,JRoomSCS!$B:$B,0)),"N/A")</f>
        <v>N/A</v>
      </c>
      <c r="R1940" s="86" t="s">
        <v>405</v>
      </c>
      <c r="S1940" s="87" t="str">
        <f>IFERROR(INDEX(SchoolList!C:C,MATCH(T1940,SchoolList!A:A,0)),"N/A")</f>
        <v>N/A</v>
      </c>
      <c r="T1940" s="87" t="s">
        <v>405</v>
      </c>
      <c r="U1940" s="88"/>
      <c r="V1940" s="87"/>
    </row>
    <row r="1941" spans="1:22" x14ac:dyDescent="0.2">
      <c r="A1941" s="48">
        <v>64</v>
      </c>
      <c r="B1941" s="48" t="s">
        <v>1160</v>
      </c>
      <c r="C1941" s="48" t="s">
        <v>1161</v>
      </c>
      <c r="D1941" s="49">
        <v>183</v>
      </c>
      <c r="E1941" s="50" t="s">
        <v>471</v>
      </c>
      <c r="F1941" s="48" t="s">
        <v>472</v>
      </c>
      <c r="G1941" s="48" t="s">
        <v>401</v>
      </c>
      <c r="H1941" s="48">
        <v>1251</v>
      </c>
      <c r="I1941" s="48">
        <v>2</v>
      </c>
      <c r="J1941" s="48" t="s">
        <v>421</v>
      </c>
      <c r="K1941" s="48">
        <v>2691</v>
      </c>
      <c r="L1941" s="49">
        <v>206</v>
      </c>
      <c r="M1941" s="48" t="s">
        <v>419</v>
      </c>
      <c r="N1941" s="51" t="s">
        <v>404</v>
      </c>
      <c r="P1941" s="48">
        <v>900</v>
      </c>
      <c r="Q1941" s="131" t="str">
        <f>IFERROR(INDEX(JRoomSCS!C:C,MATCH(JRooms!M1941,JRoomSCS!$B:$B,0)),"N/A")</f>
        <v>N/A</v>
      </c>
      <c r="R1941" s="86" t="s">
        <v>405</v>
      </c>
      <c r="S1941" s="87" t="str">
        <f>IFERROR(INDEX(SchoolList!C:C,MATCH(T1941,SchoolList!A:A,0)),"N/A")</f>
        <v>N/A</v>
      </c>
      <c r="T1941" s="87" t="s">
        <v>405</v>
      </c>
      <c r="U1941" s="88"/>
      <c r="V1941" s="87"/>
    </row>
    <row r="1942" spans="1:22" x14ac:dyDescent="0.2">
      <c r="A1942" s="48">
        <v>64</v>
      </c>
      <c r="B1942" s="48" t="s">
        <v>1160</v>
      </c>
      <c r="C1942" s="48" t="s">
        <v>1161</v>
      </c>
      <c r="D1942" s="49">
        <v>183</v>
      </c>
      <c r="E1942" s="50" t="s">
        <v>471</v>
      </c>
      <c r="F1942" s="48" t="s">
        <v>472</v>
      </c>
      <c r="G1942" s="48" t="s">
        <v>401</v>
      </c>
      <c r="H1942" s="48">
        <v>1251</v>
      </c>
      <c r="I1942" s="48">
        <v>2</v>
      </c>
      <c r="J1942" s="48" t="s">
        <v>421</v>
      </c>
      <c r="K1942" s="48">
        <v>2692</v>
      </c>
      <c r="L1942" s="49">
        <v>207</v>
      </c>
      <c r="M1942" s="48" t="s">
        <v>419</v>
      </c>
      <c r="N1942" s="51" t="s">
        <v>404</v>
      </c>
      <c r="P1942" s="48">
        <v>900</v>
      </c>
      <c r="Q1942" s="131" t="str">
        <f>IFERROR(INDEX(JRoomSCS!C:C,MATCH(JRooms!M1942,JRoomSCS!$B:$B,0)),"N/A")</f>
        <v>N/A</v>
      </c>
      <c r="R1942" s="86" t="s">
        <v>405</v>
      </c>
      <c r="S1942" s="87" t="str">
        <f>IFERROR(INDEX(SchoolList!C:C,MATCH(T1942,SchoolList!A:A,0)),"N/A")</f>
        <v>N/A</v>
      </c>
      <c r="T1942" s="87" t="s">
        <v>405</v>
      </c>
      <c r="U1942" s="88"/>
      <c r="V1942" s="87"/>
    </row>
    <row r="1943" spans="1:22" x14ac:dyDescent="0.2">
      <c r="A1943" s="48">
        <v>64</v>
      </c>
      <c r="B1943" s="48" t="s">
        <v>1160</v>
      </c>
      <c r="C1943" s="48" t="s">
        <v>1161</v>
      </c>
      <c r="D1943" s="49">
        <v>184</v>
      </c>
      <c r="E1943" s="50" t="s">
        <v>502</v>
      </c>
      <c r="F1943" s="48" t="s">
        <v>565</v>
      </c>
      <c r="G1943" s="48" t="s">
        <v>401</v>
      </c>
      <c r="H1943" s="48">
        <v>1008</v>
      </c>
      <c r="I1943" s="48">
        <v>1</v>
      </c>
      <c r="J1943" s="48" t="s">
        <v>402</v>
      </c>
      <c r="K1943" s="48">
        <v>750</v>
      </c>
      <c r="L1943" s="49">
        <v>31</v>
      </c>
      <c r="M1943" s="48" t="s">
        <v>419</v>
      </c>
      <c r="N1943" s="51" t="s">
        <v>404</v>
      </c>
      <c r="P1943" s="48">
        <v>930</v>
      </c>
      <c r="Q1943" s="131" t="str">
        <f>IFERROR(INDEX(JRoomSCS!C:C,MATCH(JRooms!M1943,JRoomSCS!$B:$B,0)),"N/A")</f>
        <v>N/A</v>
      </c>
      <c r="R1943" s="86" t="s">
        <v>405</v>
      </c>
      <c r="S1943" s="87" t="str">
        <f>IFERROR(INDEX(SchoolList!C:C,MATCH(T1943,SchoolList!A:A,0)),"N/A")</f>
        <v>N/A</v>
      </c>
      <c r="T1943" s="87" t="s">
        <v>405</v>
      </c>
      <c r="U1943" s="88"/>
      <c r="V1943" s="87"/>
    </row>
    <row r="1944" spans="1:22" x14ac:dyDescent="0.2">
      <c r="A1944" s="48">
        <v>64</v>
      </c>
      <c r="B1944" s="48" t="s">
        <v>1160</v>
      </c>
      <c r="C1944" s="48" t="s">
        <v>1161</v>
      </c>
      <c r="D1944" s="49">
        <v>184</v>
      </c>
      <c r="E1944" s="50" t="s">
        <v>502</v>
      </c>
      <c r="F1944" s="48" t="s">
        <v>565</v>
      </c>
      <c r="G1944" s="48" t="s">
        <v>401</v>
      </c>
      <c r="H1944" s="48">
        <v>1008</v>
      </c>
      <c r="I1944" s="48">
        <v>1</v>
      </c>
      <c r="J1944" s="48" t="s">
        <v>402</v>
      </c>
      <c r="K1944" s="48">
        <v>751</v>
      </c>
      <c r="L1944" s="49">
        <v>32</v>
      </c>
      <c r="M1944" s="48" t="s">
        <v>419</v>
      </c>
      <c r="N1944" s="51" t="s">
        <v>404</v>
      </c>
      <c r="P1944" s="48">
        <v>930</v>
      </c>
      <c r="Q1944" s="131" t="str">
        <f>IFERROR(INDEX(JRoomSCS!C:C,MATCH(JRooms!M1944,JRoomSCS!$B:$B,0)),"N/A")</f>
        <v>N/A</v>
      </c>
      <c r="R1944" s="86" t="s">
        <v>405</v>
      </c>
      <c r="S1944" s="87" t="str">
        <f>IFERROR(INDEX(SchoolList!C:C,MATCH(T1944,SchoolList!A:A,0)),"N/A")</f>
        <v>N/A</v>
      </c>
      <c r="T1944" s="87" t="s">
        <v>405</v>
      </c>
      <c r="U1944" s="88"/>
      <c r="V1944" s="87"/>
    </row>
    <row r="1945" spans="1:22" x14ac:dyDescent="0.2">
      <c r="A1945" s="48">
        <v>64</v>
      </c>
      <c r="B1945" s="48" t="s">
        <v>1160</v>
      </c>
      <c r="C1945" s="48" t="s">
        <v>1161</v>
      </c>
      <c r="D1945" s="49">
        <v>184</v>
      </c>
      <c r="E1945" s="50" t="s">
        <v>502</v>
      </c>
      <c r="F1945" s="48" t="s">
        <v>565</v>
      </c>
      <c r="G1945" s="48" t="s">
        <v>401</v>
      </c>
      <c r="H1945" s="48">
        <v>1008</v>
      </c>
      <c r="I1945" s="48">
        <v>1</v>
      </c>
      <c r="J1945" s="48" t="s">
        <v>402</v>
      </c>
      <c r="K1945" s="48">
        <v>752</v>
      </c>
      <c r="L1945" s="49">
        <v>33</v>
      </c>
      <c r="M1945" s="48" t="s">
        <v>419</v>
      </c>
      <c r="N1945" s="51" t="s">
        <v>404</v>
      </c>
      <c r="O1945" s="52" t="s">
        <v>410</v>
      </c>
      <c r="P1945" s="48">
        <v>930</v>
      </c>
      <c r="Q1945" s="131" t="str">
        <f>IFERROR(INDEX(JRoomSCS!C:C,MATCH(JRooms!M1945,JRoomSCS!$B:$B,0)),"N/A")</f>
        <v>N/A</v>
      </c>
      <c r="R1945" s="86" t="s">
        <v>405</v>
      </c>
      <c r="S1945" s="87" t="str">
        <f>IFERROR(INDEX(SchoolList!C:C,MATCH(T1945,SchoolList!A:A,0)),"N/A")</f>
        <v>N/A</v>
      </c>
      <c r="T1945" s="87" t="s">
        <v>405</v>
      </c>
      <c r="U1945" s="88"/>
      <c r="V1945" s="87"/>
    </row>
    <row r="1946" spans="1:22" x14ac:dyDescent="0.2">
      <c r="A1946" s="48">
        <v>64</v>
      </c>
      <c r="B1946" s="48" t="s">
        <v>1160</v>
      </c>
      <c r="C1946" s="48" t="s">
        <v>1161</v>
      </c>
      <c r="D1946" s="49">
        <v>184</v>
      </c>
      <c r="E1946" s="50" t="s">
        <v>502</v>
      </c>
      <c r="F1946" s="48" t="s">
        <v>565</v>
      </c>
      <c r="G1946" s="48" t="s">
        <v>401</v>
      </c>
      <c r="H1946" s="48">
        <v>1008</v>
      </c>
      <c r="I1946" s="48">
        <v>1</v>
      </c>
      <c r="J1946" s="48" t="s">
        <v>402</v>
      </c>
      <c r="K1946" s="48">
        <v>753</v>
      </c>
      <c r="L1946" s="49">
        <v>34</v>
      </c>
      <c r="M1946" s="48" t="s">
        <v>354</v>
      </c>
      <c r="N1946" s="51" t="s">
        <v>500</v>
      </c>
      <c r="P1946" s="48">
        <v>930</v>
      </c>
      <c r="Q1946" s="131" t="str">
        <f>IFERROR(INDEX(JRoomSCS!C:C,MATCH(JRooms!M1946,JRoomSCS!$B:$B,0)),"N/A")</f>
        <v>Arts</v>
      </c>
      <c r="R1946" s="86" t="s">
        <v>405</v>
      </c>
      <c r="S1946" s="87" t="str">
        <f>IFERROR(INDEX(SchoolList!C:C,MATCH(T1946,SchoolList!A:A,0)),"N/A")</f>
        <v>N/A</v>
      </c>
      <c r="T1946" s="87" t="s">
        <v>405</v>
      </c>
      <c r="U1946" s="88"/>
      <c r="V1946" s="87"/>
    </row>
    <row r="1947" spans="1:22" x14ac:dyDescent="0.2">
      <c r="A1947" s="48">
        <v>64</v>
      </c>
      <c r="B1947" s="48" t="s">
        <v>1160</v>
      </c>
      <c r="C1947" s="48" t="s">
        <v>1161</v>
      </c>
      <c r="D1947" s="49">
        <v>184</v>
      </c>
      <c r="E1947" s="50" t="s">
        <v>502</v>
      </c>
      <c r="F1947" s="48" t="s">
        <v>565</v>
      </c>
      <c r="G1947" s="48" t="s">
        <v>401</v>
      </c>
      <c r="H1947" s="48">
        <v>1008</v>
      </c>
      <c r="I1947" s="48">
        <v>1</v>
      </c>
      <c r="J1947" s="48" t="s">
        <v>402</v>
      </c>
      <c r="K1947" s="48">
        <v>754</v>
      </c>
      <c r="L1947" s="49">
        <v>35</v>
      </c>
      <c r="M1947" s="48" t="s">
        <v>419</v>
      </c>
      <c r="N1947" s="51" t="s">
        <v>404</v>
      </c>
      <c r="P1947" s="48">
        <v>930</v>
      </c>
      <c r="Q1947" s="131" t="str">
        <f>IFERROR(INDEX(JRoomSCS!C:C,MATCH(JRooms!M1947,JRoomSCS!$B:$B,0)),"N/A")</f>
        <v>N/A</v>
      </c>
      <c r="R1947" s="86" t="s">
        <v>405</v>
      </c>
      <c r="S1947" s="87" t="str">
        <f>IFERROR(INDEX(SchoolList!C:C,MATCH(T1947,SchoolList!A:A,0)),"N/A")</f>
        <v>N/A</v>
      </c>
      <c r="T1947" s="87" t="s">
        <v>405</v>
      </c>
      <c r="U1947" s="88"/>
      <c r="V1947" s="87"/>
    </row>
    <row r="1948" spans="1:22" x14ac:dyDescent="0.2">
      <c r="A1948" s="48">
        <v>64</v>
      </c>
      <c r="B1948" s="48" t="s">
        <v>1160</v>
      </c>
      <c r="C1948" s="48" t="s">
        <v>1161</v>
      </c>
      <c r="D1948" s="49">
        <v>184</v>
      </c>
      <c r="E1948" s="50" t="s">
        <v>502</v>
      </c>
      <c r="F1948" s="48" t="s">
        <v>565</v>
      </c>
      <c r="G1948" s="48" t="s">
        <v>401</v>
      </c>
      <c r="H1948" s="48">
        <v>1008</v>
      </c>
      <c r="I1948" s="48">
        <v>1</v>
      </c>
      <c r="J1948" s="48" t="s">
        <v>402</v>
      </c>
      <c r="K1948" s="48">
        <v>755</v>
      </c>
      <c r="L1948" s="49">
        <v>36</v>
      </c>
      <c r="M1948" s="48" t="s">
        <v>419</v>
      </c>
      <c r="N1948" s="51" t="s">
        <v>404</v>
      </c>
      <c r="P1948" s="48">
        <v>930</v>
      </c>
      <c r="Q1948" s="131" t="str">
        <f>IFERROR(INDEX(JRoomSCS!C:C,MATCH(JRooms!M1948,JRoomSCS!$B:$B,0)),"N/A")</f>
        <v>N/A</v>
      </c>
      <c r="R1948" s="86" t="s">
        <v>405</v>
      </c>
      <c r="S1948" s="87" t="str">
        <f>IFERROR(INDEX(SchoolList!C:C,MATCH(T1948,SchoolList!A:A,0)),"N/A")</f>
        <v>N/A</v>
      </c>
      <c r="T1948" s="87" t="s">
        <v>405</v>
      </c>
      <c r="U1948" s="88"/>
      <c r="V1948" s="87"/>
    </row>
    <row r="1949" spans="1:22" x14ac:dyDescent="0.2">
      <c r="A1949" s="48">
        <v>64</v>
      </c>
      <c r="B1949" s="48" t="s">
        <v>1160</v>
      </c>
      <c r="C1949" s="48" t="s">
        <v>1161</v>
      </c>
      <c r="D1949" s="49">
        <v>184</v>
      </c>
      <c r="E1949" s="50" t="s">
        <v>502</v>
      </c>
      <c r="F1949" s="48" t="s">
        <v>565</v>
      </c>
      <c r="G1949" s="48" t="s">
        <v>401</v>
      </c>
      <c r="H1949" s="48">
        <v>184</v>
      </c>
      <c r="I1949" s="48">
        <v>2</v>
      </c>
      <c r="J1949" s="48" t="s">
        <v>509</v>
      </c>
      <c r="K1949" s="48">
        <v>743</v>
      </c>
      <c r="L1949" s="49">
        <v>41</v>
      </c>
      <c r="M1949" s="48" t="s">
        <v>419</v>
      </c>
      <c r="N1949" s="51" t="s">
        <v>404</v>
      </c>
      <c r="P1949" s="48">
        <v>930</v>
      </c>
      <c r="Q1949" s="131" t="str">
        <f>IFERROR(INDEX(JRoomSCS!C:C,MATCH(JRooms!M1949,JRoomSCS!$B:$B,0)),"N/A")</f>
        <v>N/A</v>
      </c>
      <c r="R1949" s="86" t="s">
        <v>405</v>
      </c>
      <c r="S1949" s="87" t="str">
        <f>IFERROR(INDEX(SchoolList!C:C,MATCH(T1949,SchoolList!A:A,0)),"N/A")</f>
        <v>N/A</v>
      </c>
      <c r="T1949" s="87" t="s">
        <v>405</v>
      </c>
      <c r="U1949" s="88"/>
      <c r="V1949" s="87"/>
    </row>
    <row r="1950" spans="1:22" x14ac:dyDescent="0.2">
      <c r="A1950" s="48">
        <v>64</v>
      </c>
      <c r="B1950" s="48" t="s">
        <v>1160</v>
      </c>
      <c r="C1950" s="48" t="s">
        <v>1161</v>
      </c>
      <c r="D1950" s="49">
        <v>184</v>
      </c>
      <c r="E1950" s="50" t="s">
        <v>502</v>
      </c>
      <c r="F1950" s="48" t="s">
        <v>565</v>
      </c>
      <c r="G1950" s="48" t="s">
        <v>401</v>
      </c>
      <c r="H1950" s="48">
        <v>184</v>
      </c>
      <c r="I1950" s="48">
        <v>2</v>
      </c>
      <c r="J1950" s="48" t="s">
        <v>509</v>
      </c>
      <c r="K1950" s="48">
        <v>744</v>
      </c>
      <c r="L1950" s="49">
        <v>42</v>
      </c>
      <c r="M1950" s="48" t="s">
        <v>419</v>
      </c>
      <c r="N1950" s="51" t="s">
        <v>404</v>
      </c>
      <c r="P1950" s="48">
        <v>930</v>
      </c>
      <c r="Q1950" s="131" t="str">
        <f>IFERROR(INDEX(JRoomSCS!C:C,MATCH(JRooms!M1950,JRoomSCS!$B:$B,0)),"N/A")</f>
        <v>N/A</v>
      </c>
      <c r="R1950" s="86" t="s">
        <v>405</v>
      </c>
      <c r="S1950" s="87" t="str">
        <f>IFERROR(INDEX(SchoolList!C:C,MATCH(T1950,SchoolList!A:A,0)),"N/A")</f>
        <v>N/A</v>
      </c>
      <c r="T1950" s="87" t="s">
        <v>405</v>
      </c>
      <c r="U1950" s="88"/>
      <c r="V1950" s="87"/>
    </row>
    <row r="1951" spans="1:22" x14ac:dyDescent="0.2">
      <c r="A1951" s="48">
        <v>64</v>
      </c>
      <c r="B1951" s="48" t="s">
        <v>1160</v>
      </c>
      <c r="C1951" s="48" t="s">
        <v>1161</v>
      </c>
      <c r="D1951" s="49">
        <v>184</v>
      </c>
      <c r="E1951" s="50" t="s">
        <v>502</v>
      </c>
      <c r="F1951" s="48" t="s">
        <v>565</v>
      </c>
      <c r="G1951" s="48" t="s">
        <v>401</v>
      </c>
      <c r="H1951" s="48">
        <v>184</v>
      </c>
      <c r="I1951" s="48">
        <v>2</v>
      </c>
      <c r="J1951" s="48" t="s">
        <v>509</v>
      </c>
      <c r="K1951" s="48">
        <v>745</v>
      </c>
      <c r="L1951" s="49">
        <v>43</v>
      </c>
      <c r="M1951" s="48" t="s">
        <v>419</v>
      </c>
      <c r="N1951" s="51" t="s">
        <v>404</v>
      </c>
      <c r="P1951" s="48">
        <v>930</v>
      </c>
      <c r="Q1951" s="131" t="str">
        <f>IFERROR(INDEX(JRoomSCS!C:C,MATCH(JRooms!M1951,JRoomSCS!$B:$B,0)),"N/A")</f>
        <v>N/A</v>
      </c>
      <c r="R1951" s="86" t="s">
        <v>405</v>
      </c>
      <c r="S1951" s="87" t="str">
        <f>IFERROR(INDEX(SchoolList!C:C,MATCH(T1951,SchoolList!A:A,0)),"N/A")</f>
        <v>N/A</v>
      </c>
      <c r="T1951" s="87" t="s">
        <v>405</v>
      </c>
      <c r="U1951" s="88"/>
      <c r="V1951" s="87"/>
    </row>
    <row r="1952" spans="1:22" x14ac:dyDescent="0.2">
      <c r="A1952" s="48">
        <v>64</v>
      </c>
      <c r="B1952" s="48" t="s">
        <v>1160</v>
      </c>
      <c r="C1952" s="48" t="s">
        <v>1161</v>
      </c>
      <c r="D1952" s="49">
        <v>184</v>
      </c>
      <c r="E1952" s="50" t="s">
        <v>502</v>
      </c>
      <c r="F1952" s="48" t="s">
        <v>565</v>
      </c>
      <c r="G1952" s="48" t="s">
        <v>401</v>
      </c>
      <c r="H1952" s="48">
        <v>184</v>
      </c>
      <c r="I1952" s="48">
        <v>2</v>
      </c>
      <c r="J1952" s="48" t="s">
        <v>509</v>
      </c>
      <c r="K1952" s="48">
        <v>746</v>
      </c>
      <c r="L1952" s="49">
        <v>44</v>
      </c>
      <c r="M1952" s="48" t="s">
        <v>419</v>
      </c>
      <c r="N1952" s="51" t="s">
        <v>404</v>
      </c>
      <c r="P1952" s="48">
        <v>930</v>
      </c>
      <c r="Q1952" s="131" t="str">
        <f>IFERROR(INDEX(JRoomSCS!C:C,MATCH(JRooms!M1952,JRoomSCS!$B:$B,0)),"N/A")</f>
        <v>N/A</v>
      </c>
      <c r="R1952" s="86" t="s">
        <v>405</v>
      </c>
      <c r="S1952" s="87" t="str">
        <f>IFERROR(INDEX(SchoolList!C:C,MATCH(T1952,SchoolList!A:A,0)),"N/A")</f>
        <v>N/A</v>
      </c>
      <c r="T1952" s="87" t="s">
        <v>405</v>
      </c>
      <c r="U1952" s="88"/>
      <c r="V1952" s="87"/>
    </row>
    <row r="1953" spans="1:22" x14ac:dyDescent="0.2">
      <c r="A1953" s="48">
        <v>64</v>
      </c>
      <c r="B1953" s="48" t="s">
        <v>1160</v>
      </c>
      <c r="C1953" s="48" t="s">
        <v>1161</v>
      </c>
      <c r="D1953" s="49">
        <v>184</v>
      </c>
      <c r="E1953" s="50" t="s">
        <v>502</v>
      </c>
      <c r="F1953" s="48" t="s">
        <v>565</v>
      </c>
      <c r="G1953" s="48" t="s">
        <v>401</v>
      </c>
      <c r="H1953" s="48">
        <v>184</v>
      </c>
      <c r="I1953" s="48">
        <v>2</v>
      </c>
      <c r="J1953" s="48" t="s">
        <v>509</v>
      </c>
      <c r="K1953" s="48">
        <v>747</v>
      </c>
      <c r="L1953" s="49">
        <v>45</v>
      </c>
      <c r="M1953" s="48" t="s">
        <v>419</v>
      </c>
      <c r="N1953" s="51" t="s">
        <v>404</v>
      </c>
      <c r="P1953" s="48">
        <v>930</v>
      </c>
      <c r="Q1953" s="131" t="str">
        <f>IFERROR(INDEX(JRoomSCS!C:C,MATCH(JRooms!M1953,JRoomSCS!$B:$B,0)),"N/A")</f>
        <v>N/A</v>
      </c>
      <c r="R1953" s="86" t="s">
        <v>405</v>
      </c>
      <c r="S1953" s="87" t="str">
        <f>IFERROR(INDEX(SchoolList!C:C,MATCH(T1953,SchoolList!A:A,0)),"N/A")</f>
        <v>N/A</v>
      </c>
      <c r="T1953" s="87" t="s">
        <v>405</v>
      </c>
      <c r="U1953" s="88"/>
      <c r="V1953" s="87"/>
    </row>
    <row r="1954" spans="1:22" x14ac:dyDescent="0.2">
      <c r="A1954" s="48">
        <v>64</v>
      </c>
      <c r="B1954" s="48" t="s">
        <v>1160</v>
      </c>
      <c r="C1954" s="48" t="s">
        <v>1161</v>
      </c>
      <c r="D1954" s="49">
        <v>184</v>
      </c>
      <c r="E1954" s="50" t="s">
        <v>502</v>
      </c>
      <c r="F1954" s="48" t="s">
        <v>565</v>
      </c>
      <c r="G1954" s="48" t="s">
        <v>401</v>
      </c>
      <c r="H1954" s="48">
        <v>184</v>
      </c>
      <c r="I1954" s="48">
        <v>2</v>
      </c>
      <c r="J1954" s="48" t="s">
        <v>509</v>
      </c>
      <c r="K1954" s="48">
        <v>748</v>
      </c>
      <c r="L1954" s="49">
        <v>46</v>
      </c>
      <c r="M1954" s="48" t="s">
        <v>419</v>
      </c>
      <c r="N1954" s="51" t="s">
        <v>404</v>
      </c>
      <c r="P1954" s="48">
        <v>930</v>
      </c>
      <c r="Q1954" s="131" t="str">
        <f>IFERROR(INDEX(JRoomSCS!C:C,MATCH(JRooms!M1954,JRoomSCS!$B:$B,0)),"N/A")</f>
        <v>N/A</v>
      </c>
      <c r="R1954" s="86" t="s">
        <v>405</v>
      </c>
      <c r="S1954" s="87" t="str">
        <f>IFERROR(INDEX(SchoolList!C:C,MATCH(T1954,SchoolList!A:A,0)),"N/A")</f>
        <v>N/A</v>
      </c>
      <c r="T1954" s="87" t="s">
        <v>405</v>
      </c>
      <c r="U1954" s="88"/>
      <c r="V1954" s="87"/>
    </row>
    <row r="1955" spans="1:22" x14ac:dyDescent="0.2">
      <c r="A1955" s="48">
        <v>64</v>
      </c>
      <c r="B1955" s="48" t="s">
        <v>1160</v>
      </c>
      <c r="C1955" s="48" t="s">
        <v>1161</v>
      </c>
      <c r="D1955" s="49">
        <v>184</v>
      </c>
      <c r="E1955" s="50" t="s">
        <v>502</v>
      </c>
      <c r="F1955" s="48" t="s">
        <v>565</v>
      </c>
      <c r="G1955" s="48" t="s">
        <v>401</v>
      </c>
      <c r="H1955" s="48">
        <v>184</v>
      </c>
      <c r="I1955" s="48">
        <v>2</v>
      </c>
      <c r="J1955" s="48" t="s">
        <v>509</v>
      </c>
      <c r="K1955" s="48">
        <v>749</v>
      </c>
      <c r="L1955" s="49">
        <v>47</v>
      </c>
      <c r="M1955" s="48" t="s">
        <v>419</v>
      </c>
      <c r="N1955" s="51" t="s">
        <v>404</v>
      </c>
      <c r="P1955" s="48">
        <v>930</v>
      </c>
      <c r="Q1955" s="131" t="str">
        <f>IFERROR(INDEX(JRoomSCS!C:C,MATCH(JRooms!M1955,JRoomSCS!$B:$B,0)),"N/A")</f>
        <v>N/A</v>
      </c>
      <c r="R1955" s="86" t="s">
        <v>405</v>
      </c>
      <c r="S1955" s="87" t="str">
        <f>IFERROR(INDEX(SchoolList!C:C,MATCH(T1955,SchoolList!A:A,0)),"N/A")</f>
        <v>N/A</v>
      </c>
      <c r="T1955" s="87" t="s">
        <v>405</v>
      </c>
      <c r="U1955" s="88"/>
      <c r="V1955" s="87"/>
    </row>
    <row r="1956" spans="1:22" x14ac:dyDescent="0.2">
      <c r="A1956" s="48">
        <v>64</v>
      </c>
      <c r="B1956" s="48" t="s">
        <v>1160</v>
      </c>
      <c r="C1956" s="48" t="s">
        <v>1161</v>
      </c>
      <c r="D1956" s="49">
        <v>979</v>
      </c>
      <c r="E1956" s="50" t="s">
        <v>655</v>
      </c>
      <c r="F1956" s="48" t="s">
        <v>656</v>
      </c>
      <c r="G1956" s="48" t="s">
        <v>424</v>
      </c>
      <c r="H1956" s="48">
        <v>989</v>
      </c>
      <c r="I1956" s="48">
        <v>1</v>
      </c>
      <c r="J1956" s="48" t="s">
        <v>402</v>
      </c>
      <c r="K1956" s="48">
        <v>756</v>
      </c>
      <c r="L1956" s="49" t="s">
        <v>655</v>
      </c>
      <c r="M1956" s="48" t="s">
        <v>415</v>
      </c>
      <c r="N1956" s="51" t="s">
        <v>416</v>
      </c>
      <c r="P1956" s="48">
        <v>3800</v>
      </c>
      <c r="Q1956" s="131" t="str">
        <f>IFERROR(INDEX(JRoomSCS!C:C,MATCH(JRooms!M1956,JRoomSCS!$B:$B,0)),"N/A")</f>
        <v>N/A</v>
      </c>
      <c r="R1956" s="86" t="s">
        <v>405</v>
      </c>
      <c r="S1956" s="87" t="str">
        <f>IFERROR(INDEX(SchoolList!C:C,MATCH(T1956,SchoolList!A:A,0)),"N/A")</f>
        <v>N/A</v>
      </c>
      <c r="T1956" s="87" t="s">
        <v>405</v>
      </c>
      <c r="U1956" s="88"/>
      <c r="V1956" s="87"/>
    </row>
    <row r="1957" spans="1:22" x14ac:dyDescent="0.2">
      <c r="A1957" s="48">
        <v>109</v>
      </c>
      <c r="B1957" s="48" t="s">
        <v>1162</v>
      </c>
      <c r="C1957" s="48" t="s">
        <v>1163</v>
      </c>
      <c r="D1957" s="49">
        <v>824</v>
      </c>
      <c r="E1957" s="50" t="s">
        <v>707</v>
      </c>
      <c r="F1957" s="48" t="s">
        <v>708</v>
      </c>
      <c r="G1957" s="48" t="s">
        <v>401</v>
      </c>
      <c r="H1957" s="48">
        <v>824</v>
      </c>
      <c r="I1957" s="48">
        <v>1</v>
      </c>
      <c r="J1957" s="48" t="s">
        <v>402</v>
      </c>
      <c r="K1957" s="48">
        <v>1201</v>
      </c>
      <c r="L1957" s="49">
        <v>201</v>
      </c>
      <c r="M1957" s="48" t="s">
        <v>366</v>
      </c>
      <c r="N1957" s="51" t="s">
        <v>500</v>
      </c>
      <c r="P1957" s="48">
        <v>1044</v>
      </c>
      <c r="Q1957" s="131" t="str">
        <f>IFERROR(INDEX(JRoomSCS!C:C,MATCH(JRooms!M1957,JRoomSCS!$B:$B,0)),"N/A")</f>
        <v>Science</v>
      </c>
      <c r="R1957" s="86" t="s">
        <v>405</v>
      </c>
      <c r="S1957" s="87" t="str">
        <f>IFERROR(INDEX(SchoolList!C:C,MATCH(T1957,SchoolList!A:A,0)),"N/A")</f>
        <v>N/A</v>
      </c>
      <c r="T1957" s="87" t="s">
        <v>405</v>
      </c>
      <c r="U1957" s="88"/>
      <c r="V1957" s="87"/>
    </row>
    <row r="1958" spans="1:22" x14ac:dyDescent="0.2">
      <c r="A1958" s="48">
        <v>109</v>
      </c>
      <c r="B1958" s="48" t="s">
        <v>1162</v>
      </c>
      <c r="C1958" s="48" t="s">
        <v>1163</v>
      </c>
      <c r="D1958" s="49">
        <v>824</v>
      </c>
      <c r="E1958" s="50" t="s">
        <v>707</v>
      </c>
      <c r="F1958" s="48" t="s">
        <v>708</v>
      </c>
      <c r="G1958" s="48" t="s">
        <v>401</v>
      </c>
      <c r="H1958" s="48">
        <v>824</v>
      </c>
      <c r="I1958" s="48">
        <v>1</v>
      </c>
      <c r="J1958" s="48" t="s">
        <v>402</v>
      </c>
      <c r="K1958" s="48">
        <v>1298</v>
      </c>
      <c r="L1958" s="49">
        <v>202</v>
      </c>
      <c r="M1958" s="48" t="s">
        <v>724</v>
      </c>
      <c r="N1958" s="51" t="s">
        <v>404</v>
      </c>
      <c r="P1958" s="48">
        <v>756</v>
      </c>
      <c r="Q1958" s="131" t="str">
        <f>IFERROR(INDEX(JRoomSCS!C:C,MATCH(JRooms!M1958,JRoomSCS!$B:$B,0)),"N/A")</f>
        <v>N/A</v>
      </c>
      <c r="R1958" s="86" t="s">
        <v>405</v>
      </c>
      <c r="S1958" s="87" t="str">
        <f>IFERROR(INDEX(SchoolList!C:C,MATCH(T1958,SchoolList!A:A,0)),"N/A")</f>
        <v>N/A</v>
      </c>
      <c r="T1958" s="87" t="s">
        <v>405</v>
      </c>
      <c r="U1958" s="88"/>
      <c r="V1958" s="87"/>
    </row>
    <row r="1959" spans="1:22" x14ac:dyDescent="0.2">
      <c r="A1959" s="48">
        <v>109</v>
      </c>
      <c r="B1959" s="48" t="s">
        <v>1162</v>
      </c>
      <c r="C1959" s="48" t="s">
        <v>1163</v>
      </c>
      <c r="D1959" s="49">
        <v>824</v>
      </c>
      <c r="E1959" s="50" t="s">
        <v>707</v>
      </c>
      <c r="F1959" s="48" t="s">
        <v>708</v>
      </c>
      <c r="G1959" s="48" t="s">
        <v>401</v>
      </c>
      <c r="H1959" s="48">
        <v>824</v>
      </c>
      <c r="I1959" s="48">
        <v>1</v>
      </c>
      <c r="J1959" s="48" t="s">
        <v>402</v>
      </c>
      <c r="K1959" s="48">
        <v>1199</v>
      </c>
      <c r="L1959" s="49">
        <v>203</v>
      </c>
      <c r="M1959" s="48" t="s">
        <v>375</v>
      </c>
      <c r="N1959" s="51" t="s">
        <v>500</v>
      </c>
      <c r="P1959" s="48">
        <v>950</v>
      </c>
      <c r="Q1959" s="131" t="str">
        <f>IFERROR(INDEX(JRoomSCS!C:C,MATCH(JRooms!M1959,JRoomSCS!$B:$B,0)),"N/A")</f>
        <v>Tech</v>
      </c>
      <c r="R1959" s="86" t="s">
        <v>405</v>
      </c>
      <c r="S1959" s="87" t="str">
        <f>IFERROR(INDEX(SchoolList!C:C,MATCH(T1959,SchoolList!A:A,0)),"N/A")</f>
        <v>N/A</v>
      </c>
      <c r="T1959" s="87" t="s">
        <v>405</v>
      </c>
      <c r="U1959" s="88"/>
      <c r="V1959" s="87"/>
    </row>
    <row r="1960" spans="1:22" x14ac:dyDescent="0.2">
      <c r="A1960" s="48">
        <v>109</v>
      </c>
      <c r="B1960" s="48" t="s">
        <v>1162</v>
      </c>
      <c r="C1960" s="48" t="s">
        <v>1163</v>
      </c>
      <c r="D1960" s="49">
        <v>824</v>
      </c>
      <c r="E1960" s="50" t="s">
        <v>707</v>
      </c>
      <c r="F1960" s="48" t="s">
        <v>708</v>
      </c>
      <c r="G1960" s="48" t="s">
        <v>401</v>
      </c>
      <c r="H1960" s="48">
        <v>824</v>
      </c>
      <c r="I1960" s="48">
        <v>1</v>
      </c>
      <c r="J1960" s="48" t="s">
        <v>402</v>
      </c>
      <c r="K1960" s="48">
        <v>1293</v>
      </c>
      <c r="L1960" s="49">
        <v>205</v>
      </c>
      <c r="M1960" s="48" t="s">
        <v>366</v>
      </c>
      <c r="N1960" s="51" t="s">
        <v>500</v>
      </c>
      <c r="P1960" s="48">
        <v>1044</v>
      </c>
      <c r="Q1960" s="131" t="str">
        <f>IFERROR(INDEX(JRoomSCS!C:C,MATCH(JRooms!M1960,JRoomSCS!$B:$B,0)),"N/A")</f>
        <v>Science</v>
      </c>
      <c r="R1960" s="86" t="s">
        <v>405</v>
      </c>
      <c r="S1960" s="87" t="str">
        <f>IFERROR(INDEX(SchoolList!C:C,MATCH(T1960,SchoolList!A:A,0)),"N/A")</f>
        <v>N/A</v>
      </c>
      <c r="T1960" s="87" t="s">
        <v>405</v>
      </c>
      <c r="U1960" s="88"/>
      <c r="V1960" s="87"/>
    </row>
    <row r="1961" spans="1:22" x14ac:dyDescent="0.2">
      <c r="A1961" s="48">
        <v>109</v>
      </c>
      <c r="B1961" s="48" t="s">
        <v>1162</v>
      </c>
      <c r="C1961" s="48" t="s">
        <v>1163</v>
      </c>
      <c r="D1961" s="49">
        <v>824</v>
      </c>
      <c r="E1961" s="50" t="s">
        <v>707</v>
      </c>
      <c r="F1961" s="48" t="s">
        <v>708</v>
      </c>
      <c r="G1961" s="48" t="s">
        <v>401</v>
      </c>
      <c r="H1961" s="48">
        <v>824</v>
      </c>
      <c r="I1961" s="48">
        <v>1</v>
      </c>
      <c r="J1961" s="48" t="s">
        <v>402</v>
      </c>
      <c r="K1961" s="48">
        <v>1198</v>
      </c>
      <c r="L1961" s="49">
        <v>207</v>
      </c>
      <c r="M1961" s="48" t="s">
        <v>516</v>
      </c>
      <c r="N1961" s="51" t="s">
        <v>409</v>
      </c>
      <c r="P1961" s="48">
        <v>504</v>
      </c>
      <c r="Q1961" s="131" t="str">
        <f>IFERROR(INDEX(JRoomSCS!C:C,MATCH(JRooms!M1961,JRoomSCS!$B:$B,0)),"N/A")</f>
        <v>N/A</v>
      </c>
      <c r="R1961" s="86" t="s">
        <v>405</v>
      </c>
      <c r="S1961" s="87" t="str">
        <f>IFERROR(INDEX(SchoolList!C:C,MATCH(T1961,SchoolList!A:A,0)),"N/A")</f>
        <v>N/A</v>
      </c>
      <c r="T1961" s="87" t="s">
        <v>405</v>
      </c>
      <c r="U1961" s="88"/>
      <c r="V1961" s="87"/>
    </row>
    <row r="1962" spans="1:22" x14ac:dyDescent="0.2">
      <c r="A1962" s="48">
        <v>109</v>
      </c>
      <c r="B1962" s="48" t="s">
        <v>1162</v>
      </c>
      <c r="C1962" s="48" t="s">
        <v>1163</v>
      </c>
      <c r="D1962" s="49">
        <v>824</v>
      </c>
      <c r="E1962" s="50" t="s">
        <v>707</v>
      </c>
      <c r="F1962" s="48" t="s">
        <v>708</v>
      </c>
      <c r="G1962" s="48" t="s">
        <v>401</v>
      </c>
      <c r="H1962" s="48">
        <v>824</v>
      </c>
      <c r="I1962" s="48">
        <v>1</v>
      </c>
      <c r="J1962" s="48" t="s">
        <v>402</v>
      </c>
      <c r="K1962" s="48">
        <v>1295</v>
      </c>
      <c r="L1962" s="49">
        <v>208</v>
      </c>
      <c r="M1962" s="48" t="s">
        <v>516</v>
      </c>
      <c r="N1962" s="51" t="s">
        <v>409</v>
      </c>
      <c r="P1962" s="48">
        <v>336</v>
      </c>
      <c r="Q1962" s="131" t="str">
        <f>IFERROR(INDEX(JRoomSCS!C:C,MATCH(JRooms!M1962,JRoomSCS!$B:$B,0)),"N/A")</f>
        <v>N/A</v>
      </c>
      <c r="R1962" s="86" t="s">
        <v>405</v>
      </c>
      <c r="S1962" s="87" t="str">
        <f>IFERROR(INDEX(SchoolList!C:C,MATCH(T1962,SchoolList!A:A,0)),"N/A")</f>
        <v>N/A</v>
      </c>
      <c r="T1962" s="87" t="s">
        <v>405</v>
      </c>
      <c r="U1962" s="88"/>
      <c r="V1962" s="87"/>
    </row>
    <row r="1963" spans="1:22" x14ac:dyDescent="0.2">
      <c r="A1963" s="48">
        <v>109</v>
      </c>
      <c r="B1963" s="48" t="s">
        <v>1162</v>
      </c>
      <c r="C1963" s="48" t="s">
        <v>1163</v>
      </c>
      <c r="D1963" s="49">
        <v>824</v>
      </c>
      <c r="E1963" s="50" t="s">
        <v>707</v>
      </c>
      <c r="F1963" s="48" t="s">
        <v>708</v>
      </c>
      <c r="G1963" s="48" t="s">
        <v>401</v>
      </c>
      <c r="H1963" s="48">
        <v>824</v>
      </c>
      <c r="I1963" s="48">
        <v>1</v>
      </c>
      <c r="J1963" s="48" t="s">
        <v>402</v>
      </c>
      <c r="K1963" s="48">
        <v>1196</v>
      </c>
      <c r="L1963" s="49">
        <v>209</v>
      </c>
      <c r="M1963" s="48" t="s">
        <v>626</v>
      </c>
      <c r="N1963" s="51" t="s">
        <v>404</v>
      </c>
      <c r="P1963" s="48">
        <v>496</v>
      </c>
      <c r="Q1963" s="131" t="str">
        <f>IFERROR(INDEX(JRoomSCS!C:C,MATCH(JRooms!M1963,JRoomSCS!$B:$B,0)),"N/A")</f>
        <v>N/A</v>
      </c>
      <c r="R1963" s="86" t="s">
        <v>405</v>
      </c>
      <c r="S1963" s="87" t="str">
        <f>IFERROR(INDEX(SchoolList!C:C,MATCH(T1963,SchoolList!A:A,0)),"N/A")</f>
        <v>N/A</v>
      </c>
      <c r="T1963" s="87" t="s">
        <v>405</v>
      </c>
      <c r="U1963" s="88"/>
      <c r="V1963" s="87"/>
    </row>
    <row r="1964" spans="1:22" x14ac:dyDescent="0.2">
      <c r="A1964" s="48">
        <v>109</v>
      </c>
      <c r="B1964" s="48" t="s">
        <v>1162</v>
      </c>
      <c r="C1964" s="48" t="s">
        <v>1163</v>
      </c>
      <c r="D1964" s="49">
        <v>824</v>
      </c>
      <c r="E1964" s="50" t="s">
        <v>707</v>
      </c>
      <c r="F1964" s="48" t="s">
        <v>708</v>
      </c>
      <c r="G1964" s="48" t="s">
        <v>401</v>
      </c>
      <c r="H1964" s="48">
        <v>1091</v>
      </c>
      <c r="I1964" s="48" t="s">
        <v>454</v>
      </c>
      <c r="J1964" s="48" t="s">
        <v>742</v>
      </c>
      <c r="K1964" s="48">
        <v>1206</v>
      </c>
      <c r="L1964" s="49">
        <v>101</v>
      </c>
      <c r="M1964" s="48" t="s">
        <v>626</v>
      </c>
      <c r="N1964" s="51" t="s">
        <v>404</v>
      </c>
      <c r="P1964" s="48">
        <v>378</v>
      </c>
      <c r="Q1964" s="131" t="str">
        <f>IFERROR(INDEX(JRoomSCS!C:C,MATCH(JRooms!M1964,JRoomSCS!$B:$B,0)),"N/A")</f>
        <v>N/A</v>
      </c>
      <c r="R1964" s="86" t="s">
        <v>405</v>
      </c>
      <c r="S1964" s="87" t="str">
        <f>IFERROR(INDEX(SchoolList!C:C,MATCH(T1964,SchoolList!A:A,0)),"N/A")</f>
        <v>N/A</v>
      </c>
      <c r="T1964" s="87" t="s">
        <v>405</v>
      </c>
      <c r="U1964" s="88"/>
      <c r="V1964" s="87"/>
    </row>
    <row r="1965" spans="1:22" x14ac:dyDescent="0.2">
      <c r="A1965" s="48">
        <v>109</v>
      </c>
      <c r="B1965" s="48" t="s">
        <v>1162</v>
      </c>
      <c r="C1965" s="48" t="s">
        <v>1163</v>
      </c>
      <c r="D1965" s="49">
        <v>824</v>
      </c>
      <c r="E1965" s="50" t="s">
        <v>707</v>
      </c>
      <c r="F1965" s="48" t="s">
        <v>708</v>
      </c>
      <c r="G1965" s="48" t="s">
        <v>401</v>
      </c>
      <c r="H1965" s="48">
        <v>1091</v>
      </c>
      <c r="I1965" s="48" t="s">
        <v>454</v>
      </c>
      <c r="J1965" s="48" t="s">
        <v>742</v>
      </c>
      <c r="K1965" s="48">
        <v>1208</v>
      </c>
      <c r="L1965" s="49">
        <v>102</v>
      </c>
      <c r="M1965" s="48" t="s">
        <v>626</v>
      </c>
      <c r="N1965" s="51" t="s">
        <v>404</v>
      </c>
      <c r="P1965" s="48">
        <v>851</v>
      </c>
      <c r="Q1965" s="131" t="str">
        <f>IFERROR(INDEX(JRoomSCS!C:C,MATCH(JRooms!M1965,JRoomSCS!$B:$B,0)),"N/A")</f>
        <v>N/A</v>
      </c>
      <c r="R1965" s="86" t="s">
        <v>405</v>
      </c>
      <c r="S1965" s="87" t="str">
        <f>IFERROR(INDEX(SchoolList!C:C,MATCH(T1965,SchoolList!A:A,0)),"N/A")</f>
        <v>N/A</v>
      </c>
      <c r="T1965" s="87" t="s">
        <v>405</v>
      </c>
      <c r="U1965" s="88"/>
      <c r="V1965" s="87"/>
    </row>
    <row r="1966" spans="1:22" x14ac:dyDescent="0.2">
      <c r="A1966" s="48">
        <v>109</v>
      </c>
      <c r="B1966" s="48" t="s">
        <v>1162</v>
      </c>
      <c r="C1966" s="48" t="s">
        <v>1163</v>
      </c>
      <c r="D1966" s="49">
        <v>824</v>
      </c>
      <c r="E1966" s="50" t="s">
        <v>707</v>
      </c>
      <c r="F1966" s="48" t="s">
        <v>708</v>
      </c>
      <c r="G1966" s="48" t="s">
        <v>401</v>
      </c>
      <c r="H1966" s="48">
        <v>1091</v>
      </c>
      <c r="I1966" s="48" t="s">
        <v>454</v>
      </c>
      <c r="J1966" s="48" t="s">
        <v>742</v>
      </c>
      <c r="K1966" s="48">
        <v>1207</v>
      </c>
      <c r="L1966" s="49">
        <v>103</v>
      </c>
      <c r="M1966" s="48" t="s">
        <v>375</v>
      </c>
      <c r="N1966" s="51" t="s">
        <v>500</v>
      </c>
      <c r="P1966" s="48">
        <v>828</v>
      </c>
      <c r="Q1966" s="131" t="str">
        <f>IFERROR(INDEX(JRoomSCS!C:C,MATCH(JRooms!M1966,JRoomSCS!$B:$B,0)),"N/A")</f>
        <v>Tech</v>
      </c>
      <c r="R1966" s="86" t="s">
        <v>405</v>
      </c>
      <c r="S1966" s="87" t="str">
        <f>IFERROR(INDEX(SchoolList!C:C,MATCH(T1966,SchoolList!A:A,0)),"N/A")</f>
        <v>N/A</v>
      </c>
      <c r="T1966" s="87" t="s">
        <v>405</v>
      </c>
      <c r="U1966" s="88"/>
      <c r="V1966" s="87"/>
    </row>
    <row r="1967" spans="1:22" x14ac:dyDescent="0.2">
      <c r="A1967" s="48">
        <v>109</v>
      </c>
      <c r="B1967" s="48" t="s">
        <v>1162</v>
      </c>
      <c r="C1967" s="48" t="s">
        <v>1163</v>
      </c>
      <c r="D1967" s="49">
        <v>824</v>
      </c>
      <c r="E1967" s="50" t="s">
        <v>707</v>
      </c>
      <c r="F1967" s="48" t="s">
        <v>708</v>
      </c>
      <c r="G1967" s="48" t="s">
        <v>401</v>
      </c>
      <c r="H1967" s="48">
        <v>1091</v>
      </c>
      <c r="I1967" s="48" t="s">
        <v>454</v>
      </c>
      <c r="J1967" s="48" t="s">
        <v>742</v>
      </c>
      <c r="K1967" s="48">
        <v>1205</v>
      </c>
      <c r="L1967" s="49">
        <v>104</v>
      </c>
      <c r="M1967" s="48" t="s">
        <v>506</v>
      </c>
      <c r="N1967" s="51" t="s">
        <v>404</v>
      </c>
      <c r="P1967" s="48">
        <v>441</v>
      </c>
      <c r="Q1967" s="131" t="str">
        <f>IFERROR(INDEX(JRoomSCS!C:C,MATCH(JRooms!M1967,JRoomSCS!$B:$B,0)),"N/A")</f>
        <v>N/A</v>
      </c>
      <c r="R1967" s="86" t="s">
        <v>405</v>
      </c>
      <c r="S1967" s="87" t="str">
        <f>IFERROR(INDEX(SchoolList!C:C,MATCH(T1967,SchoolList!A:A,0)),"N/A")</f>
        <v>N/A</v>
      </c>
      <c r="T1967" s="87" t="s">
        <v>405</v>
      </c>
      <c r="U1967" s="88"/>
      <c r="V1967" s="87"/>
    </row>
    <row r="1968" spans="1:22" x14ac:dyDescent="0.2">
      <c r="A1968" s="48">
        <v>109</v>
      </c>
      <c r="B1968" s="48" t="s">
        <v>1162</v>
      </c>
      <c r="C1968" s="48" t="s">
        <v>1163</v>
      </c>
      <c r="D1968" s="49">
        <v>824</v>
      </c>
      <c r="E1968" s="50" t="s">
        <v>707</v>
      </c>
      <c r="F1968" s="48" t="s">
        <v>708</v>
      </c>
      <c r="G1968" s="48" t="s">
        <v>401</v>
      </c>
      <c r="H1968" s="48">
        <v>1091</v>
      </c>
      <c r="I1968" s="48" t="s">
        <v>454</v>
      </c>
      <c r="J1968" s="48" t="s">
        <v>742</v>
      </c>
      <c r="K1968" s="48">
        <v>1202</v>
      </c>
      <c r="L1968" s="49">
        <v>105</v>
      </c>
      <c r="M1968" s="48" t="s">
        <v>516</v>
      </c>
      <c r="N1968" s="51" t="s">
        <v>409</v>
      </c>
      <c r="P1968" s="48">
        <v>441</v>
      </c>
      <c r="Q1968" s="131" t="str">
        <f>IFERROR(INDEX(JRoomSCS!C:C,MATCH(JRooms!M1968,JRoomSCS!$B:$B,0)),"N/A")</f>
        <v>N/A</v>
      </c>
      <c r="R1968" s="86" t="s">
        <v>405</v>
      </c>
      <c r="S1968" s="87" t="str">
        <f>IFERROR(INDEX(SchoolList!C:C,MATCH(T1968,SchoolList!A:A,0)),"N/A")</f>
        <v>N/A</v>
      </c>
      <c r="T1968" s="87" t="s">
        <v>405</v>
      </c>
      <c r="U1968" s="88"/>
      <c r="V1968" s="87"/>
    </row>
    <row r="1969" spans="1:22" x14ac:dyDescent="0.2">
      <c r="A1969" s="48">
        <v>109</v>
      </c>
      <c r="B1969" s="48" t="s">
        <v>1162</v>
      </c>
      <c r="C1969" s="48" t="s">
        <v>1163</v>
      </c>
      <c r="D1969" s="49">
        <v>824</v>
      </c>
      <c r="E1969" s="50" t="s">
        <v>707</v>
      </c>
      <c r="F1969" s="48" t="s">
        <v>708</v>
      </c>
      <c r="G1969" s="48" t="s">
        <v>401</v>
      </c>
      <c r="H1969" s="48">
        <v>1091</v>
      </c>
      <c r="I1969" s="48" t="s">
        <v>454</v>
      </c>
      <c r="J1969" s="48" t="s">
        <v>742</v>
      </c>
      <c r="K1969" s="48">
        <v>1203</v>
      </c>
      <c r="L1969" s="49">
        <v>106</v>
      </c>
      <c r="M1969" s="48" t="s">
        <v>626</v>
      </c>
      <c r="N1969" s="51" t="s">
        <v>404</v>
      </c>
      <c r="P1969" s="48">
        <v>714</v>
      </c>
      <c r="Q1969" s="131" t="str">
        <f>IFERROR(INDEX(JRoomSCS!C:C,MATCH(JRooms!M1969,JRoomSCS!$B:$B,0)),"N/A")</f>
        <v>N/A</v>
      </c>
      <c r="R1969" s="86" t="s">
        <v>405</v>
      </c>
      <c r="S1969" s="87" t="str">
        <f>IFERROR(INDEX(SchoolList!C:C,MATCH(T1969,SchoolList!A:A,0)),"N/A")</f>
        <v>N/A</v>
      </c>
      <c r="T1969" s="87" t="s">
        <v>405</v>
      </c>
      <c r="U1969" s="88"/>
      <c r="V1969" s="87"/>
    </row>
    <row r="1970" spans="1:22" x14ac:dyDescent="0.2">
      <c r="A1970" s="48">
        <v>109</v>
      </c>
      <c r="B1970" s="48" t="s">
        <v>1162</v>
      </c>
      <c r="C1970" s="48" t="s">
        <v>1163</v>
      </c>
      <c r="D1970" s="49">
        <v>824</v>
      </c>
      <c r="E1970" s="50" t="s">
        <v>707</v>
      </c>
      <c r="F1970" s="48" t="s">
        <v>708</v>
      </c>
      <c r="G1970" s="48" t="s">
        <v>401</v>
      </c>
      <c r="H1970" s="48">
        <v>1091</v>
      </c>
      <c r="I1970" s="48" t="s">
        <v>454</v>
      </c>
      <c r="J1970" s="48" t="s">
        <v>742</v>
      </c>
      <c r="K1970" s="48">
        <v>1204</v>
      </c>
      <c r="L1970" s="49">
        <v>107</v>
      </c>
      <c r="M1970" s="48" t="s">
        <v>626</v>
      </c>
      <c r="N1970" s="51" t="s">
        <v>404</v>
      </c>
      <c r="P1970" s="48">
        <v>903</v>
      </c>
      <c r="Q1970" s="131" t="str">
        <f>IFERROR(INDEX(JRoomSCS!C:C,MATCH(JRooms!M1970,JRoomSCS!$B:$B,0)),"N/A")</f>
        <v>N/A</v>
      </c>
      <c r="R1970" s="86" t="s">
        <v>405</v>
      </c>
      <c r="S1970" s="87" t="str">
        <f>IFERROR(INDEX(SchoolList!C:C,MATCH(T1970,SchoolList!A:A,0)),"N/A")</f>
        <v>N/A</v>
      </c>
      <c r="T1970" s="87" t="s">
        <v>405</v>
      </c>
      <c r="U1970" s="88"/>
      <c r="V1970" s="87"/>
    </row>
    <row r="1971" spans="1:22" x14ac:dyDescent="0.2">
      <c r="A1971" s="48">
        <v>109</v>
      </c>
      <c r="B1971" s="48" t="s">
        <v>1162</v>
      </c>
      <c r="C1971" s="48" t="s">
        <v>1163</v>
      </c>
      <c r="D1971" s="49">
        <v>977</v>
      </c>
      <c r="E1971" s="50" t="s">
        <v>709</v>
      </c>
      <c r="F1971" s="48" t="s">
        <v>710</v>
      </c>
      <c r="G1971" s="48" t="s">
        <v>401</v>
      </c>
      <c r="H1971" s="48">
        <v>977</v>
      </c>
      <c r="I1971" s="48">
        <v>1</v>
      </c>
      <c r="J1971" s="48" t="s">
        <v>402</v>
      </c>
      <c r="K1971" s="48">
        <v>1185</v>
      </c>
      <c r="L1971" s="49">
        <v>101</v>
      </c>
      <c r="M1971" s="48" t="s">
        <v>364</v>
      </c>
      <c r="N1971" s="51" t="s">
        <v>404</v>
      </c>
      <c r="P1971" s="48">
        <v>896</v>
      </c>
      <c r="Q1971" s="131" t="str">
        <f>IFERROR(INDEX(JRoomSCS!C:C,MATCH(JRooms!M1971,JRoomSCS!$B:$B,0)),"N/A")</f>
        <v>Science</v>
      </c>
      <c r="R1971" s="86" t="s">
        <v>405</v>
      </c>
      <c r="S1971" s="87" t="str">
        <f>IFERROR(INDEX(SchoolList!C:C,MATCH(T1971,SchoolList!A:A,0)),"N/A")</f>
        <v>N/A</v>
      </c>
      <c r="T1971" s="87" t="s">
        <v>405</v>
      </c>
      <c r="U1971" s="88"/>
      <c r="V1971" s="87"/>
    </row>
    <row r="1972" spans="1:22" x14ac:dyDescent="0.2">
      <c r="A1972" s="48">
        <v>109</v>
      </c>
      <c r="B1972" s="48" t="s">
        <v>1162</v>
      </c>
      <c r="C1972" s="48" t="s">
        <v>1163</v>
      </c>
      <c r="D1972" s="49">
        <v>977</v>
      </c>
      <c r="E1972" s="50" t="s">
        <v>709</v>
      </c>
      <c r="F1972" s="48" t="s">
        <v>710</v>
      </c>
      <c r="G1972" s="48" t="s">
        <v>401</v>
      </c>
      <c r="H1972" s="48">
        <v>977</v>
      </c>
      <c r="I1972" s="48">
        <v>1</v>
      </c>
      <c r="J1972" s="48" t="s">
        <v>402</v>
      </c>
      <c r="K1972" s="48">
        <v>1284</v>
      </c>
      <c r="L1972" s="49">
        <v>102</v>
      </c>
      <c r="M1972" s="48" t="s">
        <v>364</v>
      </c>
      <c r="N1972" s="51" t="s">
        <v>404</v>
      </c>
      <c r="P1972" s="48">
        <v>896</v>
      </c>
      <c r="Q1972" s="131" t="str">
        <f>IFERROR(INDEX(JRoomSCS!C:C,MATCH(JRooms!M1972,JRoomSCS!$B:$B,0)),"N/A")</f>
        <v>Science</v>
      </c>
      <c r="R1972" s="86" t="s">
        <v>405</v>
      </c>
      <c r="S1972" s="87" t="str">
        <f>IFERROR(INDEX(SchoolList!C:C,MATCH(T1972,SchoolList!A:A,0)),"N/A")</f>
        <v>N/A</v>
      </c>
      <c r="T1972" s="87" t="s">
        <v>405</v>
      </c>
      <c r="U1972" s="88"/>
      <c r="V1972" s="87"/>
    </row>
    <row r="1973" spans="1:22" x14ac:dyDescent="0.2">
      <c r="A1973" s="48">
        <v>109</v>
      </c>
      <c r="B1973" s="48" t="s">
        <v>1162</v>
      </c>
      <c r="C1973" s="48" t="s">
        <v>1163</v>
      </c>
      <c r="D1973" s="49">
        <v>977</v>
      </c>
      <c r="E1973" s="50" t="s">
        <v>709</v>
      </c>
      <c r="F1973" s="48" t="s">
        <v>710</v>
      </c>
      <c r="G1973" s="48" t="s">
        <v>401</v>
      </c>
      <c r="H1973" s="48">
        <v>977</v>
      </c>
      <c r="I1973" s="48">
        <v>1</v>
      </c>
      <c r="J1973" s="48" t="s">
        <v>402</v>
      </c>
      <c r="K1973" s="48">
        <v>1187</v>
      </c>
      <c r="L1973" s="49">
        <v>103</v>
      </c>
      <c r="M1973" s="48" t="s">
        <v>375</v>
      </c>
      <c r="N1973" s="51" t="s">
        <v>500</v>
      </c>
      <c r="P1973" s="48">
        <v>1320</v>
      </c>
      <c r="Q1973" s="131" t="str">
        <f>IFERROR(INDEX(JRoomSCS!C:C,MATCH(JRooms!M1973,JRoomSCS!$B:$B,0)),"N/A")</f>
        <v>Tech</v>
      </c>
      <c r="R1973" s="86" t="s">
        <v>405</v>
      </c>
      <c r="S1973" s="87" t="str">
        <f>IFERROR(INDEX(SchoolList!C:C,MATCH(T1973,SchoolList!A:A,0)),"N/A")</f>
        <v>N/A</v>
      </c>
      <c r="T1973" s="87" t="s">
        <v>405</v>
      </c>
      <c r="U1973" s="88"/>
      <c r="V1973" s="87"/>
    </row>
    <row r="1974" spans="1:22" x14ac:dyDescent="0.2">
      <c r="A1974" s="48">
        <v>109</v>
      </c>
      <c r="B1974" s="48" t="s">
        <v>1162</v>
      </c>
      <c r="C1974" s="48" t="s">
        <v>1163</v>
      </c>
      <c r="D1974" s="49">
        <v>977</v>
      </c>
      <c r="E1974" s="50" t="s">
        <v>709</v>
      </c>
      <c r="F1974" s="48" t="s">
        <v>710</v>
      </c>
      <c r="G1974" s="48" t="s">
        <v>401</v>
      </c>
      <c r="H1974" s="48">
        <v>977</v>
      </c>
      <c r="I1974" s="48">
        <v>1</v>
      </c>
      <c r="J1974" s="48" t="s">
        <v>402</v>
      </c>
      <c r="K1974" s="48">
        <v>1188</v>
      </c>
      <c r="L1974" s="49">
        <v>105</v>
      </c>
      <c r="M1974" s="48" t="s">
        <v>626</v>
      </c>
      <c r="N1974" s="51" t="s">
        <v>404</v>
      </c>
      <c r="P1974" s="48">
        <v>896</v>
      </c>
      <c r="Q1974" s="131" t="str">
        <f>IFERROR(INDEX(JRoomSCS!C:C,MATCH(JRooms!M1974,JRoomSCS!$B:$B,0)),"N/A")</f>
        <v>N/A</v>
      </c>
      <c r="R1974" s="86" t="s">
        <v>405</v>
      </c>
      <c r="S1974" s="87" t="str">
        <f>IFERROR(INDEX(SchoolList!C:C,MATCH(T1974,SchoolList!A:A,0)),"N/A")</f>
        <v>N/A</v>
      </c>
      <c r="T1974" s="87" t="s">
        <v>405</v>
      </c>
      <c r="U1974" s="88"/>
      <c r="V1974" s="87"/>
    </row>
    <row r="1975" spans="1:22" x14ac:dyDescent="0.2">
      <c r="A1975" s="48">
        <v>109</v>
      </c>
      <c r="B1975" s="48" t="s">
        <v>1162</v>
      </c>
      <c r="C1975" s="48" t="s">
        <v>1163</v>
      </c>
      <c r="D1975" s="49">
        <v>977</v>
      </c>
      <c r="E1975" s="50" t="s">
        <v>709</v>
      </c>
      <c r="F1975" s="48" t="s">
        <v>710</v>
      </c>
      <c r="G1975" s="48" t="s">
        <v>401</v>
      </c>
      <c r="H1975" s="48">
        <v>977</v>
      </c>
      <c r="I1975" s="48">
        <v>1</v>
      </c>
      <c r="J1975" s="48" t="s">
        <v>402</v>
      </c>
      <c r="K1975" s="48">
        <v>1287</v>
      </c>
      <c r="L1975" s="49">
        <v>106</v>
      </c>
      <c r="M1975" s="48" t="s">
        <v>626</v>
      </c>
      <c r="N1975" s="51" t="s">
        <v>404</v>
      </c>
      <c r="P1975" s="48">
        <v>896</v>
      </c>
      <c r="Q1975" s="131" t="str">
        <f>IFERROR(INDEX(JRoomSCS!C:C,MATCH(JRooms!M1975,JRoomSCS!$B:$B,0)),"N/A")</f>
        <v>N/A</v>
      </c>
      <c r="R1975" s="86" t="s">
        <v>405</v>
      </c>
      <c r="S1975" s="87" t="str">
        <f>IFERROR(INDEX(SchoolList!C:C,MATCH(T1975,SchoolList!A:A,0)),"N/A")</f>
        <v>N/A</v>
      </c>
      <c r="T1975" s="87" t="s">
        <v>405</v>
      </c>
      <c r="U1975" s="88"/>
      <c r="V1975" s="87"/>
    </row>
    <row r="1976" spans="1:22" x14ac:dyDescent="0.2">
      <c r="A1976" s="48">
        <v>109</v>
      </c>
      <c r="B1976" s="48" t="s">
        <v>1162</v>
      </c>
      <c r="C1976" s="48" t="s">
        <v>1163</v>
      </c>
      <c r="D1976" s="49">
        <v>977</v>
      </c>
      <c r="E1976" s="50" t="s">
        <v>709</v>
      </c>
      <c r="F1976" s="48" t="s">
        <v>710</v>
      </c>
      <c r="G1976" s="48" t="s">
        <v>401</v>
      </c>
      <c r="H1976" s="48">
        <v>978</v>
      </c>
      <c r="I1976" s="48">
        <v>2</v>
      </c>
      <c r="J1976" s="48" t="s">
        <v>463</v>
      </c>
      <c r="K1976" s="48">
        <v>1193</v>
      </c>
      <c r="L1976" s="49">
        <v>202</v>
      </c>
      <c r="M1976" s="48" t="s">
        <v>626</v>
      </c>
      <c r="N1976" s="51" t="s">
        <v>404</v>
      </c>
      <c r="P1976" s="48">
        <v>896</v>
      </c>
      <c r="Q1976" s="131" t="str">
        <f>IFERROR(INDEX(JRoomSCS!C:C,MATCH(JRooms!M1976,JRoomSCS!$B:$B,0)),"N/A")</f>
        <v>N/A</v>
      </c>
      <c r="R1976" s="86" t="s">
        <v>405</v>
      </c>
      <c r="S1976" s="87" t="str">
        <f>IFERROR(INDEX(SchoolList!C:C,MATCH(T1976,SchoolList!A:A,0)),"N/A")</f>
        <v>N/A</v>
      </c>
      <c r="T1976" s="87" t="s">
        <v>405</v>
      </c>
      <c r="U1976" s="88"/>
      <c r="V1976" s="87"/>
    </row>
    <row r="1977" spans="1:22" x14ac:dyDescent="0.2">
      <c r="A1977" s="48">
        <v>109</v>
      </c>
      <c r="B1977" s="48" t="s">
        <v>1162</v>
      </c>
      <c r="C1977" s="48" t="s">
        <v>1163</v>
      </c>
      <c r="D1977" s="49">
        <v>977</v>
      </c>
      <c r="E1977" s="50" t="s">
        <v>709</v>
      </c>
      <c r="F1977" s="48" t="s">
        <v>710</v>
      </c>
      <c r="G1977" s="48" t="s">
        <v>401</v>
      </c>
      <c r="H1977" s="48">
        <v>978</v>
      </c>
      <c r="I1977" s="48">
        <v>2</v>
      </c>
      <c r="J1977" s="48" t="s">
        <v>463</v>
      </c>
      <c r="K1977" s="48">
        <v>1194</v>
      </c>
      <c r="L1977" s="49">
        <v>203</v>
      </c>
      <c r="M1977" s="48" t="s">
        <v>626</v>
      </c>
      <c r="N1977" s="51" t="s">
        <v>404</v>
      </c>
      <c r="P1977" s="48">
        <v>896</v>
      </c>
      <c r="Q1977" s="131" t="str">
        <f>IFERROR(INDEX(JRoomSCS!C:C,MATCH(JRooms!M1977,JRoomSCS!$B:$B,0)),"N/A")</f>
        <v>N/A</v>
      </c>
      <c r="R1977" s="86" t="s">
        <v>405</v>
      </c>
      <c r="S1977" s="87" t="str">
        <f>IFERROR(INDEX(SchoolList!C:C,MATCH(T1977,SchoolList!A:A,0)),"N/A")</f>
        <v>N/A</v>
      </c>
      <c r="T1977" s="87" t="s">
        <v>405</v>
      </c>
      <c r="U1977" s="88"/>
      <c r="V1977" s="87"/>
    </row>
    <row r="1978" spans="1:22" x14ac:dyDescent="0.2">
      <c r="A1978" s="48">
        <v>109</v>
      </c>
      <c r="B1978" s="48" t="s">
        <v>1162</v>
      </c>
      <c r="C1978" s="48" t="s">
        <v>1163</v>
      </c>
      <c r="D1978" s="49">
        <v>977</v>
      </c>
      <c r="E1978" s="50" t="s">
        <v>709</v>
      </c>
      <c r="F1978" s="48" t="s">
        <v>710</v>
      </c>
      <c r="G1978" s="48" t="s">
        <v>401</v>
      </c>
      <c r="H1978" s="48">
        <v>978</v>
      </c>
      <c r="I1978" s="48">
        <v>2</v>
      </c>
      <c r="J1978" s="48" t="s">
        <v>463</v>
      </c>
      <c r="K1978" s="48">
        <v>1290</v>
      </c>
      <c r="L1978" s="49">
        <v>204</v>
      </c>
      <c r="M1978" s="48" t="s">
        <v>375</v>
      </c>
      <c r="N1978" s="51" t="s">
        <v>500</v>
      </c>
      <c r="P1978" s="48">
        <v>1320</v>
      </c>
      <c r="Q1978" s="131" t="str">
        <f>IFERROR(INDEX(JRoomSCS!C:C,MATCH(JRooms!M1978,JRoomSCS!$B:$B,0)),"N/A")</f>
        <v>Tech</v>
      </c>
      <c r="R1978" s="86" t="s">
        <v>405</v>
      </c>
      <c r="S1978" s="87" t="str">
        <f>IFERROR(INDEX(SchoolList!C:C,MATCH(T1978,SchoolList!A:A,0)),"N/A")</f>
        <v>N/A</v>
      </c>
      <c r="T1978" s="87" t="s">
        <v>405</v>
      </c>
      <c r="U1978" s="88"/>
      <c r="V1978" s="87"/>
    </row>
    <row r="1979" spans="1:22" x14ac:dyDescent="0.2">
      <c r="A1979" s="48">
        <v>109</v>
      </c>
      <c r="B1979" s="48" t="s">
        <v>1162</v>
      </c>
      <c r="C1979" s="48" t="s">
        <v>1163</v>
      </c>
      <c r="D1979" s="49">
        <v>977</v>
      </c>
      <c r="E1979" s="50" t="s">
        <v>709</v>
      </c>
      <c r="F1979" s="48" t="s">
        <v>710</v>
      </c>
      <c r="G1979" s="48" t="s">
        <v>401</v>
      </c>
      <c r="H1979" s="48">
        <v>978</v>
      </c>
      <c r="I1979" s="48">
        <v>2</v>
      </c>
      <c r="J1979" s="48" t="s">
        <v>463</v>
      </c>
      <c r="K1979" s="48">
        <v>1190</v>
      </c>
      <c r="L1979" s="49">
        <v>206</v>
      </c>
      <c r="M1979" s="48" t="s">
        <v>626</v>
      </c>
      <c r="N1979" s="51" t="s">
        <v>404</v>
      </c>
      <c r="P1979" s="48">
        <v>896</v>
      </c>
      <c r="Q1979" s="131" t="str">
        <f>IFERROR(INDEX(JRoomSCS!C:C,MATCH(JRooms!M1979,JRoomSCS!$B:$B,0)),"N/A")</f>
        <v>N/A</v>
      </c>
      <c r="R1979" s="86" t="s">
        <v>405</v>
      </c>
      <c r="S1979" s="87" t="str">
        <f>IFERROR(INDEX(SchoolList!C:C,MATCH(T1979,SchoolList!A:A,0)),"N/A")</f>
        <v>N/A</v>
      </c>
      <c r="T1979" s="87" t="s">
        <v>405</v>
      </c>
      <c r="U1979" s="88"/>
      <c r="V1979" s="87"/>
    </row>
    <row r="1980" spans="1:22" x14ac:dyDescent="0.2">
      <c r="A1980" s="48">
        <v>109</v>
      </c>
      <c r="B1980" s="48" t="s">
        <v>1162</v>
      </c>
      <c r="C1980" s="48" t="s">
        <v>1163</v>
      </c>
      <c r="D1980" s="49">
        <v>977</v>
      </c>
      <c r="E1980" s="50" t="s">
        <v>709</v>
      </c>
      <c r="F1980" s="48" t="s">
        <v>710</v>
      </c>
      <c r="G1980" s="48" t="s">
        <v>401</v>
      </c>
      <c r="H1980" s="48">
        <v>978</v>
      </c>
      <c r="I1980" s="48">
        <v>2</v>
      </c>
      <c r="J1980" s="48" t="s">
        <v>463</v>
      </c>
      <c r="K1980" s="48">
        <v>1289</v>
      </c>
      <c r="L1980" s="49">
        <v>207</v>
      </c>
      <c r="M1980" s="48" t="s">
        <v>626</v>
      </c>
      <c r="N1980" s="51" t="s">
        <v>404</v>
      </c>
      <c r="P1980" s="48">
        <v>896</v>
      </c>
      <c r="Q1980" s="131" t="str">
        <f>IFERROR(INDEX(JRoomSCS!C:C,MATCH(JRooms!M1980,JRoomSCS!$B:$B,0)),"N/A")</f>
        <v>N/A</v>
      </c>
      <c r="R1980" s="86" t="s">
        <v>405</v>
      </c>
      <c r="S1980" s="87" t="str">
        <f>IFERROR(INDEX(SchoolList!C:C,MATCH(T1980,SchoolList!A:A,0)),"N/A")</f>
        <v>N/A</v>
      </c>
      <c r="T1980" s="87" t="s">
        <v>405</v>
      </c>
      <c r="U1980" s="88"/>
      <c r="V1980" s="87"/>
    </row>
    <row r="1981" spans="1:22" x14ac:dyDescent="0.2">
      <c r="A1981" s="48">
        <v>109</v>
      </c>
      <c r="B1981" s="48" t="s">
        <v>1162</v>
      </c>
      <c r="C1981" s="48" t="s">
        <v>1163</v>
      </c>
      <c r="D1981" s="49">
        <v>1020</v>
      </c>
      <c r="E1981" s="50" t="s">
        <v>1164</v>
      </c>
      <c r="F1981" s="48" t="s">
        <v>1165</v>
      </c>
      <c r="G1981" s="48" t="s">
        <v>401</v>
      </c>
      <c r="H1981" s="48">
        <v>1050</v>
      </c>
      <c r="I1981" s="48">
        <v>1</v>
      </c>
      <c r="J1981" s="48" t="s">
        <v>402</v>
      </c>
      <c r="K1981" s="48">
        <v>1182</v>
      </c>
      <c r="L1981" s="49">
        <v>203</v>
      </c>
      <c r="M1981" s="48" t="s">
        <v>626</v>
      </c>
      <c r="N1981" s="51" t="s">
        <v>404</v>
      </c>
      <c r="P1981" s="48">
        <v>897</v>
      </c>
      <c r="Q1981" s="131" t="str">
        <f>IFERROR(INDEX(JRoomSCS!C:C,MATCH(JRooms!M1981,JRoomSCS!$B:$B,0)),"N/A")</f>
        <v>N/A</v>
      </c>
      <c r="R1981" s="86" t="s">
        <v>405</v>
      </c>
      <c r="S1981" s="87" t="str">
        <f>IFERROR(INDEX(SchoolList!C:C,MATCH(T1981,SchoolList!A:A,0)),"N/A")</f>
        <v>N/A</v>
      </c>
      <c r="T1981" s="87" t="s">
        <v>405</v>
      </c>
      <c r="U1981" s="88"/>
      <c r="V1981" s="87"/>
    </row>
    <row r="1982" spans="1:22" x14ac:dyDescent="0.2">
      <c r="A1982" s="48">
        <v>109</v>
      </c>
      <c r="B1982" s="48" t="s">
        <v>1162</v>
      </c>
      <c r="C1982" s="48" t="s">
        <v>1163</v>
      </c>
      <c r="D1982" s="49">
        <v>1020</v>
      </c>
      <c r="E1982" s="50" t="s">
        <v>1164</v>
      </c>
      <c r="F1982" s="48" t="s">
        <v>1165</v>
      </c>
      <c r="G1982" s="48" t="s">
        <v>401</v>
      </c>
      <c r="H1982" s="48">
        <v>1050</v>
      </c>
      <c r="I1982" s="48">
        <v>1</v>
      </c>
      <c r="J1982" s="48" t="s">
        <v>402</v>
      </c>
      <c r="K1982" s="48">
        <v>1181</v>
      </c>
      <c r="L1982" s="49">
        <v>204</v>
      </c>
      <c r="M1982" s="48" t="s">
        <v>626</v>
      </c>
      <c r="N1982" s="51" t="s">
        <v>404</v>
      </c>
      <c r="O1982" s="52" t="s">
        <v>491</v>
      </c>
      <c r="P1982" s="48">
        <v>912</v>
      </c>
      <c r="Q1982" s="131" t="str">
        <f>IFERROR(INDEX(JRoomSCS!C:C,MATCH(JRooms!M1982,JRoomSCS!$B:$B,0)),"N/A")</f>
        <v>N/A</v>
      </c>
      <c r="R1982" s="86" t="s">
        <v>405</v>
      </c>
      <c r="S1982" s="87" t="str">
        <f>IFERROR(INDEX(SchoolList!C:C,MATCH(T1982,SchoolList!A:A,0)),"N/A")</f>
        <v>N/A</v>
      </c>
      <c r="T1982" s="87" t="s">
        <v>405</v>
      </c>
      <c r="U1982" s="88"/>
      <c r="V1982" s="87"/>
    </row>
    <row r="1983" spans="1:22" x14ac:dyDescent="0.2">
      <c r="A1983" s="48">
        <v>109</v>
      </c>
      <c r="B1983" s="48" t="s">
        <v>1162</v>
      </c>
      <c r="C1983" s="48" t="s">
        <v>1163</v>
      </c>
      <c r="D1983" s="49">
        <v>1020</v>
      </c>
      <c r="E1983" s="50" t="s">
        <v>1164</v>
      </c>
      <c r="F1983" s="48" t="s">
        <v>1165</v>
      </c>
      <c r="G1983" s="48" t="s">
        <v>401</v>
      </c>
      <c r="H1983" s="48">
        <v>1050</v>
      </c>
      <c r="I1983" s="48">
        <v>1</v>
      </c>
      <c r="J1983" s="48" t="s">
        <v>402</v>
      </c>
      <c r="K1983" s="48">
        <v>1278</v>
      </c>
      <c r="L1983" s="49">
        <v>207</v>
      </c>
      <c r="M1983" s="48" t="s">
        <v>626</v>
      </c>
      <c r="N1983" s="51" t="s">
        <v>404</v>
      </c>
      <c r="P1983" s="48">
        <v>912</v>
      </c>
      <c r="Q1983" s="131" t="str">
        <f>IFERROR(INDEX(JRoomSCS!C:C,MATCH(JRooms!M1983,JRoomSCS!$B:$B,0)),"N/A")</f>
        <v>N/A</v>
      </c>
      <c r="R1983" s="86" t="s">
        <v>405</v>
      </c>
      <c r="S1983" s="87" t="str">
        <f>IFERROR(INDEX(SchoolList!C:C,MATCH(T1983,SchoolList!A:A,0)),"N/A")</f>
        <v>N/A</v>
      </c>
      <c r="T1983" s="87" t="s">
        <v>405</v>
      </c>
      <c r="U1983" s="88"/>
      <c r="V1983" s="87"/>
    </row>
    <row r="1984" spans="1:22" x14ac:dyDescent="0.2">
      <c r="A1984" s="48">
        <v>109</v>
      </c>
      <c r="B1984" s="48" t="s">
        <v>1162</v>
      </c>
      <c r="C1984" s="48" t="s">
        <v>1163</v>
      </c>
      <c r="D1984" s="49">
        <v>1020</v>
      </c>
      <c r="E1984" s="50" t="s">
        <v>1164</v>
      </c>
      <c r="F1984" s="48" t="s">
        <v>1165</v>
      </c>
      <c r="G1984" s="48" t="s">
        <v>401</v>
      </c>
      <c r="H1984" s="48">
        <v>1050</v>
      </c>
      <c r="I1984" s="48">
        <v>1</v>
      </c>
      <c r="J1984" s="48" t="s">
        <v>402</v>
      </c>
      <c r="K1984" s="48">
        <v>1277</v>
      </c>
      <c r="L1984" s="49">
        <v>208</v>
      </c>
      <c r="M1984" s="48" t="s">
        <v>626</v>
      </c>
      <c r="N1984" s="51" t="s">
        <v>404</v>
      </c>
      <c r="P1984" s="48">
        <v>896</v>
      </c>
      <c r="Q1984" s="131" t="str">
        <f>IFERROR(INDEX(JRoomSCS!C:C,MATCH(JRooms!M1984,JRoomSCS!$B:$B,0)),"N/A")</f>
        <v>N/A</v>
      </c>
      <c r="R1984" s="86" t="s">
        <v>405</v>
      </c>
      <c r="S1984" s="87" t="str">
        <f>IFERROR(INDEX(SchoolList!C:C,MATCH(T1984,SchoolList!A:A,0)),"N/A")</f>
        <v>N/A</v>
      </c>
      <c r="T1984" s="87" t="s">
        <v>405</v>
      </c>
      <c r="U1984" s="88"/>
      <c r="V1984" s="87"/>
    </row>
    <row r="1985" spans="1:22" x14ac:dyDescent="0.2">
      <c r="A1985" s="48">
        <v>109</v>
      </c>
      <c r="B1985" s="48" t="s">
        <v>1162</v>
      </c>
      <c r="C1985" s="48" t="s">
        <v>1163</v>
      </c>
      <c r="D1985" s="49">
        <v>1020</v>
      </c>
      <c r="E1985" s="50" t="s">
        <v>1164</v>
      </c>
      <c r="F1985" s="48" t="s">
        <v>1165</v>
      </c>
      <c r="G1985" s="48" t="s">
        <v>401</v>
      </c>
      <c r="H1985" s="48">
        <v>1050</v>
      </c>
      <c r="I1985" s="48">
        <v>1</v>
      </c>
      <c r="J1985" s="48" t="s">
        <v>402</v>
      </c>
      <c r="K1985" s="48">
        <v>1211</v>
      </c>
      <c r="L1985" s="49">
        <v>213</v>
      </c>
      <c r="M1985" s="48" t="s">
        <v>626</v>
      </c>
      <c r="N1985" s="51" t="s">
        <v>404</v>
      </c>
      <c r="P1985" s="48">
        <v>696</v>
      </c>
      <c r="Q1985" s="131" t="str">
        <f>IFERROR(INDEX(JRoomSCS!C:C,MATCH(JRooms!M1985,JRoomSCS!$B:$B,0)),"N/A")</f>
        <v>N/A</v>
      </c>
      <c r="R1985" s="86" t="s">
        <v>405</v>
      </c>
      <c r="S1985" s="87" t="str">
        <f>IFERROR(INDEX(SchoolList!C:C,MATCH(T1985,SchoolList!A:A,0)),"N/A")</f>
        <v>N/A</v>
      </c>
      <c r="T1985" s="87" t="s">
        <v>405</v>
      </c>
      <c r="U1985" s="88"/>
      <c r="V1985" s="87"/>
    </row>
    <row r="1986" spans="1:22" x14ac:dyDescent="0.2">
      <c r="A1986" s="48">
        <v>109</v>
      </c>
      <c r="B1986" s="48" t="s">
        <v>1162</v>
      </c>
      <c r="C1986" s="48" t="s">
        <v>1163</v>
      </c>
      <c r="D1986" s="49">
        <v>1020</v>
      </c>
      <c r="E1986" s="50" t="s">
        <v>1164</v>
      </c>
      <c r="F1986" s="48" t="s">
        <v>1165</v>
      </c>
      <c r="G1986" s="48" t="s">
        <v>401</v>
      </c>
      <c r="H1986" s="48">
        <v>1050</v>
      </c>
      <c r="I1986" s="48">
        <v>1</v>
      </c>
      <c r="J1986" s="48" t="s">
        <v>402</v>
      </c>
      <c r="K1986" s="48">
        <v>1315</v>
      </c>
      <c r="L1986" s="49">
        <v>214</v>
      </c>
      <c r="M1986" s="48" t="s">
        <v>626</v>
      </c>
      <c r="N1986" s="51" t="s">
        <v>404</v>
      </c>
      <c r="P1986" s="48">
        <v>696</v>
      </c>
      <c r="Q1986" s="131" t="str">
        <f>IFERROR(INDEX(JRoomSCS!C:C,MATCH(JRooms!M1986,JRoomSCS!$B:$B,0)),"N/A")</f>
        <v>N/A</v>
      </c>
      <c r="R1986" s="86" t="s">
        <v>405</v>
      </c>
      <c r="S1986" s="87" t="str">
        <f>IFERROR(INDEX(SchoolList!C:C,MATCH(T1986,SchoolList!A:A,0)),"N/A")</f>
        <v>N/A</v>
      </c>
      <c r="T1986" s="87" t="s">
        <v>405</v>
      </c>
      <c r="U1986" s="88"/>
      <c r="V1986" s="87"/>
    </row>
    <row r="1987" spans="1:22" x14ac:dyDescent="0.2">
      <c r="A1987" s="48">
        <v>109</v>
      </c>
      <c r="B1987" s="48" t="s">
        <v>1162</v>
      </c>
      <c r="C1987" s="48" t="s">
        <v>1163</v>
      </c>
      <c r="D1987" s="49">
        <v>1020</v>
      </c>
      <c r="E1987" s="50" t="s">
        <v>1164</v>
      </c>
      <c r="F1987" s="48" t="s">
        <v>1165</v>
      </c>
      <c r="G1987" s="48" t="s">
        <v>401</v>
      </c>
      <c r="H1987" s="48">
        <v>1050</v>
      </c>
      <c r="I1987" s="48">
        <v>1</v>
      </c>
      <c r="J1987" s="48" t="s">
        <v>402</v>
      </c>
      <c r="K1987" s="48">
        <v>1212</v>
      </c>
      <c r="L1987" s="49">
        <v>215</v>
      </c>
      <c r="M1987" s="48" t="s">
        <v>626</v>
      </c>
      <c r="N1987" s="51" t="s">
        <v>404</v>
      </c>
      <c r="P1987" s="48">
        <v>696</v>
      </c>
      <c r="Q1987" s="131" t="str">
        <f>IFERROR(INDEX(JRoomSCS!C:C,MATCH(JRooms!M1987,JRoomSCS!$B:$B,0)),"N/A")</f>
        <v>N/A</v>
      </c>
      <c r="R1987" s="86" t="s">
        <v>405</v>
      </c>
      <c r="S1987" s="87" t="str">
        <f>IFERROR(INDEX(SchoolList!C:C,MATCH(T1987,SchoolList!A:A,0)),"N/A")</f>
        <v>N/A</v>
      </c>
      <c r="T1987" s="87" t="s">
        <v>405</v>
      </c>
      <c r="U1987" s="88"/>
      <c r="V1987" s="87"/>
    </row>
    <row r="1988" spans="1:22" x14ac:dyDescent="0.2">
      <c r="A1988" s="48">
        <v>109</v>
      </c>
      <c r="B1988" s="48" t="s">
        <v>1162</v>
      </c>
      <c r="C1988" s="48" t="s">
        <v>1163</v>
      </c>
      <c r="D1988" s="49">
        <v>1020</v>
      </c>
      <c r="E1988" s="50" t="s">
        <v>1164</v>
      </c>
      <c r="F1988" s="48" t="s">
        <v>1165</v>
      </c>
      <c r="G1988" s="48" t="s">
        <v>401</v>
      </c>
      <c r="H1988" s="48">
        <v>1050</v>
      </c>
      <c r="I1988" s="48">
        <v>1</v>
      </c>
      <c r="J1988" s="48" t="s">
        <v>402</v>
      </c>
      <c r="K1988" s="48">
        <v>1316</v>
      </c>
      <c r="L1988" s="49">
        <v>216</v>
      </c>
      <c r="M1988" s="48" t="s">
        <v>626</v>
      </c>
      <c r="N1988" s="51" t="s">
        <v>404</v>
      </c>
      <c r="P1988" s="48">
        <v>696</v>
      </c>
      <c r="Q1988" s="131" t="str">
        <f>IFERROR(INDEX(JRoomSCS!C:C,MATCH(JRooms!M1988,JRoomSCS!$B:$B,0)),"N/A")</f>
        <v>N/A</v>
      </c>
      <c r="R1988" s="86" t="s">
        <v>405</v>
      </c>
      <c r="S1988" s="87" t="str">
        <f>IFERROR(INDEX(SchoolList!C:C,MATCH(T1988,SchoolList!A:A,0)),"N/A")</f>
        <v>N/A</v>
      </c>
      <c r="T1988" s="87" t="s">
        <v>405</v>
      </c>
      <c r="U1988" s="88"/>
      <c r="V1988" s="87"/>
    </row>
    <row r="1989" spans="1:22" x14ac:dyDescent="0.2">
      <c r="A1989" s="48">
        <v>109</v>
      </c>
      <c r="B1989" s="48" t="s">
        <v>1162</v>
      </c>
      <c r="C1989" s="48" t="s">
        <v>1163</v>
      </c>
      <c r="D1989" s="49">
        <v>1020</v>
      </c>
      <c r="E1989" s="50" t="s">
        <v>1164</v>
      </c>
      <c r="F1989" s="48" t="s">
        <v>1165</v>
      </c>
      <c r="G1989" s="48" t="s">
        <v>401</v>
      </c>
      <c r="H1989" s="48">
        <v>1050</v>
      </c>
      <c r="I1989" s="48">
        <v>1</v>
      </c>
      <c r="J1989" s="48" t="s">
        <v>402</v>
      </c>
      <c r="K1989" s="48">
        <v>1213</v>
      </c>
      <c r="L1989" s="49">
        <v>217</v>
      </c>
      <c r="M1989" s="48" t="s">
        <v>626</v>
      </c>
      <c r="N1989" s="51" t="s">
        <v>404</v>
      </c>
      <c r="P1989" s="48">
        <v>696</v>
      </c>
      <c r="Q1989" s="131" t="str">
        <f>IFERROR(INDEX(JRoomSCS!C:C,MATCH(JRooms!M1989,JRoomSCS!$B:$B,0)),"N/A")</f>
        <v>N/A</v>
      </c>
      <c r="R1989" s="86" t="s">
        <v>405</v>
      </c>
      <c r="S1989" s="87" t="str">
        <f>IFERROR(INDEX(SchoolList!C:C,MATCH(T1989,SchoolList!A:A,0)),"N/A")</f>
        <v>N/A</v>
      </c>
      <c r="T1989" s="87" t="s">
        <v>405</v>
      </c>
      <c r="U1989" s="88"/>
      <c r="V1989" s="87"/>
    </row>
    <row r="1990" spans="1:22" x14ac:dyDescent="0.2">
      <c r="A1990" s="48">
        <v>109</v>
      </c>
      <c r="B1990" s="48" t="s">
        <v>1162</v>
      </c>
      <c r="C1990" s="48" t="s">
        <v>1163</v>
      </c>
      <c r="D1990" s="49">
        <v>1020</v>
      </c>
      <c r="E1990" s="50" t="s">
        <v>1164</v>
      </c>
      <c r="F1990" s="48" t="s">
        <v>1165</v>
      </c>
      <c r="G1990" s="48" t="s">
        <v>401</v>
      </c>
      <c r="H1990" s="48">
        <v>1050</v>
      </c>
      <c r="I1990" s="48">
        <v>1</v>
      </c>
      <c r="J1990" s="48" t="s">
        <v>402</v>
      </c>
      <c r="K1990" s="48">
        <v>1317</v>
      </c>
      <c r="L1990" s="49">
        <v>218</v>
      </c>
      <c r="M1990" s="48" t="s">
        <v>626</v>
      </c>
      <c r="N1990" s="51" t="s">
        <v>404</v>
      </c>
      <c r="P1990" s="48">
        <v>696</v>
      </c>
      <c r="Q1990" s="131" t="str">
        <f>IFERROR(INDEX(JRoomSCS!C:C,MATCH(JRooms!M1990,JRoomSCS!$B:$B,0)),"N/A")</f>
        <v>N/A</v>
      </c>
      <c r="R1990" s="86" t="s">
        <v>405</v>
      </c>
      <c r="S1990" s="87" t="str">
        <f>IFERROR(INDEX(SchoolList!C:C,MATCH(T1990,SchoolList!A:A,0)),"N/A")</f>
        <v>N/A</v>
      </c>
      <c r="T1990" s="87" t="s">
        <v>405</v>
      </c>
      <c r="U1990" s="88"/>
      <c r="V1990" s="87"/>
    </row>
    <row r="1991" spans="1:22" x14ac:dyDescent="0.2">
      <c r="A1991" s="48">
        <v>109</v>
      </c>
      <c r="B1991" s="48" t="s">
        <v>1162</v>
      </c>
      <c r="C1991" s="48" t="s">
        <v>1163</v>
      </c>
      <c r="D1991" s="49">
        <v>1020</v>
      </c>
      <c r="E1991" s="50" t="s">
        <v>1164</v>
      </c>
      <c r="F1991" s="48" t="s">
        <v>1165</v>
      </c>
      <c r="G1991" s="48" t="s">
        <v>401</v>
      </c>
      <c r="H1991" s="48">
        <v>1050</v>
      </c>
      <c r="I1991" s="48">
        <v>1</v>
      </c>
      <c r="J1991" s="48" t="s">
        <v>402</v>
      </c>
      <c r="K1991" s="48">
        <v>1214</v>
      </c>
      <c r="L1991" s="49">
        <v>219</v>
      </c>
      <c r="M1991" s="48" t="s">
        <v>626</v>
      </c>
      <c r="N1991" s="51" t="s">
        <v>404</v>
      </c>
      <c r="P1991" s="48">
        <v>696</v>
      </c>
      <c r="Q1991" s="131" t="str">
        <f>IFERROR(INDEX(JRoomSCS!C:C,MATCH(JRooms!M1991,JRoomSCS!$B:$B,0)),"N/A")</f>
        <v>N/A</v>
      </c>
      <c r="R1991" s="86" t="s">
        <v>405</v>
      </c>
      <c r="S1991" s="87" t="str">
        <f>IFERROR(INDEX(SchoolList!C:C,MATCH(T1991,SchoolList!A:A,0)),"N/A")</f>
        <v>N/A</v>
      </c>
      <c r="T1991" s="87" t="s">
        <v>405</v>
      </c>
      <c r="U1991" s="88"/>
      <c r="V1991" s="87"/>
    </row>
    <row r="1992" spans="1:22" x14ac:dyDescent="0.2">
      <c r="A1992" s="48">
        <v>109</v>
      </c>
      <c r="B1992" s="48" t="s">
        <v>1162</v>
      </c>
      <c r="C1992" s="48" t="s">
        <v>1163</v>
      </c>
      <c r="D1992" s="49">
        <v>1020</v>
      </c>
      <c r="E1992" s="50" t="s">
        <v>1164</v>
      </c>
      <c r="F1992" s="48" t="s">
        <v>1165</v>
      </c>
      <c r="G1992" s="48" t="s">
        <v>401</v>
      </c>
      <c r="H1992" s="48">
        <v>1050</v>
      </c>
      <c r="I1992" s="48">
        <v>1</v>
      </c>
      <c r="J1992" s="48" t="s">
        <v>402</v>
      </c>
      <c r="K1992" s="48">
        <v>1314</v>
      </c>
      <c r="L1992" s="49">
        <v>220</v>
      </c>
      <c r="M1992" s="48" t="s">
        <v>626</v>
      </c>
      <c r="N1992" s="51" t="s">
        <v>404</v>
      </c>
      <c r="P1992" s="48">
        <v>696</v>
      </c>
      <c r="Q1992" s="131" t="str">
        <f>IFERROR(INDEX(JRoomSCS!C:C,MATCH(JRooms!M1992,JRoomSCS!$B:$B,0)),"N/A")</f>
        <v>N/A</v>
      </c>
      <c r="R1992" s="86" t="s">
        <v>405</v>
      </c>
      <c r="S1992" s="87" t="str">
        <f>IFERROR(INDEX(SchoolList!C:C,MATCH(T1992,SchoolList!A:A,0)),"N/A")</f>
        <v>N/A</v>
      </c>
      <c r="T1992" s="87" t="s">
        <v>405</v>
      </c>
      <c r="U1992" s="88"/>
      <c r="V1992" s="87"/>
    </row>
    <row r="1993" spans="1:22" x14ac:dyDescent="0.2">
      <c r="A1993" s="48">
        <v>109</v>
      </c>
      <c r="B1993" s="48" t="s">
        <v>1162</v>
      </c>
      <c r="C1993" s="48" t="s">
        <v>1163</v>
      </c>
      <c r="D1993" s="49">
        <v>1020</v>
      </c>
      <c r="E1993" s="50" t="s">
        <v>1164</v>
      </c>
      <c r="F1993" s="48" t="s">
        <v>1165</v>
      </c>
      <c r="G1993" s="48" t="s">
        <v>401</v>
      </c>
      <c r="H1993" s="48">
        <v>1050</v>
      </c>
      <c r="I1993" s="48">
        <v>1</v>
      </c>
      <c r="J1993" s="48" t="s">
        <v>402</v>
      </c>
      <c r="K1993" s="48">
        <v>1215</v>
      </c>
      <c r="L1993" s="49">
        <v>221</v>
      </c>
      <c r="M1993" s="48" t="s">
        <v>626</v>
      </c>
      <c r="N1993" s="51" t="s">
        <v>404</v>
      </c>
      <c r="P1993" s="48">
        <v>696</v>
      </c>
      <c r="Q1993" s="131" t="str">
        <f>IFERROR(INDEX(JRoomSCS!C:C,MATCH(JRooms!M1993,JRoomSCS!$B:$B,0)),"N/A")</f>
        <v>N/A</v>
      </c>
      <c r="R1993" s="86" t="s">
        <v>405</v>
      </c>
      <c r="S1993" s="87" t="str">
        <f>IFERROR(INDEX(SchoolList!C:C,MATCH(T1993,SchoolList!A:A,0)),"N/A")</f>
        <v>N/A</v>
      </c>
      <c r="T1993" s="87" t="s">
        <v>405</v>
      </c>
      <c r="U1993" s="88"/>
      <c r="V1993" s="87"/>
    </row>
    <row r="1994" spans="1:22" x14ac:dyDescent="0.2">
      <c r="A1994" s="48">
        <v>109</v>
      </c>
      <c r="B1994" s="48" t="s">
        <v>1162</v>
      </c>
      <c r="C1994" s="48" t="s">
        <v>1163</v>
      </c>
      <c r="D1994" s="49">
        <v>1020</v>
      </c>
      <c r="E1994" s="50" t="s">
        <v>1164</v>
      </c>
      <c r="F1994" s="48" t="s">
        <v>1165</v>
      </c>
      <c r="G1994" s="48" t="s">
        <v>401</v>
      </c>
      <c r="H1994" s="48">
        <v>1050</v>
      </c>
      <c r="I1994" s="48">
        <v>1</v>
      </c>
      <c r="J1994" s="48" t="s">
        <v>402</v>
      </c>
      <c r="K1994" s="48">
        <v>1276</v>
      </c>
      <c r="L1994" s="49">
        <v>222</v>
      </c>
      <c r="M1994" s="48" t="s">
        <v>626</v>
      </c>
      <c r="N1994" s="51" t="s">
        <v>404</v>
      </c>
      <c r="P1994" s="48">
        <v>696</v>
      </c>
      <c r="Q1994" s="131" t="str">
        <f>IFERROR(INDEX(JRoomSCS!C:C,MATCH(JRooms!M1994,JRoomSCS!$B:$B,0)),"N/A")</f>
        <v>N/A</v>
      </c>
      <c r="R1994" s="86" t="s">
        <v>405</v>
      </c>
      <c r="S1994" s="87" t="str">
        <f>IFERROR(INDEX(SchoolList!C:C,MATCH(T1994,SchoolList!A:A,0)),"N/A")</f>
        <v>N/A</v>
      </c>
      <c r="T1994" s="87" t="s">
        <v>405</v>
      </c>
      <c r="U1994" s="88"/>
      <c r="V1994" s="87"/>
    </row>
    <row r="1995" spans="1:22" x14ac:dyDescent="0.2">
      <c r="A1995" s="48">
        <v>109</v>
      </c>
      <c r="B1995" s="48" t="s">
        <v>1162</v>
      </c>
      <c r="C1995" s="48" t="s">
        <v>1163</v>
      </c>
      <c r="D1995" s="49">
        <v>1020</v>
      </c>
      <c r="E1995" s="50" t="s">
        <v>1164</v>
      </c>
      <c r="F1995" s="48" t="s">
        <v>1165</v>
      </c>
      <c r="G1995" s="48" t="s">
        <v>401</v>
      </c>
      <c r="H1995" s="48">
        <v>1050</v>
      </c>
      <c r="I1995" s="48">
        <v>1</v>
      </c>
      <c r="J1995" s="48" t="s">
        <v>402</v>
      </c>
      <c r="K1995" s="48">
        <v>1175</v>
      </c>
      <c r="L1995" s="49">
        <v>223</v>
      </c>
      <c r="M1995" s="48" t="s">
        <v>626</v>
      </c>
      <c r="N1995" s="51" t="s">
        <v>404</v>
      </c>
      <c r="P1995" s="48">
        <v>696</v>
      </c>
      <c r="Q1995" s="131" t="str">
        <f>IFERROR(INDEX(JRoomSCS!C:C,MATCH(JRooms!M1995,JRoomSCS!$B:$B,0)),"N/A")</f>
        <v>N/A</v>
      </c>
      <c r="R1995" s="86" t="s">
        <v>405</v>
      </c>
      <c r="S1995" s="87" t="str">
        <f>IFERROR(INDEX(SchoolList!C:C,MATCH(T1995,SchoolList!A:A,0)),"N/A")</f>
        <v>N/A</v>
      </c>
      <c r="T1995" s="87" t="s">
        <v>405</v>
      </c>
      <c r="U1995" s="88"/>
      <c r="V1995" s="87"/>
    </row>
    <row r="1996" spans="1:22" x14ac:dyDescent="0.2">
      <c r="A1996" s="48">
        <v>109</v>
      </c>
      <c r="B1996" s="48" t="s">
        <v>1162</v>
      </c>
      <c r="C1996" s="48" t="s">
        <v>1163</v>
      </c>
      <c r="D1996" s="49">
        <v>1020</v>
      </c>
      <c r="E1996" s="50" t="s">
        <v>1164</v>
      </c>
      <c r="F1996" s="48" t="s">
        <v>1165</v>
      </c>
      <c r="G1996" s="48" t="s">
        <v>401</v>
      </c>
      <c r="H1996" s="48">
        <v>1050</v>
      </c>
      <c r="I1996" s="48">
        <v>1</v>
      </c>
      <c r="J1996" s="48" t="s">
        <v>402</v>
      </c>
      <c r="K1996" s="48">
        <v>1274</v>
      </c>
      <c r="L1996" s="49">
        <v>225</v>
      </c>
      <c r="M1996" s="48" t="s">
        <v>626</v>
      </c>
      <c r="N1996" s="51" t="s">
        <v>404</v>
      </c>
      <c r="P1996" s="48">
        <v>696</v>
      </c>
      <c r="Q1996" s="131" t="str">
        <f>IFERROR(INDEX(JRoomSCS!C:C,MATCH(JRooms!M1996,JRoomSCS!$B:$B,0)),"N/A")</f>
        <v>N/A</v>
      </c>
      <c r="R1996" s="86" t="s">
        <v>405</v>
      </c>
      <c r="S1996" s="87" t="str">
        <f>IFERROR(INDEX(SchoolList!C:C,MATCH(T1996,SchoolList!A:A,0)),"N/A")</f>
        <v>N/A</v>
      </c>
      <c r="T1996" s="87" t="s">
        <v>405</v>
      </c>
      <c r="U1996" s="88"/>
      <c r="V1996" s="87"/>
    </row>
    <row r="1997" spans="1:22" x14ac:dyDescent="0.2">
      <c r="A1997" s="48">
        <v>109</v>
      </c>
      <c r="B1997" s="48" t="s">
        <v>1162</v>
      </c>
      <c r="C1997" s="48" t="s">
        <v>1163</v>
      </c>
      <c r="D1997" s="49">
        <v>1020</v>
      </c>
      <c r="E1997" s="50" t="s">
        <v>1164</v>
      </c>
      <c r="F1997" s="48" t="s">
        <v>1165</v>
      </c>
      <c r="G1997" s="48" t="s">
        <v>401</v>
      </c>
      <c r="H1997" s="48">
        <v>1050</v>
      </c>
      <c r="I1997" s="48">
        <v>1</v>
      </c>
      <c r="J1997" s="48" t="s">
        <v>402</v>
      </c>
      <c r="K1997" s="48">
        <v>1174</v>
      </c>
      <c r="L1997" s="49">
        <v>226</v>
      </c>
      <c r="M1997" s="48" t="s">
        <v>626</v>
      </c>
      <c r="N1997" s="51" t="s">
        <v>404</v>
      </c>
      <c r="P1997" s="48">
        <v>696</v>
      </c>
      <c r="Q1997" s="131" t="str">
        <f>IFERROR(INDEX(JRoomSCS!C:C,MATCH(JRooms!M1997,JRoomSCS!$B:$B,0)),"N/A")</f>
        <v>N/A</v>
      </c>
      <c r="R1997" s="86" t="s">
        <v>405</v>
      </c>
      <c r="S1997" s="87" t="str">
        <f>IFERROR(INDEX(SchoolList!C:C,MATCH(T1997,SchoolList!A:A,0)),"N/A")</f>
        <v>N/A</v>
      </c>
      <c r="T1997" s="87" t="s">
        <v>405</v>
      </c>
      <c r="U1997" s="88"/>
      <c r="V1997" s="87"/>
    </row>
    <row r="1998" spans="1:22" x14ac:dyDescent="0.2">
      <c r="A1998" s="48">
        <v>109</v>
      </c>
      <c r="B1998" s="48" t="s">
        <v>1162</v>
      </c>
      <c r="C1998" s="48" t="s">
        <v>1163</v>
      </c>
      <c r="D1998" s="49">
        <v>1020</v>
      </c>
      <c r="E1998" s="50" t="s">
        <v>1164</v>
      </c>
      <c r="F1998" s="48" t="s">
        <v>1165</v>
      </c>
      <c r="G1998" s="48" t="s">
        <v>401</v>
      </c>
      <c r="H1998" s="48">
        <v>1050</v>
      </c>
      <c r="I1998" s="48">
        <v>1</v>
      </c>
      <c r="J1998" s="48" t="s">
        <v>402</v>
      </c>
      <c r="K1998" s="48">
        <v>1307</v>
      </c>
      <c r="L1998" s="49">
        <v>227</v>
      </c>
      <c r="M1998" s="48" t="s">
        <v>626</v>
      </c>
      <c r="N1998" s="51" t="s">
        <v>404</v>
      </c>
      <c r="P1998" s="48">
        <v>696</v>
      </c>
      <c r="Q1998" s="131" t="str">
        <f>IFERROR(INDEX(JRoomSCS!C:C,MATCH(JRooms!M1998,JRoomSCS!$B:$B,0)),"N/A")</f>
        <v>N/A</v>
      </c>
      <c r="R1998" s="86" t="s">
        <v>405</v>
      </c>
      <c r="S1998" s="87" t="str">
        <f>IFERROR(INDEX(SchoolList!C:C,MATCH(T1998,SchoolList!A:A,0)),"N/A")</f>
        <v>N/A</v>
      </c>
      <c r="T1998" s="87" t="s">
        <v>405</v>
      </c>
      <c r="U1998" s="88"/>
      <c r="V1998" s="87"/>
    </row>
    <row r="1999" spans="1:22" x14ac:dyDescent="0.2">
      <c r="A1999" s="48">
        <v>109</v>
      </c>
      <c r="B1999" s="48" t="s">
        <v>1162</v>
      </c>
      <c r="C1999" s="48" t="s">
        <v>1163</v>
      </c>
      <c r="D1999" s="49">
        <v>1020</v>
      </c>
      <c r="E1999" s="50" t="s">
        <v>1164</v>
      </c>
      <c r="F1999" s="48" t="s">
        <v>1165</v>
      </c>
      <c r="G1999" s="48" t="s">
        <v>401</v>
      </c>
      <c r="H1999" s="48">
        <v>1050</v>
      </c>
      <c r="I1999" s="48">
        <v>1</v>
      </c>
      <c r="J1999" s="48" t="s">
        <v>402</v>
      </c>
      <c r="K1999" s="48">
        <v>1173</v>
      </c>
      <c r="L1999" s="49">
        <v>228</v>
      </c>
      <c r="M1999" s="48" t="s">
        <v>626</v>
      </c>
      <c r="N1999" s="51" t="s">
        <v>404</v>
      </c>
      <c r="P1999" s="48">
        <v>696</v>
      </c>
      <c r="Q1999" s="131" t="str">
        <f>IFERROR(INDEX(JRoomSCS!C:C,MATCH(JRooms!M1999,JRoomSCS!$B:$B,0)),"N/A")</f>
        <v>N/A</v>
      </c>
      <c r="R1999" s="86" t="s">
        <v>405</v>
      </c>
      <c r="S1999" s="87" t="str">
        <f>IFERROR(INDEX(SchoolList!C:C,MATCH(T1999,SchoolList!A:A,0)),"N/A")</f>
        <v>N/A</v>
      </c>
      <c r="T1999" s="87" t="s">
        <v>405</v>
      </c>
      <c r="U1999" s="88"/>
      <c r="V1999" s="87"/>
    </row>
    <row r="2000" spans="1:22" x14ac:dyDescent="0.2">
      <c r="A2000" s="48">
        <v>109</v>
      </c>
      <c r="B2000" s="48" t="s">
        <v>1162</v>
      </c>
      <c r="C2000" s="48" t="s">
        <v>1163</v>
      </c>
      <c r="D2000" s="49">
        <v>1020</v>
      </c>
      <c r="E2000" s="50" t="s">
        <v>1164</v>
      </c>
      <c r="F2000" s="48" t="s">
        <v>1165</v>
      </c>
      <c r="G2000" s="48" t="s">
        <v>401</v>
      </c>
      <c r="H2000" s="48">
        <v>1050</v>
      </c>
      <c r="I2000" s="48">
        <v>1</v>
      </c>
      <c r="J2000" s="48" t="s">
        <v>402</v>
      </c>
      <c r="K2000" s="48">
        <v>1308</v>
      </c>
      <c r="L2000" s="49">
        <v>229</v>
      </c>
      <c r="M2000" s="48" t="s">
        <v>626</v>
      </c>
      <c r="N2000" s="51" t="s">
        <v>404</v>
      </c>
      <c r="P2000" s="48">
        <v>696</v>
      </c>
      <c r="Q2000" s="131" t="str">
        <f>IFERROR(INDEX(JRoomSCS!C:C,MATCH(JRooms!M2000,JRoomSCS!$B:$B,0)),"N/A")</f>
        <v>N/A</v>
      </c>
      <c r="R2000" s="86" t="s">
        <v>405</v>
      </c>
      <c r="S2000" s="87" t="str">
        <f>IFERROR(INDEX(SchoolList!C:C,MATCH(T2000,SchoolList!A:A,0)),"N/A")</f>
        <v>N/A</v>
      </c>
      <c r="T2000" s="87" t="s">
        <v>405</v>
      </c>
      <c r="U2000" s="88"/>
      <c r="V2000" s="87"/>
    </row>
    <row r="2001" spans="1:22" x14ac:dyDescent="0.2">
      <c r="A2001" s="48">
        <v>109</v>
      </c>
      <c r="B2001" s="48" t="s">
        <v>1162</v>
      </c>
      <c r="C2001" s="48" t="s">
        <v>1163</v>
      </c>
      <c r="D2001" s="49">
        <v>1020</v>
      </c>
      <c r="E2001" s="50" t="s">
        <v>1164</v>
      </c>
      <c r="F2001" s="48" t="s">
        <v>1165</v>
      </c>
      <c r="G2001" s="48" t="s">
        <v>401</v>
      </c>
      <c r="H2001" s="48">
        <v>1050</v>
      </c>
      <c r="I2001" s="48">
        <v>1</v>
      </c>
      <c r="J2001" s="48" t="s">
        <v>402</v>
      </c>
      <c r="K2001" s="48">
        <v>1172</v>
      </c>
      <c r="L2001" s="49">
        <v>230</v>
      </c>
      <c r="M2001" s="48" t="s">
        <v>626</v>
      </c>
      <c r="N2001" s="51" t="s">
        <v>404</v>
      </c>
      <c r="P2001" s="48">
        <v>696</v>
      </c>
      <c r="Q2001" s="131" t="str">
        <f>IFERROR(INDEX(JRoomSCS!C:C,MATCH(JRooms!M2001,JRoomSCS!$B:$B,0)),"N/A")</f>
        <v>N/A</v>
      </c>
      <c r="R2001" s="86" t="s">
        <v>405</v>
      </c>
      <c r="S2001" s="87" t="str">
        <f>IFERROR(INDEX(SchoolList!C:C,MATCH(T2001,SchoolList!A:A,0)),"N/A")</f>
        <v>N/A</v>
      </c>
      <c r="T2001" s="87" t="s">
        <v>405</v>
      </c>
      <c r="U2001" s="88"/>
      <c r="V2001" s="87"/>
    </row>
    <row r="2002" spans="1:22" x14ac:dyDescent="0.2">
      <c r="A2002" s="48">
        <v>109</v>
      </c>
      <c r="B2002" s="48" t="s">
        <v>1162</v>
      </c>
      <c r="C2002" s="48" t="s">
        <v>1163</v>
      </c>
      <c r="D2002" s="49">
        <v>1020</v>
      </c>
      <c r="E2002" s="50" t="s">
        <v>1164</v>
      </c>
      <c r="F2002" s="48" t="s">
        <v>1165</v>
      </c>
      <c r="G2002" s="48" t="s">
        <v>401</v>
      </c>
      <c r="H2002" s="48">
        <v>1050</v>
      </c>
      <c r="I2002" s="48">
        <v>1</v>
      </c>
      <c r="J2002" s="48" t="s">
        <v>402</v>
      </c>
      <c r="K2002" s="48">
        <v>1266</v>
      </c>
      <c r="L2002" s="49">
        <v>234</v>
      </c>
      <c r="M2002" s="48" t="s">
        <v>724</v>
      </c>
      <c r="N2002" s="51" t="s">
        <v>404</v>
      </c>
      <c r="P2002" s="48">
        <v>630</v>
      </c>
      <c r="Q2002" s="131" t="str">
        <f>IFERROR(INDEX(JRoomSCS!C:C,MATCH(JRooms!M2002,JRoomSCS!$B:$B,0)),"N/A")</f>
        <v>N/A</v>
      </c>
      <c r="R2002" s="86" t="s">
        <v>405</v>
      </c>
      <c r="S2002" s="87" t="str">
        <f>IFERROR(INDEX(SchoolList!C:C,MATCH(T2002,SchoolList!A:A,0)),"N/A")</f>
        <v>N/A</v>
      </c>
      <c r="T2002" s="87" t="s">
        <v>405</v>
      </c>
      <c r="U2002" s="88"/>
      <c r="V2002" s="87"/>
    </row>
    <row r="2003" spans="1:22" x14ac:dyDescent="0.2">
      <c r="A2003" s="48">
        <v>109</v>
      </c>
      <c r="B2003" s="48" t="s">
        <v>1162</v>
      </c>
      <c r="C2003" s="48" t="s">
        <v>1163</v>
      </c>
      <c r="D2003" s="49">
        <v>1020</v>
      </c>
      <c r="E2003" s="50" t="s">
        <v>1164</v>
      </c>
      <c r="F2003" s="48" t="s">
        <v>1165</v>
      </c>
      <c r="G2003" s="48" t="s">
        <v>401</v>
      </c>
      <c r="H2003" s="48">
        <v>1050</v>
      </c>
      <c r="I2003" s="48">
        <v>1</v>
      </c>
      <c r="J2003" s="48" t="s">
        <v>402</v>
      </c>
      <c r="K2003" s="48">
        <v>1169</v>
      </c>
      <c r="L2003" s="49">
        <v>235</v>
      </c>
      <c r="M2003" s="48" t="s">
        <v>724</v>
      </c>
      <c r="N2003" s="51" t="s">
        <v>404</v>
      </c>
      <c r="P2003" s="48">
        <v>656</v>
      </c>
      <c r="Q2003" s="131" t="str">
        <f>IFERROR(INDEX(JRoomSCS!C:C,MATCH(JRooms!M2003,JRoomSCS!$B:$B,0)),"N/A")</f>
        <v>N/A</v>
      </c>
      <c r="R2003" s="86" t="s">
        <v>405</v>
      </c>
      <c r="S2003" s="87" t="str">
        <f>IFERROR(INDEX(SchoolList!C:C,MATCH(T2003,SchoolList!A:A,0)),"N/A")</f>
        <v>N/A</v>
      </c>
      <c r="T2003" s="87" t="s">
        <v>405</v>
      </c>
      <c r="U2003" s="88"/>
      <c r="V2003" s="87"/>
    </row>
    <row r="2004" spans="1:22" x14ac:dyDescent="0.2">
      <c r="A2004" s="48">
        <v>109</v>
      </c>
      <c r="B2004" s="48" t="s">
        <v>1162</v>
      </c>
      <c r="C2004" s="48" t="s">
        <v>1163</v>
      </c>
      <c r="D2004" s="49">
        <v>1020</v>
      </c>
      <c r="E2004" s="50" t="s">
        <v>1164</v>
      </c>
      <c r="F2004" s="48" t="s">
        <v>1165</v>
      </c>
      <c r="G2004" s="48" t="s">
        <v>401</v>
      </c>
      <c r="H2004" s="48">
        <v>1050</v>
      </c>
      <c r="I2004" s="48">
        <v>1</v>
      </c>
      <c r="J2004" s="48" t="s">
        <v>402</v>
      </c>
      <c r="K2004" s="48">
        <v>1268</v>
      </c>
      <c r="L2004" s="49">
        <v>239</v>
      </c>
      <c r="M2004" s="48" t="s">
        <v>626</v>
      </c>
      <c r="N2004" s="51" t="s">
        <v>404</v>
      </c>
      <c r="P2004" s="48">
        <v>1131</v>
      </c>
      <c r="Q2004" s="131" t="str">
        <f>IFERROR(INDEX(JRoomSCS!C:C,MATCH(JRooms!M2004,JRoomSCS!$B:$B,0)),"N/A")</f>
        <v>N/A</v>
      </c>
      <c r="R2004" s="86" t="s">
        <v>405</v>
      </c>
      <c r="S2004" s="87" t="str">
        <f>IFERROR(INDEX(SchoolList!C:C,MATCH(T2004,SchoolList!A:A,0)),"N/A")</f>
        <v>N/A</v>
      </c>
      <c r="T2004" s="87" t="s">
        <v>405</v>
      </c>
      <c r="U2004" s="88"/>
      <c r="V2004" s="87"/>
    </row>
    <row r="2005" spans="1:22" x14ac:dyDescent="0.2">
      <c r="A2005" s="48">
        <v>109</v>
      </c>
      <c r="B2005" s="48" t="s">
        <v>1162</v>
      </c>
      <c r="C2005" s="48" t="s">
        <v>1163</v>
      </c>
      <c r="D2005" s="49">
        <v>1020</v>
      </c>
      <c r="E2005" s="50" t="s">
        <v>1164</v>
      </c>
      <c r="F2005" s="48" t="s">
        <v>1165</v>
      </c>
      <c r="G2005" s="48" t="s">
        <v>401</v>
      </c>
      <c r="H2005" s="48">
        <v>1050</v>
      </c>
      <c r="I2005" s="48">
        <v>1</v>
      </c>
      <c r="J2005" s="48" t="s">
        <v>402</v>
      </c>
      <c r="K2005" s="48">
        <v>1171</v>
      </c>
      <c r="L2005" s="49">
        <v>240</v>
      </c>
      <c r="M2005" s="48" t="s">
        <v>626</v>
      </c>
      <c r="N2005" s="51" t="s">
        <v>404</v>
      </c>
      <c r="P2005" s="48">
        <v>52</v>
      </c>
      <c r="Q2005" s="131" t="str">
        <f>IFERROR(INDEX(JRoomSCS!C:C,MATCH(JRooms!M2005,JRoomSCS!$B:$B,0)),"N/A")</f>
        <v>N/A</v>
      </c>
      <c r="R2005" s="86" t="s">
        <v>405</v>
      </c>
      <c r="S2005" s="87" t="str">
        <f>IFERROR(INDEX(SchoolList!C:C,MATCH(T2005,SchoolList!A:A,0)),"N/A")</f>
        <v>N/A</v>
      </c>
      <c r="T2005" s="87" t="s">
        <v>405</v>
      </c>
      <c r="U2005" s="88"/>
      <c r="V2005" s="87"/>
    </row>
    <row r="2006" spans="1:22" x14ac:dyDescent="0.2">
      <c r="A2006" s="48">
        <v>109</v>
      </c>
      <c r="B2006" s="48" t="s">
        <v>1162</v>
      </c>
      <c r="C2006" s="48" t="s">
        <v>1163</v>
      </c>
      <c r="D2006" s="49">
        <v>1020</v>
      </c>
      <c r="E2006" s="50" t="s">
        <v>1164</v>
      </c>
      <c r="F2006" s="48" t="s">
        <v>1165</v>
      </c>
      <c r="G2006" s="48" t="s">
        <v>401</v>
      </c>
      <c r="H2006" s="48">
        <v>1050</v>
      </c>
      <c r="I2006" s="48">
        <v>1</v>
      </c>
      <c r="J2006" s="48" t="s">
        <v>402</v>
      </c>
      <c r="K2006" s="48">
        <v>1337</v>
      </c>
      <c r="L2006" s="49" t="s">
        <v>594</v>
      </c>
      <c r="M2006" s="48" t="s">
        <v>412</v>
      </c>
      <c r="N2006" s="51" t="s">
        <v>413</v>
      </c>
      <c r="P2006" s="48">
        <v>6072</v>
      </c>
      <c r="Q2006" s="131" t="str">
        <f>IFERROR(INDEX(JRoomSCS!C:C,MATCH(JRooms!M2006,JRoomSCS!$B:$B,0)),"N/A")</f>
        <v>N/A</v>
      </c>
      <c r="R2006" s="86" t="s">
        <v>405</v>
      </c>
      <c r="S2006" s="87" t="str">
        <f>IFERROR(INDEX(SchoolList!C:C,MATCH(T2006,SchoolList!A:A,0)),"N/A")</f>
        <v>N/A</v>
      </c>
      <c r="T2006" s="87" t="s">
        <v>405</v>
      </c>
      <c r="U2006" s="88"/>
      <c r="V2006" s="87"/>
    </row>
    <row r="2007" spans="1:22" x14ac:dyDescent="0.2">
      <c r="A2007" s="48">
        <v>109</v>
      </c>
      <c r="B2007" s="48" t="s">
        <v>1162</v>
      </c>
      <c r="C2007" s="48" t="s">
        <v>1163</v>
      </c>
      <c r="D2007" s="49">
        <v>1020</v>
      </c>
      <c r="E2007" s="50" t="s">
        <v>1164</v>
      </c>
      <c r="F2007" s="48" t="s">
        <v>1165</v>
      </c>
      <c r="G2007" s="48" t="s">
        <v>401</v>
      </c>
      <c r="H2007" s="48">
        <v>1050</v>
      </c>
      <c r="I2007" s="48">
        <v>1</v>
      </c>
      <c r="J2007" s="48" t="s">
        <v>402</v>
      </c>
      <c r="K2007" s="48">
        <v>1141</v>
      </c>
      <c r="L2007" s="49" t="s">
        <v>1166</v>
      </c>
      <c r="M2007" s="48" t="s">
        <v>617</v>
      </c>
      <c r="N2007" s="51" t="s">
        <v>568</v>
      </c>
      <c r="P2007" s="48">
        <v>9306</v>
      </c>
      <c r="Q2007" s="131" t="str">
        <f>IFERROR(INDEX(JRoomSCS!C:C,MATCH(JRooms!M2007,JRoomSCS!$B:$B,0)),"N/A")</f>
        <v>N/A</v>
      </c>
      <c r="R2007" s="86" t="s">
        <v>405</v>
      </c>
      <c r="S2007" s="87" t="str">
        <f>IFERROR(INDEX(SchoolList!C:C,MATCH(T2007,SchoolList!A:A,0)),"N/A")</f>
        <v>N/A</v>
      </c>
      <c r="T2007" s="87" t="s">
        <v>405</v>
      </c>
      <c r="U2007" s="88"/>
      <c r="V2007" s="87"/>
    </row>
    <row r="2008" spans="1:22" x14ac:dyDescent="0.2">
      <c r="A2008" s="48">
        <v>109</v>
      </c>
      <c r="B2008" s="48" t="s">
        <v>1162</v>
      </c>
      <c r="C2008" s="48" t="s">
        <v>1163</v>
      </c>
      <c r="D2008" s="49">
        <v>1020</v>
      </c>
      <c r="E2008" s="50" t="s">
        <v>1164</v>
      </c>
      <c r="F2008" s="48" t="s">
        <v>1165</v>
      </c>
      <c r="G2008" s="48" t="s">
        <v>401</v>
      </c>
      <c r="H2008" s="48">
        <v>1050</v>
      </c>
      <c r="I2008" s="48">
        <v>1</v>
      </c>
      <c r="J2008" s="48" t="s">
        <v>402</v>
      </c>
      <c r="K2008" s="48">
        <v>1338</v>
      </c>
      <c r="L2008" s="49" t="s">
        <v>575</v>
      </c>
      <c r="M2008" s="48" t="s">
        <v>415</v>
      </c>
      <c r="N2008" s="51" t="s">
        <v>416</v>
      </c>
      <c r="P2008" s="48">
        <v>3392</v>
      </c>
      <c r="Q2008" s="131" t="str">
        <f>IFERROR(INDEX(JRoomSCS!C:C,MATCH(JRooms!M2008,JRoomSCS!$B:$B,0)),"N/A")</f>
        <v>N/A</v>
      </c>
      <c r="R2008" s="86" t="s">
        <v>405</v>
      </c>
      <c r="S2008" s="87" t="str">
        <f>IFERROR(INDEX(SchoolList!C:C,MATCH(T2008,SchoolList!A:A,0)),"N/A")</f>
        <v>N/A</v>
      </c>
      <c r="T2008" s="87" t="s">
        <v>405</v>
      </c>
      <c r="U2008" s="88"/>
      <c r="V2008" s="87"/>
    </row>
    <row r="2009" spans="1:22" x14ac:dyDescent="0.2">
      <c r="A2009" s="48">
        <v>109</v>
      </c>
      <c r="B2009" s="48" t="s">
        <v>1162</v>
      </c>
      <c r="C2009" s="48" t="s">
        <v>1163</v>
      </c>
      <c r="D2009" s="49">
        <v>1020</v>
      </c>
      <c r="E2009" s="50" t="s">
        <v>1164</v>
      </c>
      <c r="F2009" s="48" t="s">
        <v>1165</v>
      </c>
      <c r="G2009" s="48" t="s">
        <v>401</v>
      </c>
      <c r="H2009" s="48">
        <v>1051</v>
      </c>
      <c r="I2009" s="48">
        <v>2</v>
      </c>
      <c r="J2009" s="48" t="s">
        <v>463</v>
      </c>
      <c r="K2009" s="48">
        <v>1145</v>
      </c>
      <c r="L2009" s="49">
        <v>302</v>
      </c>
      <c r="M2009" s="48" t="s">
        <v>626</v>
      </c>
      <c r="N2009" s="51" t="s">
        <v>404</v>
      </c>
      <c r="P2009" s="48">
        <v>696</v>
      </c>
      <c r="Q2009" s="131" t="str">
        <f>IFERROR(INDEX(JRoomSCS!C:C,MATCH(JRooms!M2009,JRoomSCS!$B:$B,0)),"N/A")</f>
        <v>N/A</v>
      </c>
      <c r="R2009" s="86" t="s">
        <v>405</v>
      </c>
      <c r="S2009" s="87" t="str">
        <f>IFERROR(INDEX(SchoolList!C:C,MATCH(T2009,SchoolList!A:A,0)),"N/A")</f>
        <v>N/A</v>
      </c>
      <c r="T2009" s="87" t="s">
        <v>405</v>
      </c>
      <c r="U2009" s="88"/>
      <c r="V2009" s="87"/>
    </row>
    <row r="2010" spans="1:22" x14ac:dyDescent="0.2">
      <c r="A2010" s="48">
        <v>109</v>
      </c>
      <c r="B2010" s="48" t="s">
        <v>1162</v>
      </c>
      <c r="C2010" s="48" t="s">
        <v>1163</v>
      </c>
      <c r="D2010" s="49">
        <v>1020</v>
      </c>
      <c r="E2010" s="50" t="s">
        <v>1164</v>
      </c>
      <c r="F2010" s="48" t="s">
        <v>1165</v>
      </c>
      <c r="G2010" s="48" t="s">
        <v>401</v>
      </c>
      <c r="H2010" s="48">
        <v>1051</v>
      </c>
      <c r="I2010" s="48">
        <v>2</v>
      </c>
      <c r="J2010" s="48" t="s">
        <v>463</v>
      </c>
      <c r="K2010" s="48">
        <v>1341</v>
      </c>
      <c r="L2010" s="49">
        <v>303</v>
      </c>
      <c r="M2010" s="48" t="s">
        <v>359</v>
      </c>
      <c r="N2010" s="51" t="s">
        <v>404</v>
      </c>
      <c r="P2010" s="48">
        <v>31</v>
      </c>
      <c r="Q2010" s="131" t="str">
        <f>IFERROR(INDEX(JRoomSCS!C:C,MATCH(JRooms!M2010,JRoomSCS!$B:$B,0)),"N/A")</f>
        <v>Arts</v>
      </c>
      <c r="R2010" s="86" t="s">
        <v>405</v>
      </c>
      <c r="S2010" s="87" t="str">
        <f>IFERROR(INDEX(SchoolList!C:C,MATCH(T2010,SchoolList!A:A,0)),"N/A")</f>
        <v>N/A</v>
      </c>
      <c r="T2010" s="87" t="s">
        <v>405</v>
      </c>
      <c r="U2010" s="88"/>
      <c r="V2010" s="87"/>
    </row>
    <row r="2011" spans="1:22" x14ac:dyDescent="0.2">
      <c r="A2011" s="48">
        <v>109</v>
      </c>
      <c r="B2011" s="48" t="s">
        <v>1162</v>
      </c>
      <c r="C2011" s="48" t="s">
        <v>1163</v>
      </c>
      <c r="D2011" s="49">
        <v>1020</v>
      </c>
      <c r="E2011" s="50" t="s">
        <v>1164</v>
      </c>
      <c r="F2011" s="48" t="s">
        <v>1165</v>
      </c>
      <c r="G2011" s="48" t="s">
        <v>401</v>
      </c>
      <c r="H2011" s="48">
        <v>1051</v>
      </c>
      <c r="I2011" s="48">
        <v>2</v>
      </c>
      <c r="J2011" s="48" t="s">
        <v>463</v>
      </c>
      <c r="K2011" s="48">
        <v>1147</v>
      </c>
      <c r="L2011" s="49">
        <v>305</v>
      </c>
      <c r="M2011" s="48" t="s">
        <v>626</v>
      </c>
      <c r="N2011" s="51" t="s">
        <v>404</v>
      </c>
      <c r="P2011" s="48">
        <v>696</v>
      </c>
      <c r="Q2011" s="131" t="str">
        <f>IFERROR(INDEX(JRoomSCS!C:C,MATCH(JRooms!M2011,JRoomSCS!$B:$B,0)),"N/A")</f>
        <v>N/A</v>
      </c>
      <c r="R2011" s="86" t="s">
        <v>405</v>
      </c>
      <c r="S2011" s="87" t="str">
        <f>IFERROR(INDEX(SchoolList!C:C,MATCH(T2011,SchoolList!A:A,0)),"N/A")</f>
        <v>N/A</v>
      </c>
      <c r="T2011" s="87" t="s">
        <v>405</v>
      </c>
      <c r="U2011" s="88"/>
      <c r="V2011" s="87"/>
    </row>
    <row r="2012" spans="1:22" x14ac:dyDescent="0.2">
      <c r="A2012" s="48">
        <v>109</v>
      </c>
      <c r="B2012" s="48" t="s">
        <v>1162</v>
      </c>
      <c r="C2012" s="48" t="s">
        <v>1163</v>
      </c>
      <c r="D2012" s="49">
        <v>1020</v>
      </c>
      <c r="E2012" s="50" t="s">
        <v>1164</v>
      </c>
      <c r="F2012" s="48" t="s">
        <v>1165</v>
      </c>
      <c r="G2012" s="48" t="s">
        <v>401</v>
      </c>
      <c r="H2012" s="48">
        <v>1051</v>
      </c>
      <c r="I2012" s="48">
        <v>2</v>
      </c>
      <c r="J2012" s="48" t="s">
        <v>463</v>
      </c>
      <c r="K2012" s="48">
        <v>1343</v>
      </c>
      <c r="L2012" s="49">
        <v>306</v>
      </c>
      <c r="M2012" s="48" t="s">
        <v>626</v>
      </c>
      <c r="N2012" s="51" t="s">
        <v>404</v>
      </c>
      <c r="P2012" s="48">
        <v>696</v>
      </c>
      <c r="Q2012" s="131" t="str">
        <f>IFERROR(INDEX(JRoomSCS!C:C,MATCH(JRooms!M2012,JRoomSCS!$B:$B,0)),"N/A")</f>
        <v>N/A</v>
      </c>
      <c r="R2012" s="86" t="s">
        <v>405</v>
      </c>
      <c r="S2012" s="87" t="str">
        <f>IFERROR(INDEX(SchoolList!C:C,MATCH(T2012,SchoolList!A:A,0)),"N/A")</f>
        <v>N/A</v>
      </c>
      <c r="T2012" s="87" t="s">
        <v>405</v>
      </c>
      <c r="U2012" s="88"/>
      <c r="V2012" s="87"/>
    </row>
    <row r="2013" spans="1:22" x14ac:dyDescent="0.2">
      <c r="A2013" s="48">
        <v>109</v>
      </c>
      <c r="B2013" s="48" t="s">
        <v>1162</v>
      </c>
      <c r="C2013" s="48" t="s">
        <v>1163</v>
      </c>
      <c r="D2013" s="49">
        <v>1020</v>
      </c>
      <c r="E2013" s="50" t="s">
        <v>1164</v>
      </c>
      <c r="F2013" s="48" t="s">
        <v>1165</v>
      </c>
      <c r="G2013" s="48" t="s">
        <v>401</v>
      </c>
      <c r="H2013" s="48">
        <v>1051</v>
      </c>
      <c r="I2013" s="48">
        <v>2</v>
      </c>
      <c r="J2013" s="48" t="s">
        <v>463</v>
      </c>
      <c r="K2013" s="48">
        <v>1167</v>
      </c>
      <c r="L2013" s="49">
        <v>313</v>
      </c>
      <c r="M2013" s="48" t="s">
        <v>626</v>
      </c>
      <c r="N2013" s="51" t="s">
        <v>404</v>
      </c>
      <c r="P2013" s="48">
        <v>696</v>
      </c>
      <c r="Q2013" s="131" t="str">
        <f>IFERROR(INDEX(JRoomSCS!C:C,MATCH(JRooms!M2013,JRoomSCS!$B:$B,0)),"N/A")</f>
        <v>N/A</v>
      </c>
      <c r="R2013" s="86" t="s">
        <v>405</v>
      </c>
      <c r="S2013" s="87" t="str">
        <f>IFERROR(INDEX(SchoolList!C:C,MATCH(T2013,SchoolList!A:A,0)),"N/A")</f>
        <v>N/A</v>
      </c>
      <c r="T2013" s="87" t="s">
        <v>405</v>
      </c>
      <c r="U2013" s="88"/>
      <c r="V2013" s="87"/>
    </row>
    <row r="2014" spans="1:22" x14ac:dyDescent="0.2">
      <c r="A2014" s="48">
        <v>109</v>
      </c>
      <c r="B2014" s="48" t="s">
        <v>1162</v>
      </c>
      <c r="C2014" s="48" t="s">
        <v>1163</v>
      </c>
      <c r="D2014" s="49">
        <v>1020</v>
      </c>
      <c r="E2014" s="50" t="s">
        <v>1164</v>
      </c>
      <c r="F2014" s="48" t="s">
        <v>1165</v>
      </c>
      <c r="G2014" s="48" t="s">
        <v>401</v>
      </c>
      <c r="H2014" s="48">
        <v>1051</v>
      </c>
      <c r="I2014" s="48">
        <v>2</v>
      </c>
      <c r="J2014" s="48" t="s">
        <v>463</v>
      </c>
      <c r="K2014" s="48">
        <v>1264</v>
      </c>
      <c r="L2014" s="49">
        <v>314</v>
      </c>
      <c r="M2014" s="48" t="s">
        <v>626</v>
      </c>
      <c r="N2014" s="51" t="s">
        <v>404</v>
      </c>
      <c r="P2014" s="48">
        <v>696</v>
      </c>
      <c r="Q2014" s="131" t="str">
        <f>IFERROR(INDEX(JRoomSCS!C:C,MATCH(JRooms!M2014,JRoomSCS!$B:$B,0)),"N/A")</f>
        <v>N/A</v>
      </c>
      <c r="R2014" s="86" t="s">
        <v>405</v>
      </c>
      <c r="S2014" s="87" t="str">
        <f>IFERROR(INDEX(SchoolList!C:C,MATCH(T2014,SchoolList!A:A,0)),"N/A")</f>
        <v>N/A</v>
      </c>
      <c r="T2014" s="87" t="s">
        <v>405</v>
      </c>
      <c r="U2014" s="88"/>
      <c r="V2014" s="87"/>
    </row>
    <row r="2015" spans="1:22" x14ac:dyDescent="0.2">
      <c r="A2015" s="48">
        <v>109</v>
      </c>
      <c r="B2015" s="48" t="s">
        <v>1162</v>
      </c>
      <c r="C2015" s="48" t="s">
        <v>1163</v>
      </c>
      <c r="D2015" s="49">
        <v>1020</v>
      </c>
      <c r="E2015" s="50" t="s">
        <v>1164</v>
      </c>
      <c r="F2015" s="48" t="s">
        <v>1165</v>
      </c>
      <c r="G2015" s="48" t="s">
        <v>401</v>
      </c>
      <c r="H2015" s="48">
        <v>1051</v>
      </c>
      <c r="I2015" s="48">
        <v>2</v>
      </c>
      <c r="J2015" s="48" t="s">
        <v>463</v>
      </c>
      <c r="K2015" s="48">
        <v>1164</v>
      </c>
      <c r="L2015" s="49">
        <v>315</v>
      </c>
      <c r="M2015" s="48" t="s">
        <v>626</v>
      </c>
      <c r="N2015" s="51" t="s">
        <v>404</v>
      </c>
      <c r="P2015" s="48">
        <v>696</v>
      </c>
      <c r="Q2015" s="131" t="str">
        <f>IFERROR(INDEX(JRoomSCS!C:C,MATCH(JRooms!M2015,JRoomSCS!$B:$B,0)),"N/A")</f>
        <v>N/A</v>
      </c>
      <c r="R2015" s="86" t="s">
        <v>405</v>
      </c>
      <c r="S2015" s="87" t="str">
        <f>IFERROR(INDEX(SchoolList!C:C,MATCH(T2015,SchoolList!A:A,0)),"N/A")</f>
        <v>N/A</v>
      </c>
      <c r="T2015" s="87" t="s">
        <v>405</v>
      </c>
      <c r="U2015" s="88"/>
      <c r="V2015" s="87"/>
    </row>
    <row r="2016" spans="1:22" x14ac:dyDescent="0.2">
      <c r="A2016" s="48">
        <v>109</v>
      </c>
      <c r="B2016" s="48" t="s">
        <v>1162</v>
      </c>
      <c r="C2016" s="48" t="s">
        <v>1163</v>
      </c>
      <c r="D2016" s="49">
        <v>1020</v>
      </c>
      <c r="E2016" s="50" t="s">
        <v>1164</v>
      </c>
      <c r="F2016" s="48" t="s">
        <v>1165</v>
      </c>
      <c r="G2016" s="48" t="s">
        <v>401</v>
      </c>
      <c r="H2016" s="48">
        <v>1051</v>
      </c>
      <c r="I2016" s="48">
        <v>2</v>
      </c>
      <c r="J2016" s="48" t="s">
        <v>463</v>
      </c>
      <c r="K2016" s="48">
        <v>1263</v>
      </c>
      <c r="L2016" s="49">
        <v>316</v>
      </c>
      <c r="M2016" s="48" t="s">
        <v>375</v>
      </c>
      <c r="N2016" s="51" t="s">
        <v>500</v>
      </c>
      <c r="P2016" s="48">
        <v>1421</v>
      </c>
      <c r="Q2016" s="131" t="str">
        <f>IFERROR(INDEX(JRoomSCS!C:C,MATCH(JRooms!M2016,JRoomSCS!$B:$B,0)),"N/A")</f>
        <v>Tech</v>
      </c>
      <c r="R2016" s="86" t="s">
        <v>405</v>
      </c>
      <c r="S2016" s="87" t="str">
        <f>IFERROR(INDEX(SchoolList!C:C,MATCH(T2016,SchoolList!A:A,0)),"N/A")</f>
        <v>N/A</v>
      </c>
      <c r="T2016" s="87" t="s">
        <v>405</v>
      </c>
      <c r="U2016" s="88"/>
      <c r="V2016" s="87"/>
    </row>
    <row r="2017" spans="1:22" x14ac:dyDescent="0.2">
      <c r="A2017" s="48">
        <v>109</v>
      </c>
      <c r="B2017" s="48" t="s">
        <v>1162</v>
      </c>
      <c r="C2017" s="48" t="s">
        <v>1163</v>
      </c>
      <c r="D2017" s="49">
        <v>1020</v>
      </c>
      <c r="E2017" s="50" t="s">
        <v>1164</v>
      </c>
      <c r="F2017" s="48" t="s">
        <v>1165</v>
      </c>
      <c r="G2017" s="48" t="s">
        <v>401</v>
      </c>
      <c r="H2017" s="48">
        <v>1051</v>
      </c>
      <c r="I2017" s="48">
        <v>2</v>
      </c>
      <c r="J2017" s="48" t="s">
        <v>463</v>
      </c>
      <c r="K2017" s="48">
        <v>1163</v>
      </c>
      <c r="L2017" s="49">
        <v>317</v>
      </c>
      <c r="M2017" s="48" t="s">
        <v>626</v>
      </c>
      <c r="N2017" s="51" t="s">
        <v>404</v>
      </c>
      <c r="P2017" s="48">
        <v>696</v>
      </c>
      <c r="Q2017" s="131" t="str">
        <f>IFERROR(INDEX(JRoomSCS!C:C,MATCH(JRooms!M2017,JRoomSCS!$B:$B,0)),"N/A")</f>
        <v>N/A</v>
      </c>
      <c r="R2017" s="86" t="s">
        <v>405</v>
      </c>
      <c r="S2017" s="87" t="str">
        <f>IFERROR(INDEX(SchoolList!C:C,MATCH(T2017,SchoolList!A:A,0)),"N/A")</f>
        <v>N/A</v>
      </c>
      <c r="T2017" s="87" t="s">
        <v>405</v>
      </c>
      <c r="U2017" s="88"/>
      <c r="V2017" s="87"/>
    </row>
    <row r="2018" spans="1:22" x14ac:dyDescent="0.2">
      <c r="A2018" s="48">
        <v>109</v>
      </c>
      <c r="B2018" s="48" t="s">
        <v>1162</v>
      </c>
      <c r="C2018" s="48" t="s">
        <v>1163</v>
      </c>
      <c r="D2018" s="49">
        <v>1020</v>
      </c>
      <c r="E2018" s="50" t="s">
        <v>1164</v>
      </c>
      <c r="F2018" s="48" t="s">
        <v>1165</v>
      </c>
      <c r="G2018" s="48" t="s">
        <v>401</v>
      </c>
      <c r="H2018" s="48">
        <v>1051</v>
      </c>
      <c r="I2018" s="48">
        <v>2</v>
      </c>
      <c r="J2018" s="48" t="s">
        <v>463</v>
      </c>
      <c r="K2018" s="48">
        <v>1160</v>
      </c>
      <c r="L2018" s="49">
        <v>319</v>
      </c>
      <c r="M2018" s="48" t="s">
        <v>626</v>
      </c>
      <c r="N2018" s="51" t="s">
        <v>404</v>
      </c>
      <c r="P2018" s="48">
        <v>696</v>
      </c>
      <c r="Q2018" s="131" t="str">
        <f>IFERROR(INDEX(JRoomSCS!C:C,MATCH(JRooms!M2018,JRoomSCS!$B:$B,0)),"N/A")</f>
        <v>N/A</v>
      </c>
      <c r="R2018" s="86" t="s">
        <v>405</v>
      </c>
      <c r="S2018" s="87" t="str">
        <f>IFERROR(INDEX(SchoolList!C:C,MATCH(T2018,SchoolList!A:A,0)),"N/A")</f>
        <v>N/A</v>
      </c>
      <c r="T2018" s="87" t="s">
        <v>405</v>
      </c>
      <c r="U2018" s="88"/>
      <c r="V2018" s="87"/>
    </row>
    <row r="2019" spans="1:22" x14ac:dyDescent="0.2">
      <c r="A2019" s="48">
        <v>109</v>
      </c>
      <c r="B2019" s="48" t="s">
        <v>1162</v>
      </c>
      <c r="C2019" s="48" t="s">
        <v>1163</v>
      </c>
      <c r="D2019" s="49">
        <v>1020</v>
      </c>
      <c r="E2019" s="50" t="s">
        <v>1164</v>
      </c>
      <c r="F2019" s="48" t="s">
        <v>1165</v>
      </c>
      <c r="G2019" s="48" t="s">
        <v>401</v>
      </c>
      <c r="H2019" s="48">
        <v>1051</v>
      </c>
      <c r="I2019" s="48">
        <v>2</v>
      </c>
      <c r="J2019" s="48" t="s">
        <v>463</v>
      </c>
      <c r="K2019" s="48">
        <v>1259</v>
      </c>
      <c r="L2019" s="49">
        <v>320</v>
      </c>
      <c r="M2019" s="48" t="s">
        <v>626</v>
      </c>
      <c r="N2019" s="51" t="s">
        <v>404</v>
      </c>
      <c r="P2019" s="48">
        <v>696</v>
      </c>
      <c r="Q2019" s="131" t="str">
        <f>IFERROR(INDEX(JRoomSCS!C:C,MATCH(JRooms!M2019,JRoomSCS!$B:$B,0)),"N/A")</f>
        <v>N/A</v>
      </c>
      <c r="R2019" s="86" t="s">
        <v>405</v>
      </c>
      <c r="S2019" s="87" t="str">
        <f>IFERROR(INDEX(SchoolList!C:C,MATCH(T2019,SchoolList!A:A,0)),"N/A")</f>
        <v>N/A</v>
      </c>
      <c r="T2019" s="87" t="s">
        <v>405</v>
      </c>
      <c r="U2019" s="88"/>
      <c r="V2019" s="87"/>
    </row>
    <row r="2020" spans="1:22" x14ac:dyDescent="0.2">
      <c r="A2020" s="48">
        <v>109</v>
      </c>
      <c r="B2020" s="48" t="s">
        <v>1162</v>
      </c>
      <c r="C2020" s="48" t="s">
        <v>1163</v>
      </c>
      <c r="D2020" s="49">
        <v>1020</v>
      </c>
      <c r="E2020" s="50" t="s">
        <v>1164</v>
      </c>
      <c r="F2020" s="48" t="s">
        <v>1165</v>
      </c>
      <c r="G2020" s="48" t="s">
        <v>401</v>
      </c>
      <c r="H2020" s="48">
        <v>1051</v>
      </c>
      <c r="I2020" s="48">
        <v>2</v>
      </c>
      <c r="J2020" s="48" t="s">
        <v>463</v>
      </c>
      <c r="K2020" s="48">
        <v>1149</v>
      </c>
      <c r="L2020" s="49">
        <v>322</v>
      </c>
      <c r="M2020" s="48" t="s">
        <v>626</v>
      </c>
      <c r="N2020" s="51" t="s">
        <v>404</v>
      </c>
      <c r="P2020" s="48">
        <v>696</v>
      </c>
      <c r="Q2020" s="131" t="str">
        <f>IFERROR(INDEX(JRoomSCS!C:C,MATCH(JRooms!M2020,JRoomSCS!$B:$B,0)),"N/A")</f>
        <v>N/A</v>
      </c>
      <c r="R2020" s="86" t="s">
        <v>405</v>
      </c>
      <c r="S2020" s="87" t="str">
        <f>IFERROR(INDEX(SchoolList!C:C,MATCH(T2020,SchoolList!A:A,0)),"N/A")</f>
        <v>N/A</v>
      </c>
      <c r="T2020" s="87" t="s">
        <v>405</v>
      </c>
      <c r="U2020" s="88"/>
      <c r="V2020" s="87"/>
    </row>
    <row r="2021" spans="1:22" x14ac:dyDescent="0.2">
      <c r="A2021" s="48">
        <v>109</v>
      </c>
      <c r="B2021" s="48" t="s">
        <v>1162</v>
      </c>
      <c r="C2021" s="48" t="s">
        <v>1163</v>
      </c>
      <c r="D2021" s="49">
        <v>1020</v>
      </c>
      <c r="E2021" s="50" t="s">
        <v>1164</v>
      </c>
      <c r="F2021" s="48" t="s">
        <v>1165</v>
      </c>
      <c r="G2021" s="48" t="s">
        <v>401</v>
      </c>
      <c r="H2021" s="48">
        <v>1051</v>
      </c>
      <c r="I2021" s="48">
        <v>2</v>
      </c>
      <c r="J2021" s="48" t="s">
        <v>463</v>
      </c>
      <c r="K2021" s="48">
        <v>1346</v>
      </c>
      <c r="L2021" s="49">
        <v>323</v>
      </c>
      <c r="M2021" s="48" t="s">
        <v>626</v>
      </c>
      <c r="N2021" s="51" t="s">
        <v>404</v>
      </c>
      <c r="P2021" s="48">
        <v>696</v>
      </c>
      <c r="Q2021" s="131" t="str">
        <f>IFERROR(INDEX(JRoomSCS!C:C,MATCH(JRooms!M2021,JRoomSCS!$B:$B,0)),"N/A")</f>
        <v>N/A</v>
      </c>
      <c r="R2021" s="86" t="s">
        <v>405</v>
      </c>
      <c r="S2021" s="87" t="str">
        <f>IFERROR(INDEX(SchoolList!C:C,MATCH(T2021,SchoolList!A:A,0)),"N/A")</f>
        <v>N/A</v>
      </c>
      <c r="T2021" s="87" t="s">
        <v>405</v>
      </c>
      <c r="U2021" s="88"/>
      <c r="V2021" s="87"/>
    </row>
    <row r="2022" spans="1:22" x14ac:dyDescent="0.2">
      <c r="A2022" s="48">
        <v>109</v>
      </c>
      <c r="B2022" s="48" t="s">
        <v>1162</v>
      </c>
      <c r="C2022" s="48" t="s">
        <v>1163</v>
      </c>
      <c r="D2022" s="49">
        <v>1020</v>
      </c>
      <c r="E2022" s="50" t="s">
        <v>1164</v>
      </c>
      <c r="F2022" s="48" t="s">
        <v>1165</v>
      </c>
      <c r="G2022" s="48" t="s">
        <v>401</v>
      </c>
      <c r="H2022" s="48">
        <v>1051</v>
      </c>
      <c r="I2022" s="48">
        <v>2</v>
      </c>
      <c r="J2022" s="48" t="s">
        <v>463</v>
      </c>
      <c r="K2022" s="48">
        <v>1150</v>
      </c>
      <c r="L2022" s="49">
        <v>324</v>
      </c>
      <c r="M2022" s="48" t="s">
        <v>626</v>
      </c>
      <c r="N2022" s="51" t="s">
        <v>404</v>
      </c>
      <c r="P2022" s="48">
        <v>696</v>
      </c>
      <c r="Q2022" s="131" t="str">
        <f>IFERROR(INDEX(JRoomSCS!C:C,MATCH(JRooms!M2022,JRoomSCS!$B:$B,0)),"N/A")</f>
        <v>N/A</v>
      </c>
      <c r="R2022" s="86" t="s">
        <v>405</v>
      </c>
      <c r="S2022" s="87" t="str">
        <f>IFERROR(INDEX(SchoolList!C:C,MATCH(T2022,SchoolList!A:A,0)),"N/A")</f>
        <v>N/A</v>
      </c>
      <c r="T2022" s="87" t="s">
        <v>405</v>
      </c>
      <c r="U2022" s="88"/>
      <c r="V2022" s="87"/>
    </row>
    <row r="2023" spans="1:22" x14ac:dyDescent="0.2">
      <c r="A2023" s="48">
        <v>109</v>
      </c>
      <c r="B2023" s="48" t="s">
        <v>1162</v>
      </c>
      <c r="C2023" s="48" t="s">
        <v>1163</v>
      </c>
      <c r="D2023" s="49">
        <v>1020</v>
      </c>
      <c r="E2023" s="50" t="s">
        <v>1164</v>
      </c>
      <c r="F2023" s="48" t="s">
        <v>1165</v>
      </c>
      <c r="G2023" s="48" t="s">
        <v>401</v>
      </c>
      <c r="H2023" s="48">
        <v>1051</v>
      </c>
      <c r="I2023" s="48">
        <v>2</v>
      </c>
      <c r="J2023" s="48" t="s">
        <v>463</v>
      </c>
      <c r="K2023" s="48">
        <v>1347</v>
      </c>
      <c r="L2023" s="49">
        <v>326</v>
      </c>
      <c r="M2023" s="48" t="s">
        <v>626</v>
      </c>
      <c r="N2023" s="51" t="s">
        <v>404</v>
      </c>
      <c r="P2023" s="48">
        <v>696</v>
      </c>
      <c r="Q2023" s="131" t="str">
        <f>IFERROR(INDEX(JRoomSCS!C:C,MATCH(JRooms!M2023,JRoomSCS!$B:$B,0)),"N/A")</f>
        <v>N/A</v>
      </c>
      <c r="R2023" s="86" t="s">
        <v>405</v>
      </c>
      <c r="S2023" s="87" t="str">
        <f>IFERROR(INDEX(SchoolList!C:C,MATCH(T2023,SchoolList!A:A,0)),"N/A")</f>
        <v>N/A</v>
      </c>
      <c r="T2023" s="87" t="s">
        <v>405</v>
      </c>
      <c r="U2023" s="88"/>
      <c r="V2023" s="87"/>
    </row>
    <row r="2024" spans="1:22" x14ac:dyDescent="0.2">
      <c r="A2024" s="48">
        <v>109</v>
      </c>
      <c r="B2024" s="48" t="s">
        <v>1162</v>
      </c>
      <c r="C2024" s="48" t="s">
        <v>1163</v>
      </c>
      <c r="D2024" s="49">
        <v>1020</v>
      </c>
      <c r="E2024" s="50" t="s">
        <v>1164</v>
      </c>
      <c r="F2024" s="48" t="s">
        <v>1165</v>
      </c>
      <c r="G2024" s="48" t="s">
        <v>401</v>
      </c>
      <c r="H2024" s="48">
        <v>1051</v>
      </c>
      <c r="I2024" s="48">
        <v>2</v>
      </c>
      <c r="J2024" s="48" t="s">
        <v>463</v>
      </c>
      <c r="K2024" s="48">
        <v>1154</v>
      </c>
      <c r="L2024" s="49">
        <v>327</v>
      </c>
      <c r="M2024" s="48" t="s">
        <v>626</v>
      </c>
      <c r="N2024" s="51" t="s">
        <v>404</v>
      </c>
      <c r="P2024" s="48">
        <v>696</v>
      </c>
      <c r="Q2024" s="131" t="str">
        <f>IFERROR(INDEX(JRoomSCS!C:C,MATCH(JRooms!M2024,JRoomSCS!$B:$B,0)),"N/A")</f>
        <v>N/A</v>
      </c>
      <c r="R2024" s="86" t="s">
        <v>405</v>
      </c>
      <c r="S2024" s="87" t="str">
        <f>IFERROR(INDEX(SchoolList!C:C,MATCH(T2024,SchoolList!A:A,0)),"N/A")</f>
        <v>N/A</v>
      </c>
      <c r="T2024" s="87" t="s">
        <v>405</v>
      </c>
      <c r="U2024" s="88"/>
      <c r="V2024" s="87"/>
    </row>
    <row r="2025" spans="1:22" x14ac:dyDescent="0.2">
      <c r="A2025" s="48">
        <v>109</v>
      </c>
      <c r="B2025" s="48" t="s">
        <v>1162</v>
      </c>
      <c r="C2025" s="48" t="s">
        <v>1163</v>
      </c>
      <c r="D2025" s="49">
        <v>1020</v>
      </c>
      <c r="E2025" s="50" t="s">
        <v>1164</v>
      </c>
      <c r="F2025" s="48" t="s">
        <v>1165</v>
      </c>
      <c r="G2025" s="48" t="s">
        <v>401</v>
      </c>
      <c r="H2025" s="48">
        <v>1051</v>
      </c>
      <c r="I2025" s="48">
        <v>2</v>
      </c>
      <c r="J2025" s="48" t="s">
        <v>463</v>
      </c>
      <c r="K2025" s="48">
        <v>1348</v>
      </c>
      <c r="L2025" s="49">
        <v>328</v>
      </c>
      <c r="M2025" s="48" t="s">
        <v>626</v>
      </c>
      <c r="N2025" s="51" t="s">
        <v>404</v>
      </c>
      <c r="P2025" s="48">
        <v>696</v>
      </c>
      <c r="Q2025" s="131" t="str">
        <f>IFERROR(INDEX(JRoomSCS!C:C,MATCH(JRooms!M2025,JRoomSCS!$B:$B,0)),"N/A")</f>
        <v>N/A</v>
      </c>
      <c r="R2025" s="86" t="s">
        <v>405</v>
      </c>
      <c r="S2025" s="87" t="str">
        <f>IFERROR(INDEX(SchoolList!C:C,MATCH(T2025,SchoolList!A:A,0)),"N/A")</f>
        <v>N/A</v>
      </c>
      <c r="T2025" s="87" t="s">
        <v>405</v>
      </c>
      <c r="U2025" s="88"/>
      <c r="V2025" s="87"/>
    </row>
    <row r="2026" spans="1:22" x14ac:dyDescent="0.2">
      <c r="A2026" s="48">
        <v>109</v>
      </c>
      <c r="B2026" s="48" t="s">
        <v>1162</v>
      </c>
      <c r="C2026" s="48" t="s">
        <v>1163</v>
      </c>
      <c r="D2026" s="49">
        <v>1020</v>
      </c>
      <c r="E2026" s="50" t="s">
        <v>1164</v>
      </c>
      <c r="F2026" s="48" t="s">
        <v>1165</v>
      </c>
      <c r="G2026" s="48" t="s">
        <v>401</v>
      </c>
      <c r="H2026" s="48">
        <v>1051</v>
      </c>
      <c r="I2026" s="48">
        <v>2</v>
      </c>
      <c r="J2026" s="48" t="s">
        <v>463</v>
      </c>
      <c r="K2026" s="48">
        <v>1155</v>
      </c>
      <c r="L2026" s="49">
        <v>329</v>
      </c>
      <c r="M2026" s="48" t="s">
        <v>626</v>
      </c>
      <c r="N2026" s="51" t="s">
        <v>404</v>
      </c>
      <c r="P2026" s="48">
        <v>696</v>
      </c>
      <c r="Q2026" s="131" t="str">
        <f>IFERROR(INDEX(JRoomSCS!C:C,MATCH(JRooms!M2026,JRoomSCS!$B:$B,0)),"N/A")</f>
        <v>N/A</v>
      </c>
      <c r="R2026" s="86" t="s">
        <v>405</v>
      </c>
      <c r="S2026" s="87" t="str">
        <f>IFERROR(INDEX(SchoolList!C:C,MATCH(T2026,SchoolList!A:A,0)),"N/A")</f>
        <v>N/A</v>
      </c>
      <c r="T2026" s="87" t="s">
        <v>405</v>
      </c>
      <c r="U2026" s="88"/>
      <c r="V2026" s="87"/>
    </row>
    <row r="2027" spans="1:22" x14ac:dyDescent="0.2">
      <c r="A2027" s="48">
        <v>109</v>
      </c>
      <c r="B2027" s="48" t="s">
        <v>1162</v>
      </c>
      <c r="C2027" s="48" t="s">
        <v>1163</v>
      </c>
      <c r="D2027" s="49">
        <v>1020</v>
      </c>
      <c r="E2027" s="50" t="s">
        <v>1164</v>
      </c>
      <c r="F2027" s="48" t="s">
        <v>1165</v>
      </c>
      <c r="G2027" s="48" t="s">
        <v>401</v>
      </c>
      <c r="H2027" s="48">
        <v>1051</v>
      </c>
      <c r="I2027" s="48">
        <v>2</v>
      </c>
      <c r="J2027" s="48" t="s">
        <v>463</v>
      </c>
      <c r="K2027" s="48">
        <v>1351</v>
      </c>
      <c r="L2027" s="49">
        <v>330</v>
      </c>
      <c r="M2027" s="48" t="s">
        <v>626</v>
      </c>
      <c r="N2027" s="51" t="s">
        <v>404</v>
      </c>
      <c r="P2027" s="48">
        <v>696</v>
      </c>
      <c r="Q2027" s="131" t="str">
        <f>IFERROR(INDEX(JRoomSCS!C:C,MATCH(JRooms!M2027,JRoomSCS!$B:$B,0)),"N/A")</f>
        <v>N/A</v>
      </c>
      <c r="R2027" s="86" t="s">
        <v>405</v>
      </c>
      <c r="S2027" s="87" t="str">
        <f>IFERROR(INDEX(SchoolList!C:C,MATCH(T2027,SchoolList!A:A,0)),"N/A")</f>
        <v>N/A</v>
      </c>
      <c r="T2027" s="87" t="s">
        <v>405</v>
      </c>
      <c r="U2027" s="88"/>
      <c r="V2027" s="87"/>
    </row>
    <row r="2028" spans="1:22" x14ac:dyDescent="0.2">
      <c r="A2028" s="48">
        <v>109</v>
      </c>
      <c r="B2028" s="48" t="s">
        <v>1162</v>
      </c>
      <c r="C2028" s="48" t="s">
        <v>1163</v>
      </c>
      <c r="D2028" s="49">
        <v>1020</v>
      </c>
      <c r="E2028" s="50" t="s">
        <v>1164</v>
      </c>
      <c r="F2028" s="48" t="s">
        <v>1165</v>
      </c>
      <c r="G2028" s="48" t="s">
        <v>401</v>
      </c>
      <c r="H2028" s="48">
        <v>1051</v>
      </c>
      <c r="I2028" s="48">
        <v>2</v>
      </c>
      <c r="J2028" s="48" t="s">
        <v>463</v>
      </c>
      <c r="K2028" s="48">
        <v>1157</v>
      </c>
      <c r="L2028" s="49">
        <v>333</v>
      </c>
      <c r="M2028" s="48" t="s">
        <v>355</v>
      </c>
      <c r="N2028" s="51" t="s">
        <v>500</v>
      </c>
      <c r="P2028" s="48">
        <v>1521</v>
      </c>
      <c r="Q2028" s="131" t="str">
        <f>IFERROR(INDEX(JRoomSCS!C:C,MATCH(JRooms!M2028,JRoomSCS!$B:$B,0)),"N/A")</f>
        <v>Arts</v>
      </c>
      <c r="R2028" s="86" t="s">
        <v>405</v>
      </c>
      <c r="S2028" s="87" t="str">
        <f>IFERROR(INDEX(SchoolList!C:C,MATCH(T2028,SchoolList!A:A,0)),"N/A")</f>
        <v>N/A</v>
      </c>
      <c r="T2028" s="87" t="s">
        <v>405</v>
      </c>
      <c r="U2028" s="88"/>
      <c r="V2028" s="87"/>
    </row>
    <row r="2029" spans="1:22" x14ac:dyDescent="0.2">
      <c r="A2029" s="48">
        <v>109</v>
      </c>
      <c r="B2029" s="48" t="s">
        <v>1162</v>
      </c>
      <c r="C2029" s="48" t="s">
        <v>1163</v>
      </c>
      <c r="D2029" s="49">
        <v>1020</v>
      </c>
      <c r="E2029" s="50" t="s">
        <v>1164</v>
      </c>
      <c r="F2029" s="48" t="s">
        <v>1165</v>
      </c>
      <c r="G2029" s="48" t="s">
        <v>401</v>
      </c>
      <c r="H2029" s="48">
        <v>1051</v>
      </c>
      <c r="I2029" s="48">
        <v>2</v>
      </c>
      <c r="J2029" s="48" t="s">
        <v>463</v>
      </c>
      <c r="K2029" s="48">
        <v>1353</v>
      </c>
      <c r="L2029" s="49">
        <v>336</v>
      </c>
      <c r="M2029" s="48" t="s">
        <v>355</v>
      </c>
      <c r="N2029" s="51" t="s">
        <v>500</v>
      </c>
      <c r="P2029" s="48">
        <v>1276</v>
      </c>
      <c r="Q2029" s="131" t="str">
        <f>IFERROR(INDEX(JRoomSCS!C:C,MATCH(JRooms!M2029,JRoomSCS!$B:$B,0)),"N/A")</f>
        <v>Arts</v>
      </c>
      <c r="R2029" s="86" t="s">
        <v>405</v>
      </c>
      <c r="S2029" s="87" t="str">
        <f>IFERROR(INDEX(SchoolList!C:C,MATCH(T2029,SchoolList!A:A,0)),"N/A")</f>
        <v>N/A</v>
      </c>
      <c r="T2029" s="87" t="s">
        <v>405</v>
      </c>
      <c r="U2029" s="88"/>
      <c r="V2029" s="87"/>
    </row>
    <row r="2030" spans="1:22" x14ac:dyDescent="0.2">
      <c r="A2030" s="48">
        <v>109</v>
      </c>
      <c r="B2030" s="48" t="s">
        <v>1162</v>
      </c>
      <c r="C2030" s="48" t="s">
        <v>1163</v>
      </c>
      <c r="D2030" s="49">
        <v>1020</v>
      </c>
      <c r="E2030" s="50" t="s">
        <v>1164</v>
      </c>
      <c r="F2030" s="48" t="s">
        <v>1165</v>
      </c>
      <c r="G2030" s="48" t="s">
        <v>401</v>
      </c>
      <c r="H2030" s="48">
        <v>1051</v>
      </c>
      <c r="I2030" s="48">
        <v>2</v>
      </c>
      <c r="J2030" s="48" t="s">
        <v>463</v>
      </c>
      <c r="K2030" s="48">
        <v>1159</v>
      </c>
      <c r="L2030" s="49">
        <v>338</v>
      </c>
      <c r="M2030" s="48" t="s">
        <v>355</v>
      </c>
      <c r="N2030" s="51" t="s">
        <v>500</v>
      </c>
      <c r="P2030" s="48">
        <v>1470</v>
      </c>
      <c r="Q2030" s="131" t="str">
        <f>IFERROR(INDEX(JRoomSCS!C:C,MATCH(JRooms!M2030,JRoomSCS!$B:$B,0)),"N/A")</f>
        <v>Arts</v>
      </c>
      <c r="R2030" s="86" t="s">
        <v>405</v>
      </c>
      <c r="S2030" s="87" t="str">
        <f>IFERROR(INDEX(SchoolList!C:C,MATCH(T2030,SchoolList!A:A,0)),"N/A")</f>
        <v>N/A</v>
      </c>
      <c r="T2030" s="87" t="s">
        <v>405</v>
      </c>
      <c r="U2030" s="88"/>
      <c r="V2030" s="87"/>
    </row>
    <row r="2031" spans="1:22" x14ac:dyDescent="0.2">
      <c r="A2031" s="48">
        <v>109</v>
      </c>
      <c r="B2031" s="48" t="s">
        <v>1162</v>
      </c>
      <c r="C2031" s="48" t="s">
        <v>1163</v>
      </c>
      <c r="D2031" s="49">
        <v>1020</v>
      </c>
      <c r="E2031" s="50" t="s">
        <v>1164</v>
      </c>
      <c r="F2031" s="48" t="s">
        <v>1165</v>
      </c>
      <c r="G2031" s="48" t="s">
        <v>401</v>
      </c>
      <c r="H2031" s="48">
        <v>1051</v>
      </c>
      <c r="I2031" s="48">
        <v>2</v>
      </c>
      <c r="J2031" s="48" t="s">
        <v>463</v>
      </c>
      <c r="K2031" s="48">
        <v>1318</v>
      </c>
      <c r="L2031" s="49">
        <v>344</v>
      </c>
      <c r="M2031" s="48" t="s">
        <v>367</v>
      </c>
      <c r="N2031" s="51" t="s">
        <v>500</v>
      </c>
      <c r="P2031" s="48">
        <v>1056</v>
      </c>
      <c r="Q2031" s="131" t="str">
        <f>IFERROR(INDEX(JRoomSCS!C:C,MATCH(JRooms!M2031,JRoomSCS!$B:$B,0)),"N/A")</f>
        <v>Science</v>
      </c>
      <c r="R2031" s="86" t="s">
        <v>405</v>
      </c>
      <c r="S2031" s="87" t="str">
        <f>IFERROR(INDEX(SchoolList!C:C,MATCH(T2031,SchoolList!A:A,0)),"N/A")</f>
        <v>N/A</v>
      </c>
      <c r="T2031" s="87" t="s">
        <v>405</v>
      </c>
      <c r="U2031" s="88"/>
      <c r="V2031" s="87"/>
    </row>
    <row r="2032" spans="1:22" x14ac:dyDescent="0.2">
      <c r="A2032" s="48">
        <v>109</v>
      </c>
      <c r="B2032" s="48" t="s">
        <v>1162</v>
      </c>
      <c r="C2032" s="48" t="s">
        <v>1163</v>
      </c>
      <c r="D2032" s="49">
        <v>1020</v>
      </c>
      <c r="E2032" s="50" t="s">
        <v>1164</v>
      </c>
      <c r="F2032" s="48" t="s">
        <v>1165</v>
      </c>
      <c r="G2032" s="48" t="s">
        <v>401</v>
      </c>
      <c r="H2032" s="48">
        <v>1051</v>
      </c>
      <c r="I2032" s="48">
        <v>2</v>
      </c>
      <c r="J2032" s="48" t="s">
        <v>463</v>
      </c>
      <c r="K2032" s="48">
        <v>1224</v>
      </c>
      <c r="L2032" s="49">
        <v>345</v>
      </c>
      <c r="M2032" s="48" t="s">
        <v>367</v>
      </c>
      <c r="N2032" s="51" t="s">
        <v>500</v>
      </c>
      <c r="P2032" s="48">
        <v>1056</v>
      </c>
      <c r="Q2032" s="131" t="str">
        <f>IFERROR(INDEX(JRoomSCS!C:C,MATCH(JRooms!M2032,JRoomSCS!$B:$B,0)),"N/A")</f>
        <v>Science</v>
      </c>
      <c r="R2032" s="86" t="s">
        <v>405</v>
      </c>
      <c r="S2032" s="87" t="str">
        <f>IFERROR(INDEX(SchoolList!C:C,MATCH(T2032,SchoolList!A:A,0)),"N/A")</f>
        <v>N/A</v>
      </c>
      <c r="T2032" s="87" t="s">
        <v>405</v>
      </c>
      <c r="U2032" s="88"/>
      <c r="V2032" s="87"/>
    </row>
    <row r="2033" spans="1:22" x14ac:dyDescent="0.2">
      <c r="A2033" s="48">
        <v>109</v>
      </c>
      <c r="B2033" s="48" t="s">
        <v>1162</v>
      </c>
      <c r="C2033" s="48" t="s">
        <v>1163</v>
      </c>
      <c r="D2033" s="49">
        <v>1020</v>
      </c>
      <c r="E2033" s="50" t="s">
        <v>1164</v>
      </c>
      <c r="F2033" s="48" t="s">
        <v>1165</v>
      </c>
      <c r="G2033" s="48" t="s">
        <v>401</v>
      </c>
      <c r="H2033" s="48">
        <v>1051</v>
      </c>
      <c r="I2033" s="48">
        <v>2</v>
      </c>
      <c r="J2033" s="48" t="s">
        <v>463</v>
      </c>
      <c r="K2033" s="48">
        <v>1319</v>
      </c>
      <c r="L2033" s="49">
        <v>346</v>
      </c>
      <c r="M2033" s="48" t="s">
        <v>364</v>
      </c>
      <c r="N2033" s="51" t="s">
        <v>404</v>
      </c>
      <c r="P2033" s="48">
        <v>648</v>
      </c>
      <c r="Q2033" s="131" t="str">
        <f>IFERROR(INDEX(JRoomSCS!C:C,MATCH(JRooms!M2033,JRoomSCS!$B:$B,0)),"N/A")</f>
        <v>Science</v>
      </c>
      <c r="R2033" s="86" t="s">
        <v>405</v>
      </c>
      <c r="S2033" s="87" t="str">
        <f>IFERROR(INDEX(SchoolList!C:C,MATCH(T2033,SchoolList!A:A,0)),"N/A")</f>
        <v>N/A</v>
      </c>
      <c r="T2033" s="87" t="s">
        <v>405</v>
      </c>
      <c r="U2033" s="88"/>
      <c r="V2033" s="87"/>
    </row>
    <row r="2034" spans="1:22" x14ac:dyDescent="0.2">
      <c r="A2034" s="48">
        <v>109</v>
      </c>
      <c r="B2034" s="48" t="s">
        <v>1162</v>
      </c>
      <c r="C2034" s="48" t="s">
        <v>1163</v>
      </c>
      <c r="D2034" s="49">
        <v>1020</v>
      </c>
      <c r="E2034" s="50" t="s">
        <v>1164</v>
      </c>
      <c r="F2034" s="48" t="s">
        <v>1165</v>
      </c>
      <c r="G2034" s="48" t="s">
        <v>401</v>
      </c>
      <c r="H2034" s="48">
        <v>1051</v>
      </c>
      <c r="I2034" s="48">
        <v>2</v>
      </c>
      <c r="J2034" s="48" t="s">
        <v>463</v>
      </c>
      <c r="K2034" s="48">
        <v>1223</v>
      </c>
      <c r="L2034" s="49">
        <v>347</v>
      </c>
      <c r="M2034" s="48" t="s">
        <v>364</v>
      </c>
      <c r="N2034" s="51" t="s">
        <v>404</v>
      </c>
      <c r="P2034" s="48">
        <v>648</v>
      </c>
      <c r="Q2034" s="131" t="str">
        <f>IFERROR(INDEX(JRoomSCS!C:C,MATCH(JRooms!M2034,JRoomSCS!$B:$B,0)),"N/A")</f>
        <v>Science</v>
      </c>
      <c r="R2034" s="86" t="s">
        <v>405</v>
      </c>
      <c r="S2034" s="87" t="str">
        <f>IFERROR(INDEX(SchoolList!C:C,MATCH(T2034,SchoolList!A:A,0)),"N/A")</f>
        <v>N/A</v>
      </c>
      <c r="T2034" s="87" t="s">
        <v>405</v>
      </c>
      <c r="U2034" s="88"/>
      <c r="V2034" s="87"/>
    </row>
    <row r="2035" spans="1:22" x14ac:dyDescent="0.2">
      <c r="A2035" s="48">
        <v>109</v>
      </c>
      <c r="B2035" s="48" t="s">
        <v>1162</v>
      </c>
      <c r="C2035" s="48" t="s">
        <v>1163</v>
      </c>
      <c r="D2035" s="49">
        <v>1020</v>
      </c>
      <c r="E2035" s="50" t="s">
        <v>1164</v>
      </c>
      <c r="F2035" s="48" t="s">
        <v>1165</v>
      </c>
      <c r="G2035" s="48" t="s">
        <v>401</v>
      </c>
      <c r="H2035" s="48">
        <v>1051</v>
      </c>
      <c r="I2035" s="48">
        <v>2</v>
      </c>
      <c r="J2035" s="48" t="s">
        <v>463</v>
      </c>
      <c r="K2035" s="48">
        <v>1320</v>
      </c>
      <c r="L2035" s="49">
        <v>348</v>
      </c>
      <c r="M2035" s="48" t="s">
        <v>367</v>
      </c>
      <c r="N2035" s="51" t="s">
        <v>500</v>
      </c>
      <c r="P2035" s="48">
        <v>1056</v>
      </c>
      <c r="Q2035" s="131" t="str">
        <f>IFERROR(INDEX(JRoomSCS!C:C,MATCH(JRooms!M2035,JRoomSCS!$B:$B,0)),"N/A")</f>
        <v>Science</v>
      </c>
      <c r="R2035" s="86" t="s">
        <v>405</v>
      </c>
      <c r="S2035" s="87" t="str">
        <f>IFERROR(INDEX(SchoolList!C:C,MATCH(T2035,SchoolList!A:A,0)),"N/A")</f>
        <v>N/A</v>
      </c>
      <c r="T2035" s="87" t="s">
        <v>405</v>
      </c>
      <c r="U2035" s="88"/>
      <c r="V2035" s="87"/>
    </row>
    <row r="2036" spans="1:22" x14ac:dyDescent="0.2">
      <c r="A2036" s="48">
        <v>109</v>
      </c>
      <c r="B2036" s="48" t="s">
        <v>1162</v>
      </c>
      <c r="C2036" s="48" t="s">
        <v>1163</v>
      </c>
      <c r="D2036" s="49">
        <v>1020</v>
      </c>
      <c r="E2036" s="50" t="s">
        <v>1164</v>
      </c>
      <c r="F2036" s="48" t="s">
        <v>1165</v>
      </c>
      <c r="G2036" s="48" t="s">
        <v>401</v>
      </c>
      <c r="H2036" s="48">
        <v>1051</v>
      </c>
      <c r="I2036" s="48">
        <v>2</v>
      </c>
      <c r="J2036" s="48" t="s">
        <v>463</v>
      </c>
      <c r="K2036" s="48">
        <v>1225</v>
      </c>
      <c r="L2036" s="49">
        <v>349</v>
      </c>
      <c r="M2036" s="48" t="s">
        <v>367</v>
      </c>
      <c r="N2036" s="51" t="s">
        <v>500</v>
      </c>
      <c r="P2036" s="48">
        <v>1056</v>
      </c>
      <c r="Q2036" s="131" t="str">
        <f>IFERROR(INDEX(JRoomSCS!C:C,MATCH(JRooms!M2036,JRoomSCS!$B:$B,0)),"N/A")</f>
        <v>Science</v>
      </c>
      <c r="R2036" s="86" t="s">
        <v>405</v>
      </c>
      <c r="S2036" s="87" t="str">
        <f>IFERROR(INDEX(SchoolList!C:C,MATCH(T2036,SchoolList!A:A,0)),"N/A")</f>
        <v>N/A</v>
      </c>
      <c r="T2036" s="87" t="s">
        <v>405</v>
      </c>
      <c r="U2036" s="88"/>
      <c r="V2036" s="87"/>
    </row>
    <row r="2037" spans="1:22" x14ac:dyDescent="0.2">
      <c r="A2037" s="48">
        <v>109</v>
      </c>
      <c r="B2037" s="48" t="s">
        <v>1162</v>
      </c>
      <c r="C2037" s="48" t="s">
        <v>1163</v>
      </c>
      <c r="D2037" s="49">
        <v>1020</v>
      </c>
      <c r="E2037" s="50" t="s">
        <v>1164</v>
      </c>
      <c r="F2037" s="48" t="s">
        <v>1165</v>
      </c>
      <c r="G2037" s="48" t="s">
        <v>401</v>
      </c>
      <c r="H2037" s="48">
        <v>1051</v>
      </c>
      <c r="I2037" s="48">
        <v>2</v>
      </c>
      <c r="J2037" s="48" t="s">
        <v>463</v>
      </c>
      <c r="K2037" s="48">
        <v>1325</v>
      </c>
      <c r="L2037" s="49">
        <v>350</v>
      </c>
      <c r="M2037" s="48" t="s">
        <v>690</v>
      </c>
      <c r="N2037" s="51" t="s">
        <v>409</v>
      </c>
      <c r="P2037" s="48">
        <v>399</v>
      </c>
      <c r="Q2037" s="131" t="str">
        <f>IFERROR(INDEX(JRoomSCS!C:C,MATCH(JRooms!M2037,JRoomSCS!$B:$B,0)),"N/A")</f>
        <v>N/A</v>
      </c>
      <c r="R2037" s="86" t="s">
        <v>405</v>
      </c>
      <c r="S2037" s="87" t="str">
        <f>IFERROR(INDEX(SchoolList!C:C,MATCH(T2037,SchoolList!A:A,0)),"N/A")</f>
        <v>N/A</v>
      </c>
      <c r="T2037" s="87" t="s">
        <v>405</v>
      </c>
      <c r="U2037" s="88"/>
      <c r="V2037" s="87"/>
    </row>
    <row r="2038" spans="1:22" x14ac:dyDescent="0.2">
      <c r="A2038" s="48">
        <v>109</v>
      </c>
      <c r="B2038" s="48" t="s">
        <v>1162</v>
      </c>
      <c r="C2038" s="48" t="s">
        <v>1163</v>
      </c>
      <c r="D2038" s="49">
        <v>1020</v>
      </c>
      <c r="E2038" s="50" t="s">
        <v>1164</v>
      </c>
      <c r="F2038" s="48" t="s">
        <v>1165</v>
      </c>
      <c r="G2038" s="48" t="s">
        <v>401</v>
      </c>
      <c r="H2038" s="48">
        <v>1051</v>
      </c>
      <c r="I2038" s="48">
        <v>2</v>
      </c>
      <c r="J2038" s="48" t="s">
        <v>463</v>
      </c>
      <c r="K2038" s="48">
        <v>1226</v>
      </c>
      <c r="L2038" s="49">
        <v>351</v>
      </c>
      <c r="M2038" s="48" t="s">
        <v>355</v>
      </c>
      <c r="N2038" s="51" t="s">
        <v>500</v>
      </c>
      <c r="P2038" s="48">
        <v>1188</v>
      </c>
      <c r="Q2038" s="131" t="str">
        <f>IFERROR(INDEX(JRoomSCS!C:C,MATCH(JRooms!M2038,JRoomSCS!$B:$B,0)),"N/A")</f>
        <v>Arts</v>
      </c>
      <c r="R2038" s="86" t="s">
        <v>405</v>
      </c>
      <c r="S2038" s="87" t="str">
        <f>IFERROR(INDEX(SchoolList!C:C,MATCH(T2038,SchoolList!A:A,0)),"N/A")</f>
        <v>N/A</v>
      </c>
      <c r="T2038" s="87" t="s">
        <v>405</v>
      </c>
      <c r="U2038" s="88"/>
      <c r="V2038" s="87"/>
    </row>
    <row r="2039" spans="1:22" x14ac:dyDescent="0.2">
      <c r="A2039" s="48">
        <v>109</v>
      </c>
      <c r="B2039" s="48" t="s">
        <v>1162</v>
      </c>
      <c r="C2039" s="48" t="s">
        <v>1163</v>
      </c>
      <c r="D2039" s="49">
        <v>1020</v>
      </c>
      <c r="E2039" s="50" t="s">
        <v>1164</v>
      </c>
      <c r="F2039" s="48" t="s">
        <v>1165</v>
      </c>
      <c r="G2039" s="48" t="s">
        <v>401</v>
      </c>
      <c r="H2039" s="48">
        <v>1051</v>
      </c>
      <c r="I2039" s="48">
        <v>2</v>
      </c>
      <c r="J2039" s="48" t="s">
        <v>463</v>
      </c>
      <c r="K2039" s="48">
        <v>1339</v>
      </c>
      <c r="L2039" s="49" t="s">
        <v>702</v>
      </c>
      <c r="M2039" s="48" t="s">
        <v>563</v>
      </c>
      <c r="N2039" s="51" t="s">
        <v>564</v>
      </c>
      <c r="P2039" s="48">
        <v>4818</v>
      </c>
      <c r="Q2039" s="131" t="str">
        <f>IFERROR(INDEX(JRoomSCS!C:C,MATCH(JRooms!M2039,JRoomSCS!$B:$B,0)),"N/A")</f>
        <v>N/A</v>
      </c>
      <c r="R2039" s="86" t="s">
        <v>405</v>
      </c>
      <c r="S2039" s="87" t="str">
        <f>IFERROR(INDEX(SchoolList!C:C,MATCH(T2039,SchoolList!A:A,0)),"N/A")</f>
        <v>N/A</v>
      </c>
      <c r="T2039" s="87" t="s">
        <v>405</v>
      </c>
      <c r="U2039" s="88"/>
      <c r="V2039" s="87"/>
    </row>
    <row r="2040" spans="1:22" x14ac:dyDescent="0.2">
      <c r="A2040" s="48">
        <v>109</v>
      </c>
      <c r="B2040" s="48" t="s">
        <v>1162</v>
      </c>
      <c r="C2040" s="48" t="s">
        <v>1163</v>
      </c>
      <c r="D2040" s="49">
        <v>1020</v>
      </c>
      <c r="E2040" s="50" t="s">
        <v>1164</v>
      </c>
      <c r="F2040" s="48" t="s">
        <v>1165</v>
      </c>
      <c r="G2040" s="48" t="s">
        <v>401</v>
      </c>
      <c r="H2040" s="48">
        <v>1093</v>
      </c>
      <c r="I2040" s="48" t="s">
        <v>454</v>
      </c>
      <c r="J2040" s="48" t="s">
        <v>742</v>
      </c>
      <c r="K2040" s="48">
        <v>1282</v>
      </c>
      <c r="L2040" s="49" t="s">
        <v>998</v>
      </c>
      <c r="M2040" s="48" t="s">
        <v>570</v>
      </c>
      <c r="N2040" s="51" t="s">
        <v>568</v>
      </c>
      <c r="P2040" s="48">
        <v>1330</v>
      </c>
      <c r="Q2040" s="131" t="str">
        <f>IFERROR(INDEX(JRoomSCS!C:C,MATCH(JRooms!M2040,JRoomSCS!$B:$B,0)),"N/A")</f>
        <v>N/A</v>
      </c>
      <c r="R2040" s="86" t="s">
        <v>405</v>
      </c>
      <c r="S2040" s="87" t="str">
        <f>IFERROR(INDEX(SchoolList!C:C,MATCH(T2040,SchoolList!A:A,0)),"N/A")</f>
        <v>N/A</v>
      </c>
      <c r="T2040" s="87" t="s">
        <v>405</v>
      </c>
      <c r="U2040" s="88"/>
      <c r="V2040" s="87"/>
    </row>
    <row r="2041" spans="1:22" x14ac:dyDescent="0.2">
      <c r="A2041" s="48">
        <v>109</v>
      </c>
      <c r="B2041" s="48" t="s">
        <v>1162</v>
      </c>
      <c r="C2041" s="48" t="s">
        <v>1163</v>
      </c>
      <c r="D2041" s="49">
        <v>1020</v>
      </c>
      <c r="E2041" s="50" t="s">
        <v>1164</v>
      </c>
      <c r="F2041" s="48" t="s">
        <v>1165</v>
      </c>
      <c r="G2041" s="48" t="s">
        <v>401</v>
      </c>
      <c r="H2041" s="48">
        <v>1093</v>
      </c>
      <c r="I2041" s="48" t="s">
        <v>454</v>
      </c>
      <c r="J2041" s="48" t="s">
        <v>742</v>
      </c>
      <c r="K2041" s="48">
        <v>1281</v>
      </c>
      <c r="L2041" s="49" t="s">
        <v>1167</v>
      </c>
      <c r="M2041" s="48" t="s">
        <v>688</v>
      </c>
      <c r="N2041" s="51" t="s">
        <v>568</v>
      </c>
      <c r="P2041" s="48">
        <v>1230</v>
      </c>
      <c r="Q2041" s="131" t="str">
        <f>IFERROR(INDEX(JRoomSCS!C:C,MATCH(JRooms!M2041,JRoomSCS!$B:$B,0)),"N/A")</f>
        <v>N/A</v>
      </c>
      <c r="R2041" s="86" t="s">
        <v>405</v>
      </c>
      <c r="S2041" s="87" t="str">
        <f>IFERROR(INDEX(SchoolList!C:C,MATCH(T2041,SchoolList!A:A,0)),"N/A")</f>
        <v>N/A</v>
      </c>
      <c r="T2041" s="87" t="s">
        <v>405</v>
      </c>
      <c r="U2041" s="88"/>
      <c r="V2041" s="87"/>
    </row>
    <row r="2042" spans="1:22" x14ac:dyDescent="0.2">
      <c r="A2042" s="48">
        <v>139</v>
      </c>
      <c r="B2042" s="48" t="s">
        <v>1168</v>
      </c>
      <c r="C2042" s="48" t="s">
        <v>1169</v>
      </c>
      <c r="D2042" s="49">
        <v>689</v>
      </c>
      <c r="E2042" s="50" t="s">
        <v>454</v>
      </c>
      <c r="F2042" s="48" t="s">
        <v>455</v>
      </c>
      <c r="G2042" s="48" t="s">
        <v>401</v>
      </c>
      <c r="H2042" s="48">
        <v>689</v>
      </c>
      <c r="I2042" s="48">
        <v>1</v>
      </c>
      <c r="J2042" s="48" t="s">
        <v>402</v>
      </c>
      <c r="K2042" s="48">
        <v>1609</v>
      </c>
      <c r="L2042" s="49">
        <v>1</v>
      </c>
      <c r="M2042" s="48" t="s">
        <v>626</v>
      </c>
      <c r="N2042" s="51" t="s">
        <v>404</v>
      </c>
      <c r="P2042" s="48">
        <v>616</v>
      </c>
      <c r="Q2042" s="131" t="str">
        <f>IFERROR(INDEX(JRoomSCS!C:C,MATCH(JRooms!M2042,JRoomSCS!$B:$B,0)),"N/A")</f>
        <v>N/A</v>
      </c>
      <c r="R2042" s="86" t="s">
        <v>405</v>
      </c>
      <c r="S2042" s="87" t="str">
        <f>IFERROR(INDEX(SchoolList!C:C,MATCH(T2042,SchoolList!A:A,0)),"N/A")</f>
        <v>N/A</v>
      </c>
      <c r="T2042" s="87" t="s">
        <v>405</v>
      </c>
      <c r="U2042" s="88"/>
      <c r="V2042" s="87"/>
    </row>
    <row r="2043" spans="1:22" x14ac:dyDescent="0.2">
      <c r="A2043" s="48">
        <v>139</v>
      </c>
      <c r="B2043" s="48" t="s">
        <v>1168</v>
      </c>
      <c r="C2043" s="48" t="s">
        <v>1169</v>
      </c>
      <c r="D2043" s="49">
        <v>689</v>
      </c>
      <c r="E2043" s="50" t="s">
        <v>454</v>
      </c>
      <c r="F2043" s="48" t="s">
        <v>455</v>
      </c>
      <c r="G2043" s="48" t="s">
        <v>401</v>
      </c>
      <c r="H2043" s="48">
        <v>689</v>
      </c>
      <c r="I2043" s="48">
        <v>1</v>
      </c>
      <c r="J2043" s="48" t="s">
        <v>402</v>
      </c>
      <c r="K2043" s="48">
        <v>1610</v>
      </c>
      <c r="L2043" s="49">
        <v>2</v>
      </c>
      <c r="M2043" s="48" t="s">
        <v>626</v>
      </c>
      <c r="N2043" s="51" t="s">
        <v>404</v>
      </c>
      <c r="P2043" s="48">
        <v>840</v>
      </c>
      <c r="Q2043" s="131" t="str">
        <f>IFERROR(INDEX(JRoomSCS!C:C,MATCH(JRooms!M2043,JRoomSCS!$B:$B,0)),"N/A")</f>
        <v>N/A</v>
      </c>
      <c r="R2043" s="86" t="s">
        <v>405</v>
      </c>
      <c r="S2043" s="87" t="str">
        <f>IFERROR(INDEX(SchoolList!C:C,MATCH(T2043,SchoolList!A:A,0)),"N/A")</f>
        <v>N/A</v>
      </c>
      <c r="T2043" s="87" t="s">
        <v>405</v>
      </c>
      <c r="U2043" s="88"/>
      <c r="V2043" s="87"/>
    </row>
    <row r="2044" spans="1:22" x14ac:dyDescent="0.2">
      <c r="A2044" s="48">
        <v>139</v>
      </c>
      <c r="B2044" s="48" t="s">
        <v>1168</v>
      </c>
      <c r="C2044" s="48" t="s">
        <v>1169</v>
      </c>
      <c r="D2044" s="49">
        <v>689</v>
      </c>
      <c r="E2044" s="50" t="s">
        <v>454</v>
      </c>
      <c r="F2044" s="48" t="s">
        <v>455</v>
      </c>
      <c r="G2044" s="48" t="s">
        <v>401</v>
      </c>
      <c r="H2044" s="48">
        <v>689</v>
      </c>
      <c r="I2044" s="48">
        <v>1</v>
      </c>
      <c r="J2044" s="48" t="s">
        <v>402</v>
      </c>
      <c r="K2044" s="48">
        <v>1611</v>
      </c>
      <c r="L2044" s="49">
        <v>3</v>
      </c>
      <c r="M2044" s="48" t="s">
        <v>626</v>
      </c>
      <c r="N2044" s="51" t="s">
        <v>404</v>
      </c>
      <c r="P2044" s="48">
        <v>783</v>
      </c>
      <c r="Q2044" s="131" t="str">
        <f>IFERROR(INDEX(JRoomSCS!C:C,MATCH(JRooms!M2044,JRoomSCS!$B:$B,0)),"N/A")</f>
        <v>N/A</v>
      </c>
      <c r="R2044" s="86" t="s">
        <v>405</v>
      </c>
      <c r="S2044" s="87" t="str">
        <f>IFERROR(INDEX(SchoolList!C:C,MATCH(T2044,SchoolList!A:A,0)),"N/A")</f>
        <v>N/A</v>
      </c>
      <c r="T2044" s="87" t="s">
        <v>405</v>
      </c>
      <c r="U2044" s="88"/>
      <c r="V2044" s="87"/>
    </row>
    <row r="2045" spans="1:22" x14ac:dyDescent="0.2">
      <c r="A2045" s="48">
        <v>139</v>
      </c>
      <c r="B2045" s="48" t="s">
        <v>1168</v>
      </c>
      <c r="C2045" s="48" t="s">
        <v>1169</v>
      </c>
      <c r="D2045" s="49">
        <v>689</v>
      </c>
      <c r="E2045" s="50" t="s">
        <v>454</v>
      </c>
      <c r="F2045" s="48" t="s">
        <v>455</v>
      </c>
      <c r="G2045" s="48" t="s">
        <v>401</v>
      </c>
      <c r="H2045" s="48">
        <v>689</v>
      </c>
      <c r="I2045" s="48">
        <v>1</v>
      </c>
      <c r="J2045" s="48" t="s">
        <v>402</v>
      </c>
      <c r="K2045" s="48">
        <v>1614</v>
      </c>
      <c r="L2045" s="49">
        <v>4</v>
      </c>
      <c r="M2045" s="48" t="s">
        <v>506</v>
      </c>
      <c r="N2045" s="51" t="s">
        <v>404</v>
      </c>
      <c r="P2045" s="48">
        <v>783</v>
      </c>
      <c r="Q2045" s="131" t="str">
        <f>IFERROR(INDEX(JRoomSCS!C:C,MATCH(JRooms!M2045,JRoomSCS!$B:$B,0)),"N/A")</f>
        <v>N/A</v>
      </c>
      <c r="R2045" s="86" t="s">
        <v>405</v>
      </c>
      <c r="S2045" s="87" t="str">
        <f>IFERROR(INDEX(SchoolList!C:C,MATCH(T2045,SchoolList!A:A,0)),"N/A")</f>
        <v>N/A</v>
      </c>
      <c r="T2045" s="87" t="s">
        <v>405</v>
      </c>
      <c r="U2045" s="88"/>
      <c r="V2045" s="87"/>
    </row>
    <row r="2046" spans="1:22" x14ac:dyDescent="0.2">
      <c r="A2046" s="48">
        <v>139</v>
      </c>
      <c r="B2046" s="48" t="s">
        <v>1168</v>
      </c>
      <c r="C2046" s="48" t="s">
        <v>1169</v>
      </c>
      <c r="D2046" s="49">
        <v>689</v>
      </c>
      <c r="E2046" s="50" t="s">
        <v>454</v>
      </c>
      <c r="F2046" s="48" t="s">
        <v>455</v>
      </c>
      <c r="G2046" s="48" t="s">
        <v>401</v>
      </c>
      <c r="H2046" s="48">
        <v>689</v>
      </c>
      <c r="I2046" s="48">
        <v>1</v>
      </c>
      <c r="J2046" s="48" t="s">
        <v>402</v>
      </c>
      <c r="K2046" s="48">
        <v>1613</v>
      </c>
      <c r="L2046" s="49">
        <v>5</v>
      </c>
      <c r="M2046" s="48" t="s">
        <v>626</v>
      </c>
      <c r="N2046" s="51" t="s">
        <v>404</v>
      </c>
      <c r="P2046" s="48">
        <v>783</v>
      </c>
      <c r="Q2046" s="131" t="str">
        <f>IFERROR(INDEX(JRoomSCS!C:C,MATCH(JRooms!M2046,JRoomSCS!$B:$B,0)),"N/A")</f>
        <v>N/A</v>
      </c>
      <c r="R2046" s="86" t="s">
        <v>405</v>
      </c>
      <c r="S2046" s="87" t="str">
        <f>IFERROR(INDEX(SchoolList!C:C,MATCH(T2046,SchoolList!A:A,0)),"N/A")</f>
        <v>N/A</v>
      </c>
      <c r="T2046" s="87" t="s">
        <v>405</v>
      </c>
      <c r="U2046" s="88"/>
      <c r="V2046" s="87"/>
    </row>
    <row r="2047" spans="1:22" x14ac:dyDescent="0.2">
      <c r="A2047" s="48">
        <v>139</v>
      </c>
      <c r="B2047" s="48" t="s">
        <v>1168</v>
      </c>
      <c r="C2047" s="48" t="s">
        <v>1169</v>
      </c>
      <c r="D2047" s="49">
        <v>689</v>
      </c>
      <c r="E2047" s="50" t="s">
        <v>454</v>
      </c>
      <c r="F2047" s="48" t="s">
        <v>455</v>
      </c>
      <c r="G2047" s="48" t="s">
        <v>401</v>
      </c>
      <c r="H2047" s="48">
        <v>689</v>
      </c>
      <c r="I2047" s="48">
        <v>1</v>
      </c>
      <c r="J2047" s="48" t="s">
        <v>402</v>
      </c>
      <c r="K2047" s="48">
        <v>1612</v>
      </c>
      <c r="L2047" s="49">
        <v>6</v>
      </c>
      <c r="M2047" s="48" t="s">
        <v>626</v>
      </c>
      <c r="N2047" s="51" t="s">
        <v>404</v>
      </c>
      <c r="P2047" s="48">
        <v>783</v>
      </c>
      <c r="Q2047" s="131" t="str">
        <f>IFERROR(INDEX(JRoomSCS!C:C,MATCH(JRooms!M2047,JRoomSCS!$B:$B,0)),"N/A")</f>
        <v>N/A</v>
      </c>
      <c r="R2047" s="86" t="s">
        <v>405</v>
      </c>
      <c r="S2047" s="87" t="str">
        <f>IFERROR(INDEX(SchoolList!C:C,MATCH(T2047,SchoolList!A:A,0)),"N/A")</f>
        <v>N/A</v>
      </c>
      <c r="T2047" s="87" t="s">
        <v>405</v>
      </c>
      <c r="U2047" s="88"/>
      <c r="V2047" s="87"/>
    </row>
    <row r="2048" spans="1:22" x14ac:dyDescent="0.2">
      <c r="A2048" s="48">
        <v>139</v>
      </c>
      <c r="B2048" s="48" t="s">
        <v>1168</v>
      </c>
      <c r="C2048" s="48" t="s">
        <v>1169</v>
      </c>
      <c r="D2048" s="49">
        <v>689</v>
      </c>
      <c r="E2048" s="50" t="s">
        <v>454</v>
      </c>
      <c r="F2048" s="48" t="s">
        <v>455</v>
      </c>
      <c r="G2048" s="48" t="s">
        <v>401</v>
      </c>
      <c r="H2048" s="48">
        <v>689</v>
      </c>
      <c r="I2048" s="48">
        <v>1</v>
      </c>
      <c r="J2048" s="48" t="s">
        <v>402</v>
      </c>
      <c r="K2048" s="48">
        <v>1616</v>
      </c>
      <c r="L2048" s="49">
        <v>7</v>
      </c>
      <c r="M2048" s="48" t="s">
        <v>626</v>
      </c>
      <c r="N2048" s="51" t="s">
        <v>404</v>
      </c>
      <c r="P2048" s="48">
        <v>783</v>
      </c>
      <c r="Q2048" s="131" t="str">
        <f>IFERROR(INDEX(JRoomSCS!C:C,MATCH(JRooms!M2048,JRoomSCS!$B:$B,0)),"N/A")</f>
        <v>N/A</v>
      </c>
      <c r="R2048" s="86" t="s">
        <v>405</v>
      </c>
      <c r="S2048" s="87" t="str">
        <f>IFERROR(INDEX(SchoolList!C:C,MATCH(T2048,SchoolList!A:A,0)),"N/A")</f>
        <v>N/A</v>
      </c>
      <c r="T2048" s="87" t="s">
        <v>405</v>
      </c>
      <c r="U2048" s="88"/>
      <c r="V2048" s="87"/>
    </row>
    <row r="2049" spans="1:22" x14ac:dyDescent="0.2">
      <c r="A2049" s="48">
        <v>139</v>
      </c>
      <c r="B2049" s="48" t="s">
        <v>1168</v>
      </c>
      <c r="C2049" s="48" t="s">
        <v>1169</v>
      </c>
      <c r="D2049" s="49">
        <v>689</v>
      </c>
      <c r="E2049" s="50" t="s">
        <v>454</v>
      </c>
      <c r="F2049" s="48" t="s">
        <v>455</v>
      </c>
      <c r="G2049" s="48" t="s">
        <v>401</v>
      </c>
      <c r="H2049" s="48">
        <v>689</v>
      </c>
      <c r="I2049" s="48">
        <v>1</v>
      </c>
      <c r="J2049" s="48" t="s">
        <v>402</v>
      </c>
      <c r="K2049" s="48">
        <v>1615</v>
      </c>
      <c r="L2049" s="49" t="s">
        <v>414</v>
      </c>
      <c r="M2049" s="48" t="s">
        <v>415</v>
      </c>
      <c r="N2049" s="51" t="s">
        <v>416</v>
      </c>
      <c r="P2049" s="48">
        <v>2756</v>
      </c>
      <c r="Q2049" s="131" t="str">
        <f>IFERROR(INDEX(JRoomSCS!C:C,MATCH(JRooms!M2049,JRoomSCS!$B:$B,0)),"N/A")</f>
        <v>N/A</v>
      </c>
      <c r="R2049" s="86" t="s">
        <v>405</v>
      </c>
      <c r="S2049" s="87" t="str">
        <f>IFERROR(INDEX(SchoolList!C:C,MATCH(T2049,SchoolList!A:A,0)),"N/A")</f>
        <v>N/A</v>
      </c>
      <c r="T2049" s="87" t="s">
        <v>405</v>
      </c>
      <c r="U2049" s="88"/>
      <c r="V2049" s="87"/>
    </row>
    <row r="2050" spans="1:22" x14ac:dyDescent="0.2">
      <c r="A2050" s="48">
        <v>139</v>
      </c>
      <c r="B2050" s="48" t="s">
        <v>1168</v>
      </c>
      <c r="C2050" s="48" t="s">
        <v>1169</v>
      </c>
      <c r="D2050" s="49">
        <v>690</v>
      </c>
      <c r="E2050" s="50" t="s">
        <v>471</v>
      </c>
      <c r="F2050" s="48" t="s">
        <v>472</v>
      </c>
      <c r="G2050" s="48" t="s">
        <v>401</v>
      </c>
      <c r="H2050" s="48">
        <v>690</v>
      </c>
      <c r="I2050" s="48">
        <v>1</v>
      </c>
      <c r="J2050" s="48" t="s">
        <v>402</v>
      </c>
      <c r="K2050" s="48">
        <v>1617</v>
      </c>
      <c r="L2050" s="49">
        <v>8</v>
      </c>
      <c r="M2050" s="48" t="s">
        <v>626</v>
      </c>
      <c r="N2050" s="51" t="s">
        <v>404</v>
      </c>
      <c r="P2050" s="48">
        <v>783</v>
      </c>
      <c r="Q2050" s="131" t="str">
        <f>IFERROR(INDEX(JRoomSCS!C:C,MATCH(JRooms!M2050,JRoomSCS!$B:$B,0)),"N/A")</f>
        <v>N/A</v>
      </c>
      <c r="R2050" s="86" t="s">
        <v>405</v>
      </c>
      <c r="S2050" s="87" t="str">
        <f>IFERROR(INDEX(SchoolList!C:C,MATCH(T2050,SchoolList!A:A,0)),"N/A")</f>
        <v>N/A</v>
      </c>
      <c r="T2050" s="87" t="s">
        <v>405</v>
      </c>
      <c r="U2050" s="88"/>
      <c r="V2050" s="87"/>
    </row>
    <row r="2051" spans="1:22" x14ac:dyDescent="0.2">
      <c r="A2051" s="48">
        <v>139</v>
      </c>
      <c r="B2051" s="48" t="s">
        <v>1168</v>
      </c>
      <c r="C2051" s="48" t="s">
        <v>1169</v>
      </c>
      <c r="D2051" s="49">
        <v>690</v>
      </c>
      <c r="E2051" s="50" t="s">
        <v>471</v>
      </c>
      <c r="F2051" s="48" t="s">
        <v>472</v>
      </c>
      <c r="G2051" s="48" t="s">
        <v>401</v>
      </c>
      <c r="H2051" s="48">
        <v>690</v>
      </c>
      <c r="I2051" s="48">
        <v>1</v>
      </c>
      <c r="J2051" s="48" t="s">
        <v>402</v>
      </c>
      <c r="K2051" s="48">
        <v>1618</v>
      </c>
      <c r="L2051" s="49">
        <v>9</v>
      </c>
      <c r="M2051" s="48" t="s">
        <v>626</v>
      </c>
      <c r="N2051" s="51" t="s">
        <v>404</v>
      </c>
      <c r="O2051" s="65" t="s">
        <v>546</v>
      </c>
      <c r="P2051" s="48">
        <v>783</v>
      </c>
      <c r="Q2051" s="131" t="str">
        <f>IFERROR(INDEX(JRoomSCS!C:C,MATCH(JRooms!M2051,JRoomSCS!$B:$B,0)),"N/A")</f>
        <v>N/A</v>
      </c>
      <c r="R2051" s="86" t="s">
        <v>405</v>
      </c>
      <c r="S2051" s="87" t="str">
        <f>IFERROR(INDEX(SchoolList!C:C,MATCH(T2051,SchoolList!A:A,0)),"N/A")</f>
        <v>N/A</v>
      </c>
      <c r="T2051" s="87" t="s">
        <v>405</v>
      </c>
      <c r="U2051" s="88"/>
      <c r="V2051" s="87"/>
    </row>
    <row r="2052" spans="1:22" x14ac:dyDescent="0.2">
      <c r="A2052" s="48">
        <v>139</v>
      </c>
      <c r="B2052" s="48" t="s">
        <v>1168</v>
      </c>
      <c r="C2052" s="48" t="s">
        <v>1169</v>
      </c>
      <c r="D2052" s="49">
        <v>690</v>
      </c>
      <c r="E2052" s="50" t="s">
        <v>471</v>
      </c>
      <c r="F2052" s="48" t="s">
        <v>472</v>
      </c>
      <c r="G2052" s="48" t="s">
        <v>401</v>
      </c>
      <c r="H2052" s="48">
        <v>690</v>
      </c>
      <c r="I2052" s="48">
        <v>1</v>
      </c>
      <c r="J2052" s="48" t="s">
        <v>402</v>
      </c>
      <c r="K2052" s="48">
        <v>1619</v>
      </c>
      <c r="L2052" s="49">
        <v>10</v>
      </c>
      <c r="M2052" s="48" t="s">
        <v>626</v>
      </c>
      <c r="N2052" s="51" t="s">
        <v>404</v>
      </c>
      <c r="P2052" s="48">
        <v>783</v>
      </c>
      <c r="Q2052" s="131" t="str">
        <f>IFERROR(INDEX(JRoomSCS!C:C,MATCH(JRooms!M2052,JRoomSCS!$B:$B,0)),"N/A")</f>
        <v>N/A</v>
      </c>
      <c r="R2052" s="86" t="s">
        <v>405</v>
      </c>
      <c r="S2052" s="87" t="str">
        <f>IFERROR(INDEX(SchoolList!C:C,MATCH(T2052,SchoolList!A:A,0)),"N/A")</f>
        <v>N/A</v>
      </c>
      <c r="T2052" s="87" t="s">
        <v>405</v>
      </c>
      <c r="U2052" s="88"/>
      <c r="V2052" s="87"/>
    </row>
    <row r="2053" spans="1:22" x14ac:dyDescent="0.2">
      <c r="A2053" s="48">
        <v>139</v>
      </c>
      <c r="B2053" s="48" t="s">
        <v>1168</v>
      </c>
      <c r="C2053" s="48" t="s">
        <v>1169</v>
      </c>
      <c r="D2053" s="49">
        <v>690</v>
      </c>
      <c r="E2053" s="50" t="s">
        <v>471</v>
      </c>
      <c r="F2053" s="48" t="s">
        <v>472</v>
      </c>
      <c r="G2053" s="48" t="s">
        <v>401</v>
      </c>
      <c r="H2053" s="48">
        <v>690</v>
      </c>
      <c r="I2053" s="48">
        <v>1</v>
      </c>
      <c r="J2053" s="48" t="s">
        <v>402</v>
      </c>
      <c r="K2053" s="48">
        <v>1620</v>
      </c>
      <c r="L2053" s="49">
        <v>11</v>
      </c>
      <c r="M2053" s="48" t="s">
        <v>626</v>
      </c>
      <c r="N2053" s="51" t="s">
        <v>404</v>
      </c>
      <c r="P2053" s="48">
        <v>864</v>
      </c>
      <c r="Q2053" s="131" t="str">
        <f>IFERROR(INDEX(JRoomSCS!C:C,MATCH(JRooms!M2053,JRoomSCS!$B:$B,0)),"N/A")</f>
        <v>N/A</v>
      </c>
      <c r="R2053" s="86" t="s">
        <v>405</v>
      </c>
      <c r="S2053" s="87" t="str">
        <f>IFERROR(INDEX(SchoolList!C:C,MATCH(T2053,SchoolList!A:A,0)),"N/A")</f>
        <v>N/A</v>
      </c>
      <c r="T2053" s="87" t="s">
        <v>405</v>
      </c>
      <c r="U2053" s="88"/>
      <c r="V2053" s="87"/>
    </row>
    <row r="2054" spans="1:22" x14ac:dyDescent="0.2">
      <c r="A2054" s="48">
        <v>139</v>
      </c>
      <c r="B2054" s="48" t="s">
        <v>1168</v>
      </c>
      <c r="C2054" s="48" t="s">
        <v>1169</v>
      </c>
      <c r="D2054" s="49">
        <v>691</v>
      </c>
      <c r="E2054" s="50" t="s">
        <v>502</v>
      </c>
      <c r="F2054" s="48" t="s">
        <v>565</v>
      </c>
      <c r="G2054" s="48" t="s">
        <v>401</v>
      </c>
      <c r="H2054" s="48">
        <v>691</v>
      </c>
      <c r="I2054" s="48">
        <v>1</v>
      </c>
      <c r="J2054" s="48" t="s">
        <v>402</v>
      </c>
      <c r="K2054" s="48">
        <v>1625</v>
      </c>
      <c r="L2054" s="49">
        <v>12</v>
      </c>
      <c r="M2054" s="48" t="s">
        <v>626</v>
      </c>
      <c r="N2054" s="51" t="s">
        <v>404</v>
      </c>
      <c r="P2054" s="48">
        <v>702</v>
      </c>
      <c r="Q2054" s="131" t="str">
        <f>IFERROR(INDEX(JRoomSCS!C:C,MATCH(JRooms!M2054,JRoomSCS!$B:$B,0)),"N/A")</f>
        <v>N/A</v>
      </c>
      <c r="R2054" s="86" t="s">
        <v>405</v>
      </c>
      <c r="S2054" s="87" t="str">
        <f>IFERROR(INDEX(SchoolList!C:C,MATCH(T2054,SchoolList!A:A,0)),"N/A")</f>
        <v>N/A</v>
      </c>
      <c r="T2054" s="87" t="s">
        <v>405</v>
      </c>
      <c r="U2054" s="88"/>
      <c r="V2054" s="87"/>
    </row>
    <row r="2055" spans="1:22" x14ac:dyDescent="0.2">
      <c r="A2055" s="48">
        <v>139</v>
      </c>
      <c r="B2055" s="48" t="s">
        <v>1168</v>
      </c>
      <c r="C2055" s="48" t="s">
        <v>1169</v>
      </c>
      <c r="D2055" s="49">
        <v>691</v>
      </c>
      <c r="E2055" s="50" t="s">
        <v>502</v>
      </c>
      <c r="F2055" s="48" t="s">
        <v>565</v>
      </c>
      <c r="G2055" s="48" t="s">
        <v>401</v>
      </c>
      <c r="H2055" s="48">
        <v>691</v>
      </c>
      <c r="I2055" s="48">
        <v>1</v>
      </c>
      <c r="J2055" s="48" t="s">
        <v>402</v>
      </c>
      <c r="K2055" s="48">
        <v>1621</v>
      </c>
      <c r="L2055" s="49">
        <v>13</v>
      </c>
      <c r="M2055" s="48" t="s">
        <v>626</v>
      </c>
      <c r="N2055" s="51" t="s">
        <v>404</v>
      </c>
      <c r="P2055" s="48">
        <v>840</v>
      </c>
      <c r="Q2055" s="131" t="str">
        <f>IFERROR(INDEX(JRoomSCS!C:C,MATCH(JRooms!M2055,JRoomSCS!$B:$B,0)),"N/A")</f>
        <v>N/A</v>
      </c>
      <c r="R2055" s="86" t="s">
        <v>405</v>
      </c>
      <c r="S2055" s="87" t="str">
        <f>IFERROR(INDEX(SchoolList!C:C,MATCH(T2055,SchoolList!A:A,0)),"N/A")</f>
        <v>N/A</v>
      </c>
      <c r="T2055" s="87" t="s">
        <v>405</v>
      </c>
      <c r="U2055" s="88"/>
      <c r="V2055" s="87"/>
    </row>
    <row r="2056" spans="1:22" x14ac:dyDescent="0.2">
      <c r="A2056" s="48">
        <v>139</v>
      </c>
      <c r="B2056" s="48" t="s">
        <v>1168</v>
      </c>
      <c r="C2056" s="48" t="s">
        <v>1169</v>
      </c>
      <c r="D2056" s="49">
        <v>691</v>
      </c>
      <c r="E2056" s="50" t="s">
        <v>502</v>
      </c>
      <c r="F2056" s="48" t="s">
        <v>565</v>
      </c>
      <c r="G2056" s="48" t="s">
        <v>401</v>
      </c>
      <c r="H2056" s="48">
        <v>691</v>
      </c>
      <c r="I2056" s="48">
        <v>1</v>
      </c>
      <c r="J2056" s="48" t="s">
        <v>402</v>
      </c>
      <c r="K2056" s="48">
        <v>1624</v>
      </c>
      <c r="L2056" s="49">
        <v>14</v>
      </c>
      <c r="M2056" s="48" t="s">
        <v>626</v>
      </c>
      <c r="N2056" s="51" t="s">
        <v>404</v>
      </c>
      <c r="P2056" s="48">
        <v>840</v>
      </c>
      <c r="Q2056" s="131" t="str">
        <f>IFERROR(INDEX(JRoomSCS!C:C,MATCH(JRooms!M2056,JRoomSCS!$B:$B,0)),"N/A")</f>
        <v>N/A</v>
      </c>
      <c r="R2056" s="86" t="s">
        <v>405</v>
      </c>
      <c r="S2056" s="87" t="str">
        <f>IFERROR(INDEX(SchoolList!C:C,MATCH(T2056,SchoolList!A:A,0)),"N/A")</f>
        <v>N/A</v>
      </c>
      <c r="T2056" s="87" t="s">
        <v>405</v>
      </c>
      <c r="U2056" s="88"/>
      <c r="V2056" s="87"/>
    </row>
    <row r="2057" spans="1:22" x14ac:dyDescent="0.2">
      <c r="A2057" s="48">
        <v>139</v>
      </c>
      <c r="B2057" s="48" t="s">
        <v>1168</v>
      </c>
      <c r="C2057" s="48" t="s">
        <v>1169</v>
      </c>
      <c r="D2057" s="49">
        <v>691</v>
      </c>
      <c r="E2057" s="50" t="s">
        <v>502</v>
      </c>
      <c r="F2057" s="48" t="s">
        <v>565</v>
      </c>
      <c r="G2057" s="48" t="s">
        <v>401</v>
      </c>
      <c r="H2057" s="48">
        <v>691</v>
      </c>
      <c r="I2057" s="48">
        <v>1</v>
      </c>
      <c r="J2057" s="48" t="s">
        <v>402</v>
      </c>
      <c r="K2057" s="48">
        <v>1622</v>
      </c>
      <c r="L2057" s="49">
        <v>15</v>
      </c>
      <c r="M2057" s="48" t="s">
        <v>364</v>
      </c>
      <c r="N2057" s="51" t="s">
        <v>404</v>
      </c>
      <c r="P2057" s="48">
        <v>1054</v>
      </c>
      <c r="Q2057" s="131" t="str">
        <f>IFERROR(INDEX(JRoomSCS!C:C,MATCH(JRooms!M2057,JRoomSCS!$B:$B,0)),"N/A")</f>
        <v>Science</v>
      </c>
      <c r="R2057" s="86" t="s">
        <v>405</v>
      </c>
      <c r="S2057" s="87" t="str">
        <f>IFERROR(INDEX(SchoolList!C:C,MATCH(T2057,SchoolList!A:A,0)),"N/A")</f>
        <v>N/A</v>
      </c>
      <c r="T2057" s="87" t="s">
        <v>405</v>
      </c>
      <c r="U2057" s="88"/>
      <c r="V2057" s="87"/>
    </row>
    <row r="2058" spans="1:22" x14ac:dyDescent="0.2">
      <c r="A2058" s="48">
        <v>139</v>
      </c>
      <c r="B2058" s="48" t="s">
        <v>1168</v>
      </c>
      <c r="C2058" s="48" t="s">
        <v>1169</v>
      </c>
      <c r="D2058" s="49">
        <v>691</v>
      </c>
      <c r="E2058" s="50" t="s">
        <v>502</v>
      </c>
      <c r="F2058" s="48" t="s">
        <v>565</v>
      </c>
      <c r="G2058" s="48" t="s">
        <v>401</v>
      </c>
      <c r="H2058" s="48">
        <v>691</v>
      </c>
      <c r="I2058" s="48">
        <v>1</v>
      </c>
      <c r="J2058" s="48" t="s">
        <v>402</v>
      </c>
      <c r="K2058" s="48">
        <v>1623</v>
      </c>
      <c r="L2058" s="49">
        <v>16</v>
      </c>
      <c r="M2058" s="48" t="s">
        <v>375</v>
      </c>
      <c r="N2058" s="51" t="s">
        <v>500</v>
      </c>
      <c r="P2058" s="48">
        <v>1023</v>
      </c>
      <c r="Q2058" s="131" t="str">
        <f>IFERROR(INDEX(JRoomSCS!C:C,MATCH(JRooms!M2058,JRoomSCS!$B:$B,0)),"N/A")</f>
        <v>Tech</v>
      </c>
      <c r="R2058" s="86" t="s">
        <v>405</v>
      </c>
      <c r="S2058" s="87" t="str">
        <f>IFERROR(INDEX(SchoolList!C:C,MATCH(T2058,SchoolList!A:A,0)),"N/A")</f>
        <v>N/A</v>
      </c>
      <c r="T2058" s="87" t="s">
        <v>405</v>
      </c>
      <c r="U2058" s="88"/>
      <c r="V2058" s="87"/>
    </row>
    <row r="2059" spans="1:22" x14ac:dyDescent="0.2">
      <c r="A2059" s="48">
        <v>139</v>
      </c>
      <c r="B2059" s="48" t="s">
        <v>1168</v>
      </c>
      <c r="C2059" s="48" t="s">
        <v>1169</v>
      </c>
      <c r="D2059" s="49">
        <v>692</v>
      </c>
      <c r="E2059" s="50" t="s">
        <v>487</v>
      </c>
      <c r="F2059" s="48" t="s">
        <v>488</v>
      </c>
      <c r="G2059" s="48" t="s">
        <v>401</v>
      </c>
      <c r="H2059" s="48">
        <v>692</v>
      </c>
      <c r="I2059" s="48">
        <v>1</v>
      </c>
      <c r="J2059" s="48" t="s">
        <v>402</v>
      </c>
      <c r="K2059" s="48">
        <v>1628</v>
      </c>
      <c r="L2059" s="49">
        <v>18</v>
      </c>
      <c r="M2059" s="48" t="s">
        <v>373</v>
      </c>
      <c r="N2059" s="51" t="s">
        <v>500</v>
      </c>
      <c r="P2059" s="48">
        <v>1305</v>
      </c>
      <c r="Q2059" s="131" t="str">
        <f>IFERROR(INDEX(JRoomSCS!C:C,MATCH(JRooms!M2059,JRoomSCS!$B:$B,0)),"N/A")</f>
        <v>Tech</v>
      </c>
      <c r="R2059" s="86" t="s">
        <v>405</v>
      </c>
      <c r="S2059" s="87" t="str">
        <f>IFERROR(INDEX(SchoolList!C:C,MATCH(T2059,SchoolList!A:A,0)),"N/A")</f>
        <v>N/A</v>
      </c>
      <c r="T2059" s="87" t="s">
        <v>405</v>
      </c>
      <c r="U2059" s="88"/>
      <c r="V2059" s="87"/>
    </row>
    <row r="2060" spans="1:22" x14ac:dyDescent="0.2">
      <c r="A2060" s="48">
        <v>139</v>
      </c>
      <c r="B2060" s="48" t="s">
        <v>1168</v>
      </c>
      <c r="C2060" s="48" t="s">
        <v>1169</v>
      </c>
      <c r="D2060" s="49">
        <v>692</v>
      </c>
      <c r="E2060" s="50" t="s">
        <v>487</v>
      </c>
      <c r="F2060" s="48" t="s">
        <v>488</v>
      </c>
      <c r="G2060" s="48" t="s">
        <v>401</v>
      </c>
      <c r="H2060" s="48">
        <v>692</v>
      </c>
      <c r="I2060" s="48">
        <v>1</v>
      </c>
      <c r="J2060" s="48" t="s">
        <v>402</v>
      </c>
      <c r="K2060" s="48">
        <v>1627</v>
      </c>
      <c r="L2060" s="49" t="s">
        <v>1170</v>
      </c>
      <c r="M2060" s="48" t="s">
        <v>626</v>
      </c>
      <c r="N2060" s="51" t="s">
        <v>404</v>
      </c>
      <c r="P2060" s="48">
        <v>725</v>
      </c>
      <c r="Q2060" s="131" t="str">
        <f>IFERROR(INDEX(JRoomSCS!C:C,MATCH(JRooms!M2060,JRoomSCS!$B:$B,0)),"N/A")</f>
        <v>N/A</v>
      </c>
      <c r="R2060" s="86" t="s">
        <v>405</v>
      </c>
      <c r="S2060" s="87" t="str">
        <f>IFERROR(INDEX(SchoolList!C:C,MATCH(T2060,SchoolList!A:A,0)),"N/A")</f>
        <v>N/A</v>
      </c>
      <c r="T2060" s="87" t="s">
        <v>405</v>
      </c>
      <c r="U2060" s="88"/>
      <c r="V2060" s="87"/>
    </row>
    <row r="2061" spans="1:22" x14ac:dyDescent="0.2">
      <c r="A2061" s="48">
        <v>139</v>
      </c>
      <c r="B2061" s="48" t="s">
        <v>1168</v>
      </c>
      <c r="C2061" s="48" t="s">
        <v>1169</v>
      </c>
      <c r="D2061" s="49">
        <v>692</v>
      </c>
      <c r="E2061" s="50" t="s">
        <v>487</v>
      </c>
      <c r="F2061" s="48" t="s">
        <v>488</v>
      </c>
      <c r="G2061" s="48" t="s">
        <v>401</v>
      </c>
      <c r="H2061" s="48">
        <v>692</v>
      </c>
      <c r="I2061" s="48">
        <v>1</v>
      </c>
      <c r="J2061" s="48" t="s">
        <v>402</v>
      </c>
      <c r="K2061" s="48">
        <v>1626</v>
      </c>
      <c r="L2061" s="49" t="s">
        <v>1171</v>
      </c>
      <c r="M2061" s="48" t="s">
        <v>626</v>
      </c>
      <c r="N2061" s="51" t="s">
        <v>404</v>
      </c>
      <c r="P2061" s="48">
        <v>638</v>
      </c>
      <c r="Q2061" s="131" t="str">
        <f>IFERROR(INDEX(JRoomSCS!C:C,MATCH(JRooms!M2061,JRoomSCS!$B:$B,0)),"N/A")</f>
        <v>N/A</v>
      </c>
      <c r="R2061" s="86" t="s">
        <v>405</v>
      </c>
      <c r="S2061" s="87" t="str">
        <f>IFERROR(INDEX(SchoolList!C:C,MATCH(T2061,SchoolList!A:A,0)),"N/A")</f>
        <v>N/A</v>
      </c>
      <c r="T2061" s="87" t="s">
        <v>405</v>
      </c>
      <c r="U2061" s="88"/>
      <c r="V2061" s="87"/>
    </row>
    <row r="2062" spans="1:22" x14ac:dyDescent="0.2">
      <c r="A2062" s="48">
        <v>139</v>
      </c>
      <c r="B2062" s="48" t="s">
        <v>1168</v>
      </c>
      <c r="C2062" s="48" t="s">
        <v>1169</v>
      </c>
      <c r="D2062" s="49">
        <v>692</v>
      </c>
      <c r="E2062" s="50" t="s">
        <v>487</v>
      </c>
      <c r="F2062" s="48" t="s">
        <v>488</v>
      </c>
      <c r="G2062" s="48" t="s">
        <v>401</v>
      </c>
      <c r="H2062" s="48">
        <v>692</v>
      </c>
      <c r="I2062" s="48">
        <v>1</v>
      </c>
      <c r="J2062" s="48" t="s">
        <v>402</v>
      </c>
      <c r="K2062" s="48">
        <v>1629</v>
      </c>
      <c r="L2062" s="49" t="s">
        <v>1172</v>
      </c>
      <c r="M2062" s="48" t="s">
        <v>626</v>
      </c>
      <c r="N2062" s="51" t="s">
        <v>404</v>
      </c>
      <c r="P2062" s="48">
        <v>725</v>
      </c>
      <c r="Q2062" s="131" t="str">
        <f>IFERROR(INDEX(JRoomSCS!C:C,MATCH(JRooms!M2062,JRoomSCS!$B:$B,0)),"N/A")</f>
        <v>N/A</v>
      </c>
      <c r="R2062" s="86" t="s">
        <v>405</v>
      </c>
      <c r="S2062" s="87" t="str">
        <f>IFERROR(INDEX(SchoolList!C:C,MATCH(T2062,SchoolList!A:A,0)),"N/A")</f>
        <v>N/A</v>
      </c>
      <c r="T2062" s="87" t="s">
        <v>405</v>
      </c>
      <c r="U2062" s="88"/>
      <c r="V2062" s="87"/>
    </row>
    <row r="2063" spans="1:22" x14ac:dyDescent="0.2">
      <c r="A2063" s="48">
        <v>139</v>
      </c>
      <c r="B2063" s="48" t="s">
        <v>1168</v>
      </c>
      <c r="C2063" s="48" t="s">
        <v>1169</v>
      </c>
      <c r="D2063" s="49">
        <v>692</v>
      </c>
      <c r="E2063" s="50" t="s">
        <v>487</v>
      </c>
      <c r="F2063" s="48" t="s">
        <v>488</v>
      </c>
      <c r="G2063" s="48" t="s">
        <v>401</v>
      </c>
      <c r="H2063" s="48">
        <v>692</v>
      </c>
      <c r="I2063" s="48">
        <v>1</v>
      </c>
      <c r="J2063" s="48" t="s">
        <v>402</v>
      </c>
      <c r="K2063" s="48">
        <v>1630</v>
      </c>
      <c r="L2063" s="49" t="s">
        <v>1173</v>
      </c>
      <c r="M2063" s="48" t="s">
        <v>626</v>
      </c>
      <c r="N2063" s="51" t="s">
        <v>404</v>
      </c>
      <c r="P2063" s="48">
        <v>725</v>
      </c>
      <c r="Q2063" s="131" t="str">
        <f>IFERROR(INDEX(JRoomSCS!C:C,MATCH(JRooms!M2063,JRoomSCS!$B:$B,0)),"N/A")</f>
        <v>N/A</v>
      </c>
      <c r="R2063" s="86" t="s">
        <v>405</v>
      </c>
      <c r="S2063" s="87" t="str">
        <f>IFERROR(INDEX(SchoolList!C:C,MATCH(T2063,SchoolList!A:A,0)),"N/A")</f>
        <v>N/A</v>
      </c>
      <c r="T2063" s="87" t="s">
        <v>405</v>
      </c>
      <c r="U2063" s="88"/>
      <c r="V2063" s="87"/>
    </row>
    <row r="2064" spans="1:22" x14ac:dyDescent="0.2">
      <c r="A2064" s="48">
        <v>139</v>
      </c>
      <c r="B2064" s="48" t="s">
        <v>1168</v>
      </c>
      <c r="C2064" s="48" t="s">
        <v>1169</v>
      </c>
      <c r="D2064" s="49">
        <v>692</v>
      </c>
      <c r="E2064" s="50" t="s">
        <v>487</v>
      </c>
      <c r="F2064" s="48" t="s">
        <v>488</v>
      </c>
      <c r="G2064" s="48" t="s">
        <v>401</v>
      </c>
      <c r="H2064" s="48">
        <v>692</v>
      </c>
      <c r="I2064" s="48">
        <v>1</v>
      </c>
      <c r="J2064" s="48" t="s">
        <v>402</v>
      </c>
      <c r="K2064" s="48">
        <v>1634</v>
      </c>
      <c r="L2064" s="49" t="s">
        <v>566</v>
      </c>
      <c r="M2064" s="48" t="s">
        <v>617</v>
      </c>
      <c r="N2064" s="51" t="s">
        <v>568</v>
      </c>
      <c r="P2064" s="48">
        <v>7000</v>
      </c>
      <c r="Q2064" s="131" t="str">
        <f>IFERROR(INDEX(JRoomSCS!C:C,MATCH(JRooms!M2064,JRoomSCS!$B:$B,0)),"N/A")</f>
        <v>N/A</v>
      </c>
      <c r="R2064" s="86" t="s">
        <v>405</v>
      </c>
      <c r="S2064" s="87" t="str">
        <f>IFERROR(INDEX(SchoolList!C:C,MATCH(T2064,SchoolList!A:A,0)),"N/A")</f>
        <v>N/A</v>
      </c>
      <c r="T2064" s="87" t="s">
        <v>405</v>
      </c>
      <c r="U2064" s="88"/>
      <c r="V2064" s="87"/>
    </row>
    <row r="2065" spans="1:22" x14ac:dyDescent="0.2">
      <c r="A2065" s="48">
        <v>139</v>
      </c>
      <c r="B2065" s="48" t="s">
        <v>1168</v>
      </c>
      <c r="C2065" s="48" t="s">
        <v>1169</v>
      </c>
      <c r="D2065" s="49">
        <v>693</v>
      </c>
      <c r="E2065" s="50" t="s">
        <v>707</v>
      </c>
      <c r="F2065" s="48" t="s">
        <v>708</v>
      </c>
      <c r="G2065" s="48" t="s">
        <v>401</v>
      </c>
      <c r="H2065" s="48">
        <v>693</v>
      </c>
      <c r="I2065" s="48">
        <v>1</v>
      </c>
      <c r="J2065" s="48" t="s">
        <v>402</v>
      </c>
      <c r="K2065" s="48">
        <v>1631</v>
      </c>
      <c r="L2065" s="49">
        <v>20</v>
      </c>
      <c r="M2065" s="48" t="s">
        <v>359</v>
      </c>
      <c r="N2065" s="51" t="s">
        <v>404</v>
      </c>
      <c r="P2065" s="48">
        <v>1026</v>
      </c>
      <c r="Q2065" s="131" t="str">
        <f>IFERROR(INDEX(JRoomSCS!C:C,MATCH(JRooms!M2065,JRoomSCS!$B:$B,0)),"N/A")</f>
        <v>Arts</v>
      </c>
      <c r="R2065" s="86" t="s">
        <v>405</v>
      </c>
      <c r="S2065" s="87" t="str">
        <f>IFERROR(INDEX(SchoolList!C:C,MATCH(T2065,SchoolList!A:A,0)),"N/A")</f>
        <v>N/A</v>
      </c>
      <c r="T2065" s="87" t="s">
        <v>405</v>
      </c>
      <c r="U2065" s="88"/>
      <c r="V2065" s="87"/>
    </row>
    <row r="2066" spans="1:22" x14ac:dyDescent="0.2">
      <c r="A2066" s="48">
        <v>139</v>
      </c>
      <c r="B2066" s="48" t="s">
        <v>1168</v>
      </c>
      <c r="C2066" s="48" t="s">
        <v>1169</v>
      </c>
      <c r="D2066" s="49">
        <v>693</v>
      </c>
      <c r="E2066" s="50" t="s">
        <v>707</v>
      </c>
      <c r="F2066" s="48" t="s">
        <v>708</v>
      </c>
      <c r="G2066" s="48" t="s">
        <v>401</v>
      </c>
      <c r="H2066" s="48">
        <v>693</v>
      </c>
      <c r="I2066" s="48">
        <v>1</v>
      </c>
      <c r="J2066" s="48" t="s">
        <v>402</v>
      </c>
      <c r="K2066" s="48">
        <v>1632</v>
      </c>
      <c r="L2066" s="49" t="s">
        <v>542</v>
      </c>
      <c r="M2066" s="48" t="s">
        <v>412</v>
      </c>
      <c r="N2066" s="51" t="s">
        <v>413</v>
      </c>
      <c r="P2066" s="48">
        <v>2632</v>
      </c>
      <c r="Q2066" s="131" t="str">
        <f>IFERROR(INDEX(JRoomSCS!C:C,MATCH(JRooms!M2066,JRoomSCS!$B:$B,0)),"N/A")</f>
        <v>N/A</v>
      </c>
      <c r="R2066" s="86" t="s">
        <v>405</v>
      </c>
      <c r="S2066" s="87" t="str">
        <f>IFERROR(INDEX(SchoolList!C:C,MATCH(T2066,SchoolList!A:A,0)),"N/A")</f>
        <v>N/A</v>
      </c>
      <c r="T2066" s="87" t="s">
        <v>405</v>
      </c>
      <c r="U2066" s="88"/>
      <c r="V2066" s="87"/>
    </row>
    <row r="2067" spans="1:22" x14ac:dyDescent="0.2">
      <c r="A2067" s="48">
        <v>139</v>
      </c>
      <c r="B2067" s="48" t="s">
        <v>1168</v>
      </c>
      <c r="C2067" s="48" t="s">
        <v>1169</v>
      </c>
      <c r="D2067" s="49">
        <v>693</v>
      </c>
      <c r="E2067" s="50" t="s">
        <v>707</v>
      </c>
      <c r="F2067" s="48" t="s">
        <v>708</v>
      </c>
      <c r="G2067" s="48" t="s">
        <v>401</v>
      </c>
      <c r="H2067" s="48">
        <v>693</v>
      </c>
      <c r="I2067" s="48">
        <v>1</v>
      </c>
      <c r="J2067" s="48" t="s">
        <v>402</v>
      </c>
      <c r="K2067" s="48">
        <v>1633</v>
      </c>
      <c r="L2067" s="49" t="s">
        <v>1174</v>
      </c>
      <c r="M2067" s="48" t="s">
        <v>690</v>
      </c>
      <c r="N2067" s="51" t="s">
        <v>409</v>
      </c>
      <c r="O2067" s="63" t="s">
        <v>490</v>
      </c>
      <c r="P2067" s="48">
        <v>589</v>
      </c>
      <c r="Q2067" s="131" t="str">
        <f>IFERROR(INDEX(JRoomSCS!C:C,MATCH(JRooms!M2067,JRoomSCS!$B:$B,0)),"N/A")</f>
        <v>N/A</v>
      </c>
      <c r="R2067" s="86" t="s">
        <v>405</v>
      </c>
      <c r="S2067" s="87" t="str">
        <f>IFERROR(INDEX(SchoolList!C:C,MATCH(T2067,SchoolList!A:A,0)),"N/A")</f>
        <v>N/A</v>
      </c>
      <c r="T2067" s="87" t="s">
        <v>405</v>
      </c>
      <c r="U2067" s="88"/>
      <c r="V2067" s="87"/>
    </row>
    <row r="2068" spans="1:22" x14ac:dyDescent="0.2">
      <c r="A2068" s="48">
        <v>139</v>
      </c>
      <c r="B2068" s="48" t="s">
        <v>1168</v>
      </c>
      <c r="C2068" s="48" t="s">
        <v>1169</v>
      </c>
      <c r="D2068" s="49">
        <v>694</v>
      </c>
      <c r="E2068" s="50" t="s">
        <v>588</v>
      </c>
      <c r="F2068" s="48" t="s">
        <v>642</v>
      </c>
      <c r="G2068" s="48" t="s">
        <v>424</v>
      </c>
      <c r="H2068" s="48">
        <v>694</v>
      </c>
      <c r="I2068" s="48">
        <v>1</v>
      </c>
      <c r="J2068" s="48" t="s">
        <v>402</v>
      </c>
      <c r="K2068" s="48">
        <v>2060</v>
      </c>
      <c r="L2068" s="49">
        <v>2</v>
      </c>
      <c r="M2068" s="48" t="s">
        <v>626</v>
      </c>
      <c r="N2068" s="51" t="s">
        <v>404</v>
      </c>
      <c r="P2068" s="48">
        <v>858</v>
      </c>
      <c r="Q2068" s="131" t="str">
        <f>IFERROR(INDEX(JRoomSCS!C:C,MATCH(JRooms!M2068,JRoomSCS!$B:$B,0)),"N/A")</f>
        <v>N/A</v>
      </c>
      <c r="R2068" s="86" t="s">
        <v>405</v>
      </c>
      <c r="S2068" s="87" t="str">
        <f>IFERROR(INDEX(SchoolList!C:C,MATCH(T2068,SchoolList!A:A,0)),"N/A")</f>
        <v>N/A</v>
      </c>
      <c r="T2068" s="87" t="s">
        <v>405</v>
      </c>
      <c r="U2068" s="88"/>
      <c r="V2068" s="87"/>
    </row>
    <row r="2069" spans="1:22" x14ac:dyDescent="0.2">
      <c r="A2069" s="48">
        <v>139</v>
      </c>
      <c r="B2069" s="48" t="s">
        <v>1168</v>
      </c>
      <c r="C2069" s="48" t="s">
        <v>1169</v>
      </c>
      <c r="D2069" s="49">
        <v>695</v>
      </c>
      <c r="E2069" s="50" t="s">
        <v>953</v>
      </c>
      <c r="F2069" s="48" t="s">
        <v>646</v>
      </c>
      <c r="G2069" s="48" t="s">
        <v>424</v>
      </c>
      <c r="H2069" s="48">
        <v>695</v>
      </c>
      <c r="I2069" s="48">
        <v>1</v>
      </c>
      <c r="J2069" s="48" t="s">
        <v>402</v>
      </c>
      <c r="K2069" s="48">
        <v>2061</v>
      </c>
      <c r="L2069" s="49">
        <v>3</v>
      </c>
      <c r="M2069" s="48" t="s">
        <v>626</v>
      </c>
      <c r="N2069" s="51" t="s">
        <v>404</v>
      </c>
      <c r="P2069" s="48">
        <v>858</v>
      </c>
      <c r="Q2069" s="131" t="str">
        <f>IFERROR(INDEX(JRoomSCS!C:C,MATCH(JRooms!M2069,JRoomSCS!$B:$B,0)),"N/A")</f>
        <v>N/A</v>
      </c>
      <c r="R2069" s="86" t="s">
        <v>405</v>
      </c>
      <c r="S2069" s="87" t="str">
        <f>IFERROR(INDEX(SchoolList!C:C,MATCH(T2069,SchoolList!A:A,0)),"N/A")</f>
        <v>N/A</v>
      </c>
      <c r="T2069" s="87" t="s">
        <v>405</v>
      </c>
      <c r="U2069" s="88"/>
      <c r="V2069" s="87"/>
    </row>
    <row r="2070" spans="1:22" x14ac:dyDescent="0.2">
      <c r="A2070" s="48">
        <v>139</v>
      </c>
      <c r="B2070" s="48" t="s">
        <v>1168</v>
      </c>
      <c r="C2070" s="48" t="s">
        <v>1169</v>
      </c>
      <c r="D2070" s="49">
        <v>696</v>
      </c>
      <c r="E2070" s="50" t="s">
        <v>510</v>
      </c>
      <c r="F2070" s="48" t="s">
        <v>648</v>
      </c>
      <c r="G2070" s="48" t="s">
        <v>424</v>
      </c>
      <c r="H2070" s="48">
        <v>696</v>
      </c>
      <c r="I2070" s="48">
        <v>1</v>
      </c>
      <c r="J2070" s="48" t="s">
        <v>402</v>
      </c>
      <c r="K2070" s="48">
        <v>2062</v>
      </c>
      <c r="L2070" s="49">
        <v>68</v>
      </c>
      <c r="M2070" s="48" t="s">
        <v>626</v>
      </c>
      <c r="N2070" s="51" t="s">
        <v>404</v>
      </c>
      <c r="P2070" s="48">
        <v>858</v>
      </c>
      <c r="Q2070" s="131" t="str">
        <f>IFERROR(INDEX(JRoomSCS!C:C,MATCH(JRooms!M2070,JRoomSCS!$B:$B,0)),"N/A")</f>
        <v>N/A</v>
      </c>
      <c r="R2070" s="86" t="s">
        <v>405</v>
      </c>
      <c r="S2070" s="87" t="str">
        <f>IFERROR(INDEX(SchoolList!C:C,MATCH(T2070,SchoolList!A:A,0)),"N/A")</f>
        <v>N/A</v>
      </c>
      <c r="T2070" s="87" t="s">
        <v>405</v>
      </c>
      <c r="U2070" s="88"/>
      <c r="V2070" s="87"/>
    </row>
    <row r="2071" spans="1:22" x14ac:dyDescent="0.2">
      <c r="A2071" s="48">
        <v>91</v>
      </c>
      <c r="B2071" s="48" t="s">
        <v>1175</v>
      </c>
      <c r="C2071" s="48" t="s">
        <v>1176</v>
      </c>
      <c r="D2071" s="49">
        <v>1026</v>
      </c>
      <c r="E2071" s="50" t="s">
        <v>971</v>
      </c>
      <c r="F2071" s="48" t="s">
        <v>972</v>
      </c>
      <c r="G2071" s="48" t="s">
        <v>401</v>
      </c>
      <c r="H2071" s="48">
        <v>1060</v>
      </c>
      <c r="I2071" s="48">
        <v>1</v>
      </c>
      <c r="J2071" s="48" t="s">
        <v>402</v>
      </c>
      <c r="K2071" s="48">
        <v>1593</v>
      </c>
      <c r="L2071" s="49">
        <v>1</v>
      </c>
      <c r="M2071" s="48" t="s">
        <v>515</v>
      </c>
      <c r="N2071" s="51" t="s">
        <v>404</v>
      </c>
      <c r="P2071" s="48">
        <v>896</v>
      </c>
      <c r="Q2071" s="131" t="str">
        <f>IFERROR(INDEX(JRoomSCS!C:C,MATCH(JRooms!M2071,JRoomSCS!$B:$B,0)),"N/A")</f>
        <v>N/A</v>
      </c>
      <c r="R2071" s="86" t="s">
        <v>396</v>
      </c>
      <c r="S2071" s="87" t="str">
        <f>IFERROR(INDEX(SchoolList!C:C,MATCH(T2071,SchoolList!A:A,0)),"N/A")</f>
        <v>N/A</v>
      </c>
      <c r="T2071" s="87">
        <v>589</v>
      </c>
      <c r="U2071" s="88"/>
      <c r="V2071" s="87"/>
    </row>
    <row r="2072" spans="1:22" x14ac:dyDescent="0.2">
      <c r="A2072" s="48">
        <v>91</v>
      </c>
      <c r="B2072" s="48" t="s">
        <v>1175</v>
      </c>
      <c r="C2072" s="48" t="s">
        <v>1176</v>
      </c>
      <c r="D2072" s="49">
        <v>1026</v>
      </c>
      <c r="E2072" s="50" t="s">
        <v>971</v>
      </c>
      <c r="F2072" s="48" t="s">
        <v>972</v>
      </c>
      <c r="G2072" s="48" t="s">
        <v>401</v>
      </c>
      <c r="H2072" s="48">
        <v>1060</v>
      </c>
      <c r="I2072" s="48">
        <v>1</v>
      </c>
      <c r="J2072" s="48" t="s">
        <v>402</v>
      </c>
      <c r="K2072" s="48">
        <v>1594</v>
      </c>
      <c r="L2072" s="49">
        <v>2</v>
      </c>
      <c r="M2072" s="48" t="s">
        <v>515</v>
      </c>
      <c r="N2072" s="51" t="s">
        <v>404</v>
      </c>
      <c r="P2072" s="48">
        <v>896</v>
      </c>
      <c r="Q2072" s="131" t="str">
        <f>IFERROR(INDEX(JRoomSCS!C:C,MATCH(JRooms!M2072,JRoomSCS!$B:$B,0)),"N/A")</f>
        <v>N/A</v>
      </c>
      <c r="R2072" s="86" t="s">
        <v>396</v>
      </c>
      <c r="S2072" s="87" t="str">
        <f>IFERROR(INDEX(SchoolList!C:C,MATCH(T2072,SchoolList!A:A,0)),"N/A")</f>
        <v>N/A</v>
      </c>
      <c r="T2072" s="87">
        <v>589</v>
      </c>
      <c r="U2072" s="88"/>
      <c r="V2072" s="87"/>
    </row>
    <row r="2073" spans="1:22" x14ac:dyDescent="0.2">
      <c r="A2073" s="48">
        <v>91</v>
      </c>
      <c r="B2073" s="48" t="s">
        <v>1175</v>
      </c>
      <c r="C2073" s="48" t="s">
        <v>1176</v>
      </c>
      <c r="D2073" s="49">
        <v>1026</v>
      </c>
      <c r="E2073" s="50" t="s">
        <v>971</v>
      </c>
      <c r="F2073" s="48" t="s">
        <v>972</v>
      </c>
      <c r="G2073" s="48" t="s">
        <v>401</v>
      </c>
      <c r="H2073" s="48">
        <v>1060</v>
      </c>
      <c r="I2073" s="48">
        <v>1</v>
      </c>
      <c r="J2073" s="48" t="s">
        <v>402</v>
      </c>
      <c r="K2073" s="48">
        <v>1596</v>
      </c>
      <c r="L2073" s="49">
        <v>3</v>
      </c>
      <c r="M2073" s="48" t="s">
        <v>626</v>
      </c>
      <c r="N2073" s="51" t="s">
        <v>404</v>
      </c>
      <c r="P2073" s="48">
        <v>896</v>
      </c>
      <c r="Q2073" s="131" t="str">
        <f>IFERROR(INDEX(JRoomSCS!C:C,MATCH(JRooms!M2073,JRoomSCS!$B:$B,0)),"N/A")</f>
        <v>N/A</v>
      </c>
      <c r="R2073" s="86" t="s">
        <v>396</v>
      </c>
      <c r="S2073" s="87" t="str">
        <f>IFERROR(INDEX(SchoolList!C:C,MATCH(T2073,SchoolList!A:A,0)),"N/A")</f>
        <v>N/A</v>
      </c>
      <c r="T2073" s="87">
        <v>589</v>
      </c>
      <c r="U2073" s="88"/>
      <c r="V2073" s="87"/>
    </row>
    <row r="2074" spans="1:22" x14ac:dyDescent="0.2">
      <c r="A2074" s="48">
        <v>91</v>
      </c>
      <c r="B2074" s="48" t="s">
        <v>1175</v>
      </c>
      <c r="C2074" s="48" t="s">
        <v>1176</v>
      </c>
      <c r="D2074" s="49">
        <v>1026</v>
      </c>
      <c r="E2074" s="50" t="s">
        <v>971</v>
      </c>
      <c r="F2074" s="48" t="s">
        <v>972</v>
      </c>
      <c r="G2074" s="48" t="s">
        <v>401</v>
      </c>
      <c r="H2074" s="48">
        <v>1060</v>
      </c>
      <c r="I2074" s="48">
        <v>1</v>
      </c>
      <c r="J2074" s="48" t="s">
        <v>402</v>
      </c>
      <c r="K2074" s="48">
        <v>1595</v>
      </c>
      <c r="L2074" s="49">
        <v>4</v>
      </c>
      <c r="M2074" s="48" t="s">
        <v>626</v>
      </c>
      <c r="N2074" s="51" t="s">
        <v>404</v>
      </c>
      <c r="P2074" s="48">
        <v>896</v>
      </c>
      <c r="Q2074" s="131" t="str">
        <f>IFERROR(INDEX(JRoomSCS!C:C,MATCH(JRooms!M2074,JRoomSCS!$B:$B,0)),"N/A")</f>
        <v>N/A</v>
      </c>
      <c r="R2074" s="86" t="s">
        <v>396</v>
      </c>
      <c r="S2074" s="87" t="str">
        <f>IFERROR(INDEX(SchoolList!C:C,MATCH(T2074,SchoolList!A:A,0)),"N/A")</f>
        <v>N/A</v>
      </c>
      <c r="T2074" s="87">
        <v>589</v>
      </c>
      <c r="U2074" s="88"/>
      <c r="V2074" s="87"/>
    </row>
    <row r="2075" spans="1:22" x14ac:dyDescent="0.2">
      <c r="A2075" s="48">
        <v>91</v>
      </c>
      <c r="B2075" s="48" t="s">
        <v>1175</v>
      </c>
      <c r="C2075" s="48" t="s">
        <v>1176</v>
      </c>
      <c r="D2075" s="49">
        <v>1026</v>
      </c>
      <c r="E2075" s="50" t="s">
        <v>971</v>
      </c>
      <c r="F2075" s="48" t="s">
        <v>972</v>
      </c>
      <c r="G2075" s="48" t="s">
        <v>401</v>
      </c>
      <c r="H2075" s="48">
        <v>1060</v>
      </c>
      <c r="I2075" s="48">
        <v>1</v>
      </c>
      <c r="J2075" s="48" t="s">
        <v>402</v>
      </c>
      <c r="K2075" s="48">
        <v>1597</v>
      </c>
      <c r="L2075" s="49">
        <v>5</v>
      </c>
      <c r="M2075" s="48" t="s">
        <v>626</v>
      </c>
      <c r="N2075" s="51" t="s">
        <v>404</v>
      </c>
      <c r="P2075" s="48">
        <v>896</v>
      </c>
      <c r="Q2075" s="131" t="str">
        <f>IFERROR(INDEX(JRoomSCS!C:C,MATCH(JRooms!M2075,JRoomSCS!$B:$B,0)),"N/A")</f>
        <v>N/A</v>
      </c>
      <c r="R2075" s="86" t="s">
        <v>396</v>
      </c>
      <c r="S2075" s="87" t="str">
        <f>IFERROR(INDEX(SchoolList!C:C,MATCH(T2075,SchoolList!A:A,0)),"N/A")</f>
        <v>N/A</v>
      </c>
      <c r="T2075" s="87">
        <v>589</v>
      </c>
      <c r="U2075" s="88"/>
      <c r="V2075" s="87"/>
    </row>
    <row r="2076" spans="1:22" x14ac:dyDescent="0.2">
      <c r="A2076" s="48">
        <v>91</v>
      </c>
      <c r="B2076" s="48" t="s">
        <v>1175</v>
      </c>
      <c r="C2076" s="48" t="s">
        <v>1176</v>
      </c>
      <c r="D2076" s="49">
        <v>1026</v>
      </c>
      <c r="E2076" s="50" t="s">
        <v>971</v>
      </c>
      <c r="F2076" s="48" t="s">
        <v>972</v>
      </c>
      <c r="G2076" s="48" t="s">
        <v>401</v>
      </c>
      <c r="H2076" s="48">
        <v>1060</v>
      </c>
      <c r="I2076" s="48">
        <v>1</v>
      </c>
      <c r="J2076" s="48" t="s">
        <v>402</v>
      </c>
      <c r="K2076" s="48">
        <v>1587</v>
      </c>
      <c r="L2076" s="49">
        <v>6</v>
      </c>
      <c r="M2076" s="48" t="s">
        <v>515</v>
      </c>
      <c r="N2076" s="51" t="s">
        <v>404</v>
      </c>
      <c r="P2076" s="48">
        <v>896</v>
      </c>
      <c r="Q2076" s="131" t="str">
        <f>IFERROR(INDEX(JRoomSCS!C:C,MATCH(JRooms!M2076,JRoomSCS!$B:$B,0)),"N/A")</f>
        <v>N/A</v>
      </c>
      <c r="R2076" s="86" t="s">
        <v>396</v>
      </c>
      <c r="S2076" s="87" t="str">
        <f>IFERROR(INDEX(SchoolList!C:C,MATCH(T2076,SchoolList!A:A,0)),"N/A")</f>
        <v>N/A</v>
      </c>
      <c r="T2076" s="87">
        <v>589</v>
      </c>
      <c r="U2076" s="88"/>
      <c r="V2076" s="87"/>
    </row>
    <row r="2077" spans="1:22" x14ac:dyDescent="0.2">
      <c r="A2077" s="48">
        <v>91</v>
      </c>
      <c r="B2077" s="48" t="s">
        <v>1175</v>
      </c>
      <c r="C2077" s="48" t="s">
        <v>1176</v>
      </c>
      <c r="D2077" s="49">
        <v>1026</v>
      </c>
      <c r="E2077" s="50" t="s">
        <v>971</v>
      </c>
      <c r="F2077" s="48" t="s">
        <v>972</v>
      </c>
      <c r="G2077" s="48" t="s">
        <v>401</v>
      </c>
      <c r="H2077" s="48">
        <v>1060</v>
      </c>
      <c r="I2077" s="48">
        <v>1</v>
      </c>
      <c r="J2077" s="48" t="s">
        <v>402</v>
      </c>
      <c r="K2077" s="48">
        <v>1598</v>
      </c>
      <c r="L2077" s="49">
        <v>7</v>
      </c>
      <c r="M2077" s="48" t="s">
        <v>626</v>
      </c>
      <c r="N2077" s="51" t="s">
        <v>404</v>
      </c>
      <c r="P2077" s="48">
        <v>896</v>
      </c>
      <c r="Q2077" s="131" t="str">
        <f>IFERROR(INDEX(JRoomSCS!C:C,MATCH(JRooms!M2077,JRoomSCS!$B:$B,0)),"N/A")</f>
        <v>N/A</v>
      </c>
      <c r="R2077" s="86" t="s">
        <v>396</v>
      </c>
      <c r="S2077" s="87" t="str">
        <f>IFERROR(INDEX(SchoolList!C:C,MATCH(T2077,SchoolList!A:A,0)),"N/A")</f>
        <v>N/A</v>
      </c>
      <c r="T2077" s="87">
        <v>589</v>
      </c>
      <c r="U2077" s="88"/>
      <c r="V2077" s="87"/>
    </row>
    <row r="2078" spans="1:22" x14ac:dyDescent="0.2">
      <c r="A2078" s="48">
        <v>91</v>
      </c>
      <c r="B2078" s="48" t="s">
        <v>1175</v>
      </c>
      <c r="C2078" s="48" t="s">
        <v>1176</v>
      </c>
      <c r="D2078" s="49">
        <v>1026</v>
      </c>
      <c r="E2078" s="50" t="s">
        <v>971</v>
      </c>
      <c r="F2078" s="48" t="s">
        <v>972</v>
      </c>
      <c r="G2078" s="48" t="s">
        <v>401</v>
      </c>
      <c r="H2078" s="48">
        <v>1060</v>
      </c>
      <c r="I2078" s="48">
        <v>1</v>
      </c>
      <c r="J2078" s="48" t="s">
        <v>402</v>
      </c>
      <c r="K2078" s="48">
        <v>3360</v>
      </c>
      <c r="L2078" s="49">
        <v>8</v>
      </c>
      <c r="M2078" s="48" t="s">
        <v>515</v>
      </c>
      <c r="N2078" s="51" t="s">
        <v>404</v>
      </c>
      <c r="P2078" s="48"/>
      <c r="Q2078" s="131" t="str">
        <f>IFERROR(INDEX(JRoomSCS!C:C,MATCH(JRooms!M2078,JRoomSCS!$B:$B,0)),"N/A")</f>
        <v>N/A</v>
      </c>
      <c r="R2078" s="86" t="s">
        <v>396</v>
      </c>
      <c r="S2078" s="87" t="str">
        <f>IFERROR(INDEX(SchoolList!C:C,MATCH(T2078,SchoolList!A:A,0)),"N/A")</f>
        <v>N/A</v>
      </c>
      <c r="T2078" s="87">
        <v>589</v>
      </c>
      <c r="U2078" s="88"/>
      <c r="V2078" s="87"/>
    </row>
    <row r="2079" spans="1:22" x14ac:dyDescent="0.2">
      <c r="A2079" s="48">
        <v>91</v>
      </c>
      <c r="B2079" s="48" t="s">
        <v>1175</v>
      </c>
      <c r="C2079" s="48" t="s">
        <v>1176</v>
      </c>
      <c r="D2079" s="49">
        <v>1026</v>
      </c>
      <c r="E2079" s="50" t="s">
        <v>971</v>
      </c>
      <c r="F2079" s="48" t="s">
        <v>972</v>
      </c>
      <c r="G2079" s="48" t="s">
        <v>401</v>
      </c>
      <c r="H2079" s="48">
        <v>1060</v>
      </c>
      <c r="I2079" s="48">
        <v>1</v>
      </c>
      <c r="J2079" s="48" t="s">
        <v>402</v>
      </c>
      <c r="K2079" s="48">
        <v>1588</v>
      </c>
      <c r="L2079" s="49">
        <v>9</v>
      </c>
      <c r="M2079" s="48" t="s">
        <v>515</v>
      </c>
      <c r="N2079" s="51" t="s">
        <v>404</v>
      </c>
      <c r="P2079" s="48">
        <v>896</v>
      </c>
      <c r="Q2079" s="131" t="str">
        <f>IFERROR(INDEX(JRoomSCS!C:C,MATCH(JRooms!M2079,JRoomSCS!$B:$B,0)),"N/A")</f>
        <v>N/A</v>
      </c>
      <c r="R2079" s="86" t="s">
        <v>396</v>
      </c>
      <c r="S2079" s="87" t="str">
        <f>IFERROR(INDEX(SchoolList!C:C,MATCH(T2079,SchoolList!A:A,0)),"N/A")</f>
        <v>N/A</v>
      </c>
      <c r="T2079" s="87">
        <v>589</v>
      </c>
      <c r="U2079" s="88"/>
      <c r="V2079" s="87"/>
    </row>
    <row r="2080" spans="1:22" x14ac:dyDescent="0.2">
      <c r="A2080" s="48">
        <v>91</v>
      </c>
      <c r="B2080" s="48" t="s">
        <v>1175</v>
      </c>
      <c r="C2080" s="48" t="s">
        <v>1176</v>
      </c>
      <c r="D2080" s="49">
        <v>1026</v>
      </c>
      <c r="E2080" s="50" t="s">
        <v>971</v>
      </c>
      <c r="F2080" s="48" t="s">
        <v>972</v>
      </c>
      <c r="G2080" s="48" t="s">
        <v>401</v>
      </c>
      <c r="H2080" s="48">
        <v>1060</v>
      </c>
      <c r="I2080" s="48">
        <v>1</v>
      </c>
      <c r="J2080" s="48" t="s">
        <v>402</v>
      </c>
      <c r="K2080" s="48">
        <v>1599</v>
      </c>
      <c r="L2080" s="49">
        <v>10</v>
      </c>
      <c r="M2080" s="48" t="s">
        <v>515</v>
      </c>
      <c r="N2080" s="51" t="s">
        <v>404</v>
      </c>
      <c r="P2080" s="48">
        <v>896</v>
      </c>
      <c r="Q2080" s="131" t="str">
        <f>IFERROR(INDEX(JRoomSCS!C:C,MATCH(JRooms!M2080,JRoomSCS!$B:$B,0)),"N/A")</f>
        <v>N/A</v>
      </c>
      <c r="R2080" s="86" t="s">
        <v>396</v>
      </c>
      <c r="S2080" s="87" t="str">
        <f>IFERROR(INDEX(SchoolList!C:C,MATCH(T2080,SchoolList!A:A,0)),"N/A")</f>
        <v>N/A</v>
      </c>
      <c r="T2080" s="87">
        <v>589</v>
      </c>
      <c r="U2080" s="88"/>
      <c r="V2080" s="87"/>
    </row>
    <row r="2081" spans="1:22" x14ac:dyDescent="0.2">
      <c r="A2081" s="48">
        <v>91</v>
      </c>
      <c r="B2081" s="48" t="s">
        <v>1175</v>
      </c>
      <c r="C2081" s="48" t="s">
        <v>1176</v>
      </c>
      <c r="D2081" s="49">
        <v>1026</v>
      </c>
      <c r="E2081" s="50" t="s">
        <v>971</v>
      </c>
      <c r="F2081" s="48" t="s">
        <v>972</v>
      </c>
      <c r="G2081" s="48" t="s">
        <v>401</v>
      </c>
      <c r="H2081" s="48">
        <v>1060</v>
      </c>
      <c r="I2081" s="48">
        <v>1</v>
      </c>
      <c r="J2081" s="48" t="s">
        <v>402</v>
      </c>
      <c r="K2081" s="48">
        <v>1600</v>
      </c>
      <c r="L2081" s="49">
        <v>11</v>
      </c>
      <c r="M2081" s="48" t="s">
        <v>515</v>
      </c>
      <c r="N2081" s="51" t="s">
        <v>404</v>
      </c>
      <c r="P2081" s="48">
        <v>896</v>
      </c>
      <c r="Q2081" s="131" t="str">
        <f>IFERROR(INDEX(JRoomSCS!C:C,MATCH(JRooms!M2081,JRoomSCS!$B:$B,0)),"N/A")</f>
        <v>N/A</v>
      </c>
      <c r="R2081" s="86" t="s">
        <v>396</v>
      </c>
      <c r="S2081" s="87" t="str">
        <f>IFERROR(INDEX(SchoolList!C:C,MATCH(T2081,SchoolList!A:A,0)),"N/A")</f>
        <v>N/A</v>
      </c>
      <c r="T2081" s="87">
        <v>589</v>
      </c>
      <c r="U2081" s="88"/>
      <c r="V2081" s="87"/>
    </row>
    <row r="2082" spans="1:22" x14ac:dyDescent="0.2">
      <c r="A2082" s="48">
        <v>91</v>
      </c>
      <c r="B2082" s="48" t="s">
        <v>1175</v>
      </c>
      <c r="C2082" s="48" t="s">
        <v>1176</v>
      </c>
      <c r="D2082" s="49">
        <v>1026</v>
      </c>
      <c r="E2082" s="50" t="s">
        <v>971</v>
      </c>
      <c r="F2082" s="48" t="s">
        <v>972</v>
      </c>
      <c r="G2082" s="48" t="s">
        <v>401</v>
      </c>
      <c r="H2082" s="48">
        <v>1060</v>
      </c>
      <c r="I2082" s="48">
        <v>1</v>
      </c>
      <c r="J2082" s="48" t="s">
        <v>402</v>
      </c>
      <c r="K2082" s="48">
        <v>1601</v>
      </c>
      <c r="L2082" s="49">
        <v>12</v>
      </c>
      <c r="M2082" s="48" t="s">
        <v>626</v>
      </c>
      <c r="N2082" s="51" t="s">
        <v>404</v>
      </c>
      <c r="P2082" s="48">
        <v>896</v>
      </c>
      <c r="Q2082" s="131" t="str">
        <f>IFERROR(INDEX(JRoomSCS!C:C,MATCH(JRooms!M2082,JRoomSCS!$B:$B,0)),"N/A")</f>
        <v>N/A</v>
      </c>
      <c r="R2082" s="86" t="s">
        <v>396</v>
      </c>
      <c r="S2082" s="87" t="str">
        <f>IFERROR(INDEX(SchoolList!C:C,MATCH(T2082,SchoolList!A:A,0)),"N/A")</f>
        <v>N/A</v>
      </c>
      <c r="T2082" s="87">
        <v>589</v>
      </c>
      <c r="U2082" s="88"/>
      <c r="V2082" s="87"/>
    </row>
    <row r="2083" spans="1:22" x14ac:dyDescent="0.2">
      <c r="A2083" s="48">
        <v>91</v>
      </c>
      <c r="B2083" s="48" t="s">
        <v>1175</v>
      </c>
      <c r="C2083" s="48" t="s">
        <v>1176</v>
      </c>
      <c r="D2083" s="49">
        <v>1026</v>
      </c>
      <c r="E2083" s="50" t="s">
        <v>971</v>
      </c>
      <c r="F2083" s="48" t="s">
        <v>972</v>
      </c>
      <c r="G2083" s="48" t="s">
        <v>401</v>
      </c>
      <c r="H2083" s="48">
        <v>1060</v>
      </c>
      <c r="I2083" s="48">
        <v>1</v>
      </c>
      <c r="J2083" s="48" t="s">
        <v>402</v>
      </c>
      <c r="K2083" s="48">
        <v>1602</v>
      </c>
      <c r="L2083" s="49">
        <v>13</v>
      </c>
      <c r="M2083" s="48" t="s">
        <v>626</v>
      </c>
      <c r="N2083" s="51" t="s">
        <v>404</v>
      </c>
      <c r="P2083" s="48">
        <v>896</v>
      </c>
      <c r="Q2083" s="131" t="str">
        <f>IFERROR(INDEX(JRoomSCS!C:C,MATCH(JRooms!M2083,JRoomSCS!$B:$B,0)),"N/A")</f>
        <v>N/A</v>
      </c>
      <c r="R2083" s="86" t="s">
        <v>396</v>
      </c>
      <c r="S2083" s="87" t="str">
        <f>IFERROR(INDEX(SchoolList!C:C,MATCH(T2083,SchoolList!A:A,0)),"N/A")</f>
        <v>N/A</v>
      </c>
      <c r="T2083" s="87">
        <v>589</v>
      </c>
      <c r="U2083" s="88"/>
      <c r="V2083" s="87"/>
    </row>
    <row r="2084" spans="1:22" x14ac:dyDescent="0.2">
      <c r="A2084" s="48">
        <v>91</v>
      </c>
      <c r="B2084" s="48" t="s">
        <v>1175</v>
      </c>
      <c r="C2084" s="48" t="s">
        <v>1176</v>
      </c>
      <c r="D2084" s="49">
        <v>1026</v>
      </c>
      <c r="E2084" s="50" t="s">
        <v>971</v>
      </c>
      <c r="F2084" s="48" t="s">
        <v>972</v>
      </c>
      <c r="G2084" s="48" t="s">
        <v>401</v>
      </c>
      <c r="H2084" s="48">
        <v>1060</v>
      </c>
      <c r="I2084" s="48">
        <v>1</v>
      </c>
      <c r="J2084" s="48" t="s">
        <v>402</v>
      </c>
      <c r="K2084" s="48">
        <v>1603</v>
      </c>
      <c r="L2084" s="49">
        <v>14</v>
      </c>
      <c r="M2084" s="48" t="s">
        <v>515</v>
      </c>
      <c r="N2084" s="51" t="s">
        <v>404</v>
      </c>
      <c r="P2084" s="48">
        <v>896</v>
      </c>
      <c r="Q2084" s="131" t="str">
        <f>IFERROR(INDEX(JRoomSCS!C:C,MATCH(JRooms!M2084,JRoomSCS!$B:$B,0)),"N/A")</f>
        <v>N/A</v>
      </c>
      <c r="R2084" s="86" t="s">
        <v>396</v>
      </c>
      <c r="S2084" s="87" t="str">
        <f>IFERROR(INDEX(SchoolList!C:C,MATCH(T2084,SchoolList!A:A,0)),"N/A")</f>
        <v>N/A</v>
      </c>
      <c r="T2084" s="87">
        <v>589</v>
      </c>
      <c r="U2084" s="88"/>
      <c r="V2084" s="87"/>
    </row>
    <row r="2085" spans="1:22" x14ac:dyDescent="0.2">
      <c r="A2085" s="48">
        <v>91</v>
      </c>
      <c r="B2085" s="48" t="s">
        <v>1175</v>
      </c>
      <c r="C2085" s="48" t="s">
        <v>1176</v>
      </c>
      <c r="D2085" s="49">
        <v>1026</v>
      </c>
      <c r="E2085" s="50" t="s">
        <v>971</v>
      </c>
      <c r="F2085" s="48" t="s">
        <v>972</v>
      </c>
      <c r="G2085" s="48" t="s">
        <v>401</v>
      </c>
      <c r="H2085" s="48">
        <v>1060</v>
      </c>
      <c r="I2085" s="48">
        <v>1</v>
      </c>
      <c r="J2085" s="48" t="s">
        <v>402</v>
      </c>
      <c r="K2085" s="48">
        <v>1604</v>
      </c>
      <c r="L2085" s="49">
        <v>15</v>
      </c>
      <c r="M2085" s="48" t="s">
        <v>515</v>
      </c>
      <c r="N2085" s="51" t="s">
        <v>404</v>
      </c>
      <c r="P2085" s="48">
        <v>896</v>
      </c>
      <c r="Q2085" s="131" t="str">
        <f>IFERROR(INDEX(JRoomSCS!C:C,MATCH(JRooms!M2085,JRoomSCS!$B:$B,0)),"N/A")</f>
        <v>N/A</v>
      </c>
      <c r="R2085" s="86" t="s">
        <v>396</v>
      </c>
      <c r="S2085" s="87" t="str">
        <f>IFERROR(INDEX(SchoolList!C:C,MATCH(T2085,SchoolList!A:A,0)),"N/A")</f>
        <v>N/A</v>
      </c>
      <c r="T2085" s="87">
        <v>589</v>
      </c>
      <c r="U2085" s="88"/>
      <c r="V2085" s="87"/>
    </row>
    <row r="2086" spans="1:22" x14ac:dyDescent="0.2">
      <c r="A2086" s="48">
        <v>91</v>
      </c>
      <c r="B2086" s="48" t="s">
        <v>1175</v>
      </c>
      <c r="C2086" s="48" t="s">
        <v>1176</v>
      </c>
      <c r="D2086" s="49">
        <v>1026</v>
      </c>
      <c r="E2086" s="50" t="s">
        <v>971</v>
      </c>
      <c r="F2086" s="48" t="s">
        <v>972</v>
      </c>
      <c r="G2086" s="48" t="s">
        <v>401</v>
      </c>
      <c r="H2086" s="48">
        <v>1060</v>
      </c>
      <c r="I2086" s="48">
        <v>1</v>
      </c>
      <c r="J2086" s="48" t="s">
        <v>402</v>
      </c>
      <c r="K2086" s="48">
        <v>1605</v>
      </c>
      <c r="L2086" s="49">
        <v>16</v>
      </c>
      <c r="M2086" s="48" t="s">
        <v>515</v>
      </c>
      <c r="N2086" s="51" t="s">
        <v>404</v>
      </c>
      <c r="P2086" s="48">
        <v>896</v>
      </c>
      <c r="Q2086" s="131" t="str">
        <f>IFERROR(INDEX(JRoomSCS!C:C,MATCH(JRooms!M2086,JRoomSCS!$B:$B,0)),"N/A")</f>
        <v>N/A</v>
      </c>
      <c r="R2086" s="86" t="s">
        <v>396</v>
      </c>
      <c r="S2086" s="87" t="str">
        <f>IFERROR(INDEX(SchoolList!C:C,MATCH(T2086,SchoolList!A:A,0)),"N/A")</f>
        <v>N/A</v>
      </c>
      <c r="T2086" s="87">
        <v>589</v>
      </c>
      <c r="U2086" s="88"/>
      <c r="V2086" s="87"/>
    </row>
    <row r="2087" spans="1:22" x14ac:dyDescent="0.2">
      <c r="A2087" s="48">
        <v>91</v>
      </c>
      <c r="B2087" s="48" t="s">
        <v>1175</v>
      </c>
      <c r="C2087" s="48" t="s">
        <v>1176</v>
      </c>
      <c r="D2087" s="49">
        <v>1026</v>
      </c>
      <c r="E2087" s="50" t="s">
        <v>971</v>
      </c>
      <c r="F2087" s="48" t="s">
        <v>972</v>
      </c>
      <c r="G2087" s="48" t="s">
        <v>401</v>
      </c>
      <c r="H2087" s="48">
        <v>1060</v>
      </c>
      <c r="I2087" s="48">
        <v>1</v>
      </c>
      <c r="J2087" s="48" t="s">
        <v>402</v>
      </c>
      <c r="K2087" s="48">
        <v>1606</v>
      </c>
      <c r="L2087" s="49">
        <v>17</v>
      </c>
      <c r="M2087" s="48" t="s">
        <v>515</v>
      </c>
      <c r="N2087" s="51" t="s">
        <v>404</v>
      </c>
      <c r="P2087" s="48">
        <v>896</v>
      </c>
      <c r="Q2087" s="131" t="str">
        <f>IFERROR(INDEX(JRoomSCS!C:C,MATCH(JRooms!M2087,JRoomSCS!$B:$B,0)),"N/A")</f>
        <v>N/A</v>
      </c>
      <c r="R2087" s="86" t="s">
        <v>396</v>
      </c>
      <c r="S2087" s="87" t="str">
        <f>IFERROR(INDEX(SchoolList!C:C,MATCH(T2087,SchoolList!A:A,0)),"N/A")</f>
        <v>N/A</v>
      </c>
      <c r="T2087" s="87">
        <v>589</v>
      </c>
      <c r="U2087" s="88"/>
      <c r="V2087" s="87"/>
    </row>
    <row r="2088" spans="1:22" x14ac:dyDescent="0.2">
      <c r="A2088" s="48">
        <v>91</v>
      </c>
      <c r="B2088" s="48" t="s">
        <v>1175</v>
      </c>
      <c r="C2088" s="48" t="s">
        <v>1176</v>
      </c>
      <c r="D2088" s="49">
        <v>1026</v>
      </c>
      <c r="E2088" s="50" t="s">
        <v>971</v>
      </c>
      <c r="F2088" s="48" t="s">
        <v>972</v>
      </c>
      <c r="G2088" s="48" t="s">
        <v>401</v>
      </c>
      <c r="H2088" s="48">
        <v>1060</v>
      </c>
      <c r="I2088" s="48">
        <v>1</v>
      </c>
      <c r="J2088" s="48" t="s">
        <v>402</v>
      </c>
      <c r="K2088" s="48">
        <v>1607</v>
      </c>
      <c r="L2088" s="49">
        <v>19</v>
      </c>
      <c r="M2088" s="48" t="s">
        <v>515</v>
      </c>
      <c r="N2088" s="51" t="s">
        <v>404</v>
      </c>
      <c r="P2088" s="48">
        <v>896</v>
      </c>
      <c r="Q2088" s="131" t="str">
        <f>IFERROR(INDEX(JRoomSCS!C:C,MATCH(JRooms!M2088,JRoomSCS!$B:$B,0)),"N/A")</f>
        <v>N/A</v>
      </c>
      <c r="R2088" s="86" t="s">
        <v>396</v>
      </c>
      <c r="S2088" s="87" t="str">
        <f>IFERROR(INDEX(SchoolList!C:C,MATCH(T2088,SchoolList!A:A,0)),"N/A")</f>
        <v>N/A</v>
      </c>
      <c r="T2088" s="87">
        <v>589</v>
      </c>
      <c r="U2088" s="88"/>
      <c r="V2088" s="87"/>
    </row>
    <row r="2089" spans="1:22" x14ac:dyDescent="0.2">
      <c r="A2089" s="48">
        <v>91</v>
      </c>
      <c r="B2089" s="48" t="s">
        <v>1175</v>
      </c>
      <c r="C2089" s="48" t="s">
        <v>1176</v>
      </c>
      <c r="D2089" s="49">
        <v>1026</v>
      </c>
      <c r="E2089" s="50" t="s">
        <v>971</v>
      </c>
      <c r="F2089" s="48" t="s">
        <v>972</v>
      </c>
      <c r="G2089" s="48" t="s">
        <v>401</v>
      </c>
      <c r="H2089" s="48">
        <v>1060</v>
      </c>
      <c r="I2089" s="48">
        <v>1</v>
      </c>
      <c r="J2089" s="48" t="s">
        <v>402</v>
      </c>
      <c r="K2089" s="48">
        <v>1586</v>
      </c>
      <c r="L2089" s="49" t="s">
        <v>1177</v>
      </c>
      <c r="M2089" s="48" t="s">
        <v>408</v>
      </c>
      <c r="N2089" s="51" t="s">
        <v>409</v>
      </c>
      <c r="P2089" s="48">
        <v>560</v>
      </c>
      <c r="Q2089" s="131" t="str">
        <f>IFERROR(INDEX(JRoomSCS!C:C,MATCH(JRooms!M2089,JRoomSCS!$B:$B,0)),"N/A")</f>
        <v>N/A</v>
      </c>
      <c r="R2089" s="86" t="s">
        <v>396</v>
      </c>
      <c r="S2089" s="87" t="str">
        <f>IFERROR(INDEX(SchoolList!C:C,MATCH(T2089,SchoolList!A:A,0)),"N/A")</f>
        <v>N/A</v>
      </c>
      <c r="T2089" s="87">
        <v>589</v>
      </c>
      <c r="U2089" s="88"/>
      <c r="V2089" s="87"/>
    </row>
    <row r="2090" spans="1:22" x14ac:dyDescent="0.2">
      <c r="A2090" s="48">
        <v>91</v>
      </c>
      <c r="B2090" s="48" t="s">
        <v>1175</v>
      </c>
      <c r="C2090" s="48" t="s">
        <v>1176</v>
      </c>
      <c r="D2090" s="49">
        <v>1026</v>
      </c>
      <c r="E2090" s="50" t="s">
        <v>971</v>
      </c>
      <c r="F2090" s="48" t="s">
        <v>972</v>
      </c>
      <c r="G2090" s="48" t="s">
        <v>401</v>
      </c>
      <c r="H2090" s="48">
        <v>1060</v>
      </c>
      <c r="I2090" s="48">
        <v>1</v>
      </c>
      <c r="J2090" s="48" t="s">
        <v>402</v>
      </c>
      <c r="K2090" s="48">
        <v>1592</v>
      </c>
      <c r="L2090" s="49" t="s">
        <v>928</v>
      </c>
      <c r="M2090" s="48" t="s">
        <v>412</v>
      </c>
      <c r="N2090" s="51" t="s">
        <v>413</v>
      </c>
      <c r="P2090" s="48">
        <v>2106</v>
      </c>
      <c r="Q2090" s="131" t="str">
        <f>IFERROR(INDEX(JRoomSCS!C:C,MATCH(JRooms!M2090,JRoomSCS!$B:$B,0)),"N/A")</f>
        <v>N/A</v>
      </c>
      <c r="R2090" s="86" t="s">
        <v>396</v>
      </c>
      <c r="S2090" s="87" t="str">
        <f>IFERROR(INDEX(SchoolList!C:C,MATCH(T2090,SchoolList!A:A,0)),"N/A")</f>
        <v>N/A</v>
      </c>
      <c r="T2090" s="87">
        <v>589</v>
      </c>
      <c r="U2090" s="88"/>
      <c r="V2090" s="87"/>
    </row>
    <row r="2091" spans="1:22" x14ac:dyDescent="0.2">
      <c r="A2091" s="48">
        <v>91</v>
      </c>
      <c r="B2091" s="48" t="s">
        <v>1175</v>
      </c>
      <c r="C2091" s="48" t="s">
        <v>1176</v>
      </c>
      <c r="D2091" s="49">
        <v>242</v>
      </c>
      <c r="E2091" s="50" t="s">
        <v>1057</v>
      </c>
      <c r="F2091" s="48" t="s">
        <v>1058</v>
      </c>
      <c r="G2091" s="48" t="s">
        <v>424</v>
      </c>
      <c r="H2091" s="48">
        <v>242</v>
      </c>
      <c r="I2091" s="48">
        <v>1</v>
      </c>
      <c r="J2091" s="48" t="s">
        <v>402</v>
      </c>
      <c r="K2091" s="48">
        <v>146</v>
      </c>
      <c r="L2091" s="49" t="s">
        <v>1057</v>
      </c>
      <c r="M2091" s="48" t="s">
        <v>419</v>
      </c>
      <c r="N2091" s="51" t="s">
        <v>404</v>
      </c>
      <c r="P2091" s="48">
        <v>897</v>
      </c>
      <c r="Q2091" s="131" t="str">
        <f>IFERROR(INDEX(JRoomSCS!C:C,MATCH(JRooms!M2091,JRoomSCS!$B:$B,0)),"N/A")</f>
        <v>N/A</v>
      </c>
      <c r="R2091" s="86" t="s">
        <v>396</v>
      </c>
      <c r="S2091" s="87" t="str">
        <f>IFERROR(INDEX(SchoolList!C:C,MATCH(T2091,SchoolList!A:A,0)),"N/A")</f>
        <v>N/A</v>
      </c>
      <c r="T2091" s="87">
        <v>589</v>
      </c>
      <c r="U2091" s="88"/>
      <c r="V2091" s="87"/>
    </row>
    <row r="2092" spans="1:22" x14ac:dyDescent="0.2">
      <c r="A2092" s="48">
        <v>91</v>
      </c>
      <c r="B2092" s="48" t="s">
        <v>1175</v>
      </c>
      <c r="C2092" s="48" t="s">
        <v>1176</v>
      </c>
      <c r="D2092" s="49">
        <v>243</v>
      </c>
      <c r="E2092" s="50" t="s">
        <v>1059</v>
      </c>
      <c r="F2092" s="48" t="s">
        <v>1060</v>
      </c>
      <c r="G2092" s="48" t="s">
        <v>424</v>
      </c>
      <c r="H2092" s="48">
        <v>243</v>
      </c>
      <c r="I2092" s="48">
        <v>1</v>
      </c>
      <c r="J2092" s="48" t="s">
        <v>402</v>
      </c>
      <c r="K2092" s="48">
        <v>147</v>
      </c>
      <c r="L2092" s="49" t="s">
        <v>1059</v>
      </c>
      <c r="M2092" s="48" t="s">
        <v>419</v>
      </c>
      <c r="N2092" s="51" t="s">
        <v>404</v>
      </c>
      <c r="P2092" s="48">
        <v>897</v>
      </c>
      <c r="Q2092" s="131" t="str">
        <f>IFERROR(INDEX(JRoomSCS!C:C,MATCH(JRooms!M2092,JRoomSCS!$B:$B,0)),"N/A")</f>
        <v>N/A</v>
      </c>
      <c r="R2092" s="86" t="s">
        <v>396</v>
      </c>
      <c r="S2092" s="87" t="str">
        <f>IFERROR(INDEX(SchoolList!C:C,MATCH(T2092,SchoolList!A:A,0)),"N/A")</f>
        <v>N/A</v>
      </c>
      <c r="T2092" s="87">
        <v>589</v>
      </c>
      <c r="U2092" s="88"/>
      <c r="V2092" s="87"/>
    </row>
    <row r="2093" spans="1:22" x14ac:dyDescent="0.2">
      <c r="A2093" s="48">
        <v>91</v>
      </c>
      <c r="B2093" s="48" t="s">
        <v>1175</v>
      </c>
      <c r="C2093" s="48" t="s">
        <v>1176</v>
      </c>
      <c r="D2093" s="49">
        <v>244</v>
      </c>
      <c r="E2093" s="50" t="s">
        <v>1061</v>
      </c>
      <c r="F2093" s="48" t="s">
        <v>1062</v>
      </c>
      <c r="G2093" s="48" t="s">
        <v>424</v>
      </c>
      <c r="H2093" s="48">
        <v>244</v>
      </c>
      <c r="I2093" s="48">
        <v>1</v>
      </c>
      <c r="J2093" s="48" t="s">
        <v>402</v>
      </c>
      <c r="K2093" s="48">
        <v>148</v>
      </c>
      <c r="L2093" s="49" t="s">
        <v>1061</v>
      </c>
      <c r="M2093" s="48" t="s">
        <v>419</v>
      </c>
      <c r="N2093" s="51" t="s">
        <v>404</v>
      </c>
      <c r="P2093" s="48">
        <v>897</v>
      </c>
      <c r="Q2093" s="131" t="str">
        <f>IFERROR(INDEX(JRoomSCS!C:C,MATCH(JRooms!M2093,JRoomSCS!$B:$B,0)),"N/A")</f>
        <v>N/A</v>
      </c>
      <c r="R2093" s="86" t="s">
        <v>396</v>
      </c>
      <c r="S2093" s="87" t="str">
        <f>IFERROR(INDEX(SchoolList!C:C,MATCH(T2093,SchoolList!A:A,0)),"N/A")</f>
        <v>N/A</v>
      </c>
      <c r="T2093" s="87">
        <v>589</v>
      </c>
      <c r="U2093" s="88"/>
      <c r="V2093" s="87"/>
    </row>
    <row r="2094" spans="1:22" x14ac:dyDescent="0.2">
      <c r="A2094" s="48">
        <v>91</v>
      </c>
      <c r="B2094" s="48" t="s">
        <v>1175</v>
      </c>
      <c r="C2094" s="48" t="s">
        <v>1176</v>
      </c>
      <c r="D2094" s="49">
        <v>245</v>
      </c>
      <c r="E2094" s="50" t="s">
        <v>1063</v>
      </c>
      <c r="F2094" s="48" t="s">
        <v>1064</v>
      </c>
      <c r="G2094" s="48" t="s">
        <v>424</v>
      </c>
      <c r="H2094" s="48">
        <v>245</v>
      </c>
      <c r="I2094" s="48">
        <v>1</v>
      </c>
      <c r="J2094" s="48" t="s">
        <v>402</v>
      </c>
      <c r="K2094" s="48">
        <v>149</v>
      </c>
      <c r="L2094" s="49" t="s">
        <v>1063</v>
      </c>
      <c r="M2094" s="48" t="s">
        <v>419</v>
      </c>
      <c r="N2094" s="51" t="s">
        <v>404</v>
      </c>
      <c r="P2094" s="48">
        <v>897</v>
      </c>
      <c r="Q2094" s="131" t="str">
        <f>IFERROR(INDEX(JRoomSCS!C:C,MATCH(JRooms!M2094,JRoomSCS!$B:$B,0)),"N/A")</f>
        <v>N/A</v>
      </c>
      <c r="R2094" s="86" t="s">
        <v>396</v>
      </c>
      <c r="S2094" s="87" t="str">
        <f>IFERROR(INDEX(SchoolList!C:C,MATCH(T2094,SchoolList!A:A,0)),"N/A")</f>
        <v>N/A</v>
      </c>
      <c r="T2094" s="87">
        <v>589</v>
      </c>
      <c r="U2094" s="88"/>
      <c r="V2094" s="87"/>
    </row>
    <row r="2095" spans="1:22" x14ac:dyDescent="0.2">
      <c r="A2095" s="48">
        <v>91</v>
      </c>
      <c r="B2095" s="48" t="s">
        <v>1175</v>
      </c>
      <c r="C2095" s="48" t="s">
        <v>1176</v>
      </c>
      <c r="D2095" s="49">
        <v>246</v>
      </c>
      <c r="E2095" s="50" t="s">
        <v>1065</v>
      </c>
      <c r="F2095" s="48" t="s">
        <v>1066</v>
      </c>
      <c r="G2095" s="48" t="s">
        <v>424</v>
      </c>
      <c r="H2095" s="48">
        <v>246</v>
      </c>
      <c r="I2095" s="48">
        <v>1</v>
      </c>
      <c r="J2095" s="48" t="s">
        <v>402</v>
      </c>
      <c r="K2095" s="48">
        <v>2059</v>
      </c>
      <c r="L2095" s="49" t="s">
        <v>1065</v>
      </c>
      <c r="M2095" s="48" t="s">
        <v>419</v>
      </c>
      <c r="N2095" s="51" t="s">
        <v>404</v>
      </c>
      <c r="P2095" s="48">
        <v>897</v>
      </c>
      <c r="Q2095" s="131" t="str">
        <f>IFERROR(INDEX(JRoomSCS!C:C,MATCH(JRooms!M2095,JRoomSCS!$B:$B,0)),"N/A")</f>
        <v>N/A</v>
      </c>
      <c r="R2095" s="86" t="s">
        <v>396</v>
      </c>
      <c r="S2095" s="87" t="str">
        <f>IFERROR(INDEX(SchoolList!C:C,MATCH(T2095,SchoolList!A:A,0)),"N/A")</f>
        <v>N/A</v>
      </c>
      <c r="T2095" s="87">
        <v>589</v>
      </c>
      <c r="U2095" s="88"/>
      <c r="V2095" s="87"/>
    </row>
    <row r="2096" spans="1:22" x14ac:dyDescent="0.2">
      <c r="A2096" s="48">
        <v>91</v>
      </c>
      <c r="B2096" s="48" t="s">
        <v>1175</v>
      </c>
      <c r="C2096" s="48" t="s">
        <v>1176</v>
      </c>
      <c r="D2096" s="49">
        <v>247</v>
      </c>
      <c r="E2096" s="50" t="s">
        <v>1178</v>
      </c>
      <c r="F2096" s="48" t="s">
        <v>1179</v>
      </c>
      <c r="G2096" s="48" t="s">
        <v>424</v>
      </c>
      <c r="H2096" s="48">
        <v>247</v>
      </c>
      <c r="I2096" s="48">
        <v>1</v>
      </c>
      <c r="J2096" s="48" t="s">
        <v>402</v>
      </c>
      <c r="K2096" s="48">
        <v>150</v>
      </c>
      <c r="L2096" s="49" t="s">
        <v>1178</v>
      </c>
      <c r="M2096" s="48" t="s">
        <v>419</v>
      </c>
      <c r="N2096" s="51" t="s">
        <v>404</v>
      </c>
      <c r="P2096" s="48">
        <v>897</v>
      </c>
      <c r="Q2096" s="131" t="str">
        <f>IFERROR(INDEX(JRoomSCS!C:C,MATCH(JRooms!M2096,JRoomSCS!$B:$B,0)),"N/A")</f>
        <v>N/A</v>
      </c>
      <c r="R2096" s="86" t="s">
        <v>396</v>
      </c>
      <c r="S2096" s="87" t="str">
        <f>IFERROR(INDEX(SchoolList!C:C,MATCH(T2096,SchoolList!A:A,0)),"N/A")</f>
        <v>N/A</v>
      </c>
      <c r="T2096" s="87">
        <v>589</v>
      </c>
      <c r="U2096" s="88"/>
      <c r="V2096" s="87"/>
    </row>
    <row r="2097" spans="1:22" x14ac:dyDescent="0.2">
      <c r="A2097" s="48">
        <v>91</v>
      </c>
      <c r="B2097" s="48" t="s">
        <v>1175</v>
      </c>
      <c r="C2097" s="48" t="s">
        <v>1176</v>
      </c>
      <c r="D2097" s="49">
        <v>248</v>
      </c>
      <c r="E2097" s="50" t="s">
        <v>597</v>
      </c>
      <c r="F2097" s="48" t="s">
        <v>598</v>
      </c>
      <c r="G2097" s="48" t="s">
        <v>424</v>
      </c>
      <c r="H2097" s="48">
        <v>248</v>
      </c>
      <c r="I2097" s="48">
        <v>1</v>
      </c>
      <c r="J2097" s="48" t="s">
        <v>402</v>
      </c>
      <c r="K2097" s="48">
        <v>151</v>
      </c>
      <c r="L2097" s="49" t="s">
        <v>597</v>
      </c>
      <c r="M2097" s="48" t="s">
        <v>419</v>
      </c>
      <c r="N2097" s="51" t="s">
        <v>404</v>
      </c>
      <c r="P2097" s="48">
        <v>897</v>
      </c>
      <c r="Q2097" s="131" t="str">
        <f>IFERROR(INDEX(JRoomSCS!C:C,MATCH(JRooms!M2097,JRoomSCS!$B:$B,0)),"N/A")</f>
        <v>N/A</v>
      </c>
      <c r="R2097" s="86" t="s">
        <v>396</v>
      </c>
      <c r="S2097" s="87" t="str">
        <f>IFERROR(INDEX(SchoolList!C:C,MATCH(T2097,SchoolList!A:A,0)),"N/A")</f>
        <v>N/A</v>
      </c>
      <c r="T2097" s="87">
        <v>589</v>
      </c>
      <c r="U2097" s="88"/>
      <c r="V2097" s="87"/>
    </row>
    <row r="2098" spans="1:22" x14ac:dyDescent="0.2">
      <c r="A2098" s="48">
        <v>91</v>
      </c>
      <c r="B2098" s="48" t="s">
        <v>1175</v>
      </c>
      <c r="C2098" s="48" t="s">
        <v>1176</v>
      </c>
      <c r="D2098" s="49">
        <v>249</v>
      </c>
      <c r="E2098" s="50" t="s">
        <v>599</v>
      </c>
      <c r="F2098" s="48" t="s">
        <v>600</v>
      </c>
      <c r="G2098" s="48" t="s">
        <v>424</v>
      </c>
      <c r="H2098" s="48">
        <v>249</v>
      </c>
      <c r="I2098" s="48">
        <v>1</v>
      </c>
      <c r="J2098" s="48" t="s">
        <v>402</v>
      </c>
      <c r="K2098" s="48">
        <v>152</v>
      </c>
      <c r="L2098" s="49" t="s">
        <v>599</v>
      </c>
      <c r="M2098" s="48" t="s">
        <v>419</v>
      </c>
      <c r="N2098" s="51" t="s">
        <v>404</v>
      </c>
      <c r="P2098" s="48">
        <v>897</v>
      </c>
      <c r="Q2098" s="131" t="str">
        <f>IFERROR(INDEX(JRoomSCS!C:C,MATCH(JRooms!M2098,JRoomSCS!$B:$B,0)),"N/A")</f>
        <v>N/A</v>
      </c>
      <c r="R2098" s="86" t="s">
        <v>396</v>
      </c>
      <c r="S2098" s="87" t="str">
        <f>IFERROR(INDEX(SchoolList!C:C,MATCH(T2098,SchoolList!A:A,0)),"N/A")</f>
        <v>N/A</v>
      </c>
      <c r="T2098" s="87">
        <v>589</v>
      </c>
      <c r="U2098" s="88"/>
      <c r="V2098" s="87"/>
    </row>
    <row r="2099" spans="1:22" x14ac:dyDescent="0.2">
      <c r="A2099" s="48">
        <v>91</v>
      </c>
      <c r="B2099" s="48" t="s">
        <v>1175</v>
      </c>
      <c r="C2099" s="48" t="s">
        <v>1176</v>
      </c>
      <c r="D2099" s="49">
        <v>250</v>
      </c>
      <c r="E2099" s="50" t="s">
        <v>1180</v>
      </c>
      <c r="F2099" s="48" t="s">
        <v>1181</v>
      </c>
      <c r="G2099" s="48" t="s">
        <v>424</v>
      </c>
      <c r="H2099" s="48">
        <v>250</v>
      </c>
      <c r="I2099" s="48">
        <v>1</v>
      </c>
      <c r="J2099" s="48" t="s">
        <v>402</v>
      </c>
      <c r="K2099" s="48">
        <v>153</v>
      </c>
      <c r="L2099" s="49" t="s">
        <v>1180</v>
      </c>
      <c r="M2099" s="48" t="s">
        <v>441</v>
      </c>
      <c r="N2099" s="51" t="s">
        <v>442</v>
      </c>
      <c r="P2099" s="48">
        <v>432</v>
      </c>
      <c r="Q2099" s="131" t="str">
        <f>IFERROR(INDEX(JRoomSCS!C:C,MATCH(JRooms!M2099,JRoomSCS!$B:$B,0)),"N/A")</f>
        <v>N/A</v>
      </c>
      <c r="R2099" s="86" t="s">
        <v>396</v>
      </c>
      <c r="S2099" s="87" t="str">
        <f>IFERROR(INDEX(SchoolList!C:C,MATCH(T2099,SchoolList!A:A,0)),"N/A")</f>
        <v>N/A</v>
      </c>
      <c r="T2099" s="87">
        <v>589</v>
      </c>
      <c r="U2099" s="88"/>
      <c r="V2099" s="87"/>
    </row>
    <row r="2100" spans="1:22" x14ac:dyDescent="0.2">
      <c r="A2100" s="48" t="s">
        <v>291</v>
      </c>
      <c r="B2100" s="48" t="s">
        <v>1182</v>
      </c>
      <c r="C2100" s="48" t="s">
        <v>89</v>
      </c>
      <c r="D2100" s="49">
        <v>826</v>
      </c>
      <c r="E2100" s="50" t="s">
        <v>399</v>
      </c>
      <c r="F2100" s="48" t="s">
        <v>400</v>
      </c>
      <c r="G2100" s="48" t="s">
        <v>401</v>
      </c>
      <c r="H2100" s="48">
        <v>1241</v>
      </c>
      <c r="I2100" s="48">
        <v>0</v>
      </c>
      <c r="J2100" s="48" t="s">
        <v>975</v>
      </c>
      <c r="K2100" s="48">
        <v>2533</v>
      </c>
      <c r="L2100" s="49">
        <v>2</v>
      </c>
      <c r="M2100" s="48" t="s">
        <v>626</v>
      </c>
      <c r="N2100" s="51" t="s">
        <v>404</v>
      </c>
      <c r="P2100" s="48">
        <v>1150</v>
      </c>
      <c r="Q2100" s="131" t="str">
        <f>IFERROR(INDEX(JRoomSCS!C:C,MATCH(JRooms!M2100,JRoomSCS!$B:$B,0)),"N/A")</f>
        <v>N/A</v>
      </c>
      <c r="R2100" s="86" t="s">
        <v>405</v>
      </c>
      <c r="S2100" s="87" t="str">
        <f>IFERROR(INDEX(SchoolList!C:C,MATCH(T2100,SchoolList!A:A,0)),"N/A")</f>
        <v>N/A</v>
      </c>
      <c r="T2100" s="87" t="s">
        <v>405</v>
      </c>
      <c r="U2100" s="88"/>
      <c r="V2100" s="87"/>
    </row>
    <row r="2101" spans="1:22" x14ac:dyDescent="0.2">
      <c r="A2101" s="48" t="s">
        <v>291</v>
      </c>
      <c r="B2101" s="48" t="s">
        <v>1182</v>
      </c>
      <c r="C2101" s="48" t="s">
        <v>89</v>
      </c>
      <c r="D2101" s="49">
        <v>826</v>
      </c>
      <c r="E2101" s="50" t="s">
        <v>399</v>
      </c>
      <c r="F2101" s="48" t="s">
        <v>400</v>
      </c>
      <c r="G2101" s="48" t="s">
        <v>401</v>
      </c>
      <c r="H2101" s="48">
        <v>1241</v>
      </c>
      <c r="I2101" s="48">
        <v>0</v>
      </c>
      <c r="J2101" s="48" t="s">
        <v>975</v>
      </c>
      <c r="K2101" s="48">
        <v>2534</v>
      </c>
      <c r="L2101" s="49">
        <v>3</v>
      </c>
      <c r="M2101" s="48" t="s">
        <v>626</v>
      </c>
      <c r="N2101" s="51" t="s">
        <v>404</v>
      </c>
      <c r="P2101" s="48">
        <v>840</v>
      </c>
      <c r="Q2101" s="131" t="str">
        <f>IFERROR(INDEX(JRoomSCS!C:C,MATCH(JRooms!M2101,JRoomSCS!$B:$B,0)),"N/A")</f>
        <v>N/A</v>
      </c>
      <c r="R2101" s="86" t="s">
        <v>405</v>
      </c>
      <c r="S2101" s="87" t="str">
        <f>IFERROR(INDEX(SchoolList!C:C,MATCH(T2101,SchoolList!A:A,0)),"N/A")</f>
        <v>N/A</v>
      </c>
      <c r="T2101" s="87" t="s">
        <v>405</v>
      </c>
      <c r="U2101" s="88"/>
      <c r="V2101" s="87"/>
    </row>
    <row r="2102" spans="1:22" x14ac:dyDescent="0.2">
      <c r="A2102" s="48" t="s">
        <v>291</v>
      </c>
      <c r="B2102" s="48" t="s">
        <v>1182</v>
      </c>
      <c r="C2102" s="48" t="s">
        <v>89</v>
      </c>
      <c r="D2102" s="49">
        <v>826</v>
      </c>
      <c r="E2102" s="50" t="s">
        <v>399</v>
      </c>
      <c r="F2102" s="48" t="s">
        <v>400</v>
      </c>
      <c r="G2102" s="48" t="s">
        <v>401</v>
      </c>
      <c r="H2102" s="48">
        <v>1241</v>
      </c>
      <c r="I2102" s="48">
        <v>0</v>
      </c>
      <c r="J2102" s="48" t="s">
        <v>975</v>
      </c>
      <c r="K2102" s="48">
        <v>2535</v>
      </c>
      <c r="L2102" s="49">
        <v>4</v>
      </c>
      <c r="M2102" s="48" t="s">
        <v>626</v>
      </c>
      <c r="N2102" s="51" t="s">
        <v>404</v>
      </c>
      <c r="P2102" s="48">
        <v>1150</v>
      </c>
      <c r="Q2102" s="131" t="str">
        <f>IFERROR(INDEX(JRoomSCS!C:C,MATCH(JRooms!M2102,JRoomSCS!$B:$B,0)),"N/A")</f>
        <v>N/A</v>
      </c>
      <c r="R2102" s="86" t="s">
        <v>405</v>
      </c>
      <c r="S2102" s="87" t="str">
        <f>IFERROR(INDEX(SchoolList!C:C,MATCH(T2102,SchoolList!A:A,0)),"N/A")</f>
        <v>N/A</v>
      </c>
      <c r="T2102" s="87" t="s">
        <v>405</v>
      </c>
      <c r="U2102" s="88"/>
      <c r="V2102" s="87"/>
    </row>
    <row r="2103" spans="1:22" x14ac:dyDescent="0.2">
      <c r="A2103" s="48" t="s">
        <v>291</v>
      </c>
      <c r="B2103" s="48" t="s">
        <v>1182</v>
      </c>
      <c r="C2103" s="48" t="s">
        <v>89</v>
      </c>
      <c r="D2103" s="49">
        <v>826</v>
      </c>
      <c r="E2103" s="50" t="s">
        <v>399</v>
      </c>
      <c r="F2103" s="48" t="s">
        <v>400</v>
      </c>
      <c r="G2103" s="48" t="s">
        <v>401</v>
      </c>
      <c r="H2103" s="48">
        <v>1241</v>
      </c>
      <c r="I2103" s="48">
        <v>0</v>
      </c>
      <c r="J2103" s="48" t="s">
        <v>975</v>
      </c>
      <c r="K2103" s="48">
        <v>2537</v>
      </c>
      <c r="L2103" s="49">
        <v>13</v>
      </c>
      <c r="M2103" s="48" t="s">
        <v>412</v>
      </c>
      <c r="N2103" s="51" t="s">
        <v>413</v>
      </c>
      <c r="P2103" s="48">
        <v>4725</v>
      </c>
      <c r="Q2103" s="131" t="str">
        <f>IFERROR(INDEX(JRoomSCS!C:C,MATCH(JRooms!M2103,JRoomSCS!$B:$B,0)),"N/A")</f>
        <v>N/A</v>
      </c>
      <c r="R2103" s="86" t="s">
        <v>405</v>
      </c>
      <c r="S2103" s="87" t="str">
        <f>IFERROR(INDEX(SchoolList!C:C,MATCH(T2103,SchoolList!A:A,0)),"N/A")</f>
        <v>N/A</v>
      </c>
      <c r="T2103" s="87" t="s">
        <v>405</v>
      </c>
      <c r="U2103" s="88"/>
      <c r="V2103" s="87"/>
    </row>
    <row r="2104" spans="1:22" x14ac:dyDescent="0.2">
      <c r="A2104" s="48" t="s">
        <v>291</v>
      </c>
      <c r="B2104" s="48" t="s">
        <v>1182</v>
      </c>
      <c r="C2104" s="48" t="s">
        <v>89</v>
      </c>
      <c r="D2104" s="49">
        <v>826</v>
      </c>
      <c r="E2104" s="50" t="s">
        <v>399</v>
      </c>
      <c r="F2104" s="48" t="s">
        <v>400</v>
      </c>
      <c r="G2104" s="48" t="s">
        <v>401</v>
      </c>
      <c r="H2104" s="48">
        <v>1241</v>
      </c>
      <c r="I2104" s="48">
        <v>0</v>
      </c>
      <c r="J2104" s="48" t="s">
        <v>975</v>
      </c>
      <c r="K2104" s="48">
        <v>2536</v>
      </c>
      <c r="L2104" s="49" t="s">
        <v>1183</v>
      </c>
      <c r="M2104" s="48" t="s">
        <v>412</v>
      </c>
      <c r="N2104" s="51" t="s">
        <v>413</v>
      </c>
      <c r="P2104" s="48">
        <v>4757</v>
      </c>
      <c r="Q2104" s="131" t="str">
        <f>IFERROR(INDEX(JRoomSCS!C:C,MATCH(JRooms!M2104,JRoomSCS!$B:$B,0)),"N/A")</f>
        <v>N/A</v>
      </c>
      <c r="R2104" s="86" t="s">
        <v>405</v>
      </c>
      <c r="S2104" s="87" t="str">
        <f>IFERROR(INDEX(SchoolList!C:C,MATCH(T2104,SchoolList!A:A,0)),"N/A")</f>
        <v>N/A</v>
      </c>
      <c r="T2104" s="87" t="s">
        <v>405</v>
      </c>
      <c r="U2104" s="88"/>
      <c r="V2104" s="87"/>
    </row>
    <row r="2105" spans="1:22" x14ac:dyDescent="0.2">
      <c r="A2105" s="48" t="s">
        <v>291</v>
      </c>
      <c r="B2105" s="48" t="s">
        <v>1182</v>
      </c>
      <c r="C2105" s="48" t="s">
        <v>89</v>
      </c>
      <c r="D2105" s="49">
        <v>826</v>
      </c>
      <c r="E2105" s="50" t="s">
        <v>399</v>
      </c>
      <c r="F2105" s="48" t="s">
        <v>400</v>
      </c>
      <c r="G2105" s="48" t="s">
        <v>401</v>
      </c>
      <c r="H2105" s="48">
        <v>1241</v>
      </c>
      <c r="I2105" s="48">
        <v>0</v>
      </c>
      <c r="J2105" s="48" t="s">
        <v>975</v>
      </c>
      <c r="K2105" s="48">
        <v>2538</v>
      </c>
      <c r="L2105" s="49" t="s">
        <v>1184</v>
      </c>
      <c r="M2105" s="48" t="s">
        <v>412</v>
      </c>
      <c r="N2105" s="51" t="s">
        <v>413</v>
      </c>
      <c r="P2105" s="48">
        <v>2128</v>
      </c>
      <c r="Q2105" s="131" t="str">
        <f>IFERROR(INDEX(JRoomSCS!C:C,MATCH(JRooms!M2105,JRoomSCS!$B:$B,0)),"N/A")</f>
        <v>N/A</v>
      </c>
      <c r="R2105" s="86" t="s">
        <v>405</v>
      </c>
      <c r="S2105" s="87" t="str">
        <f>IFERROR(INDEX(SchoolList!C:C,MATCH(T2105,SchoolList!A:A,0)),"N/A")</f>
        <v>N/A</v>
      </c>
      <c r="T2105" s="87" t="s">
        <v>405</v>
      </c>
      <c r="U2105" s="88"/>
      <c r="V2105" s="87"/>
    </row>
    <row r="2106" spans="1:22" x14ac:dyDescent="0.2">
      <c r="A2106" s="48" t="s">
        <v>291</v>
      </c>
      <c r="B2106" s="48" t="s">
        <v>1182</v>
      </c>
      <c r="C2106" s="48" t="s">
        <v>89</v>
      </c>
      <c r="D2106" s="49">
        <v>826</v>
      </c>
      <c r="E2106" s="50" t="s">
        <v>399</v>
      </c>
      <c r="F2106" s="48" t="s">
        <v>400</v>
      </c>
      <c r="G2106" s="48" t="s">
        <v>401</v>
      </c>
      <c r="H2106" s="48">
        <v>826</v>
      </c>
      <c r="I2106" s="48">
        <v>1</v>
      </c>
      <c r="J2106" s="48" t="s">
        <v>402</v>
      </c>
      <c r="K2106" s="48">
        <v>2190</v>
      </c>
      <c r="L2106" s="49">
        <v>101</v>
      </c>
      <c r="M2106" s="48" t="s">
        <v>626</v>
      </c>
      <c r="N2106" s="51" t="s">
        <v>404</v>
      </c>
      <c r="P2106" s="48">
        <v>725</v>
      </c>
      <c r="Q2106" s="131" t="str">
        <f>IFERROR(INDEX(JRoomSCS!C:C,MATCH(JRooms!M2106,JRoomSCS!$B:$B,0)),"N/A")</f>
        <v>N/A</v>
      </c>
      <c r="R2106" s="86" t="s">
        <v>405</v>
      </c>
      <c r="S2106" s="87" t="str">
        <f>IFERROR(INDEX(SchoolList!C:C,MATCH(T2106,SchoolList!A:A,0)),"N/A")</f>
        <v>N/A</v>
      </c>
      <c r="T2106" s="87" t="s">
        <v>405</v>
      </c>
      <c r="U2106" s="88"/>
      <c r="V2106" s="87"/>
    </row>
    <row r="2107" spans="1:22" x14ac:dyDescent="0.2">
      <c r="A2107" s="48" t="s">
        <v>291</v>
      </c>
      <c r="B2107" s="48" t="s">
        <v>1182</v>
      </c>
      <c r="C2107" s="48" t="s">
        <v>89</v>
      </c>
      <c r="D2107" s="49">
        <v>826</v>
      </c>
      <c r="E2107" s="50" t="s">
        <v>399</v>
      </c>
      <c r="F2107" s="48" t="s">
        <v>400</v>
      </c>
      <c r="G2107" s="48" t="s">
        <v>401</v>
      </c>
      <c r="H2107" s="48">
        <v>826</v>
      </c>
      <c r="I2107" s="48">
        <v>1</v>
      </c>
      <c r="J2107" s="48" t="s">
        <v>402</v>
      </c>
      <c r="K2107" s="48">
        <v>2189</v>
      </c>
      <c r="L2107" s="49">
        <v>102</v>
      </c>
      <c r="M2107" s="48" t="s">
        <v>626</v>
      </c>
      <c r="N2107" s="51" t="s">
        <v>404</v>
      </c>
      <c r="P2107" s="48">
        <v>600</v>
      </c>
      <c r="Q2107" s="131" t="str">
        <f>IFERROR(INDEX(JRoomSCS!C:C,MATCH(JRooms!M2107,JRoomSCS!$B:$B,0)),"N/A")</f>
        <v>N/A</v>
      </c>
      <c r="R2107" s="86" t="s">
        <v>405</v>
      </c>
      <c r="S2107" s="87" t="str">
        <f>IFERROR(INDEX(SchoolList!C:C,MATCH(T2107,SchoolList!A:A,0)),"N/A")</f>
        <v>N/A</v>
      </c>
      <c r="T2107" s="87" t="s">
        <v>405</v>
      </c>
      <c r="U2107" s="88"/>
      <c r="V2107" s="87"/>
    </row>
    <row r="2108" spans="1:22" x14ac:dyDescent="0.2">
      <c r="A2108" s="48" t="s">
        <v>291</v>
      </c>
      <c r="B2108" s="48" t="s">
        <v>1182</v>
      </c>
      <c r="C2108" s="48" t="s">
        <v>89</v>
      </c>
      <c r="D2108" s="49">
        <v>826</v>
      </c>
      <c r="E2108" s="50" t="s">
        <v>399</v>
      </c>
      <c r="F2108" s="48" t="s">
        <v>400</v>
      </c>
      <c r="G2108" s="48" t="s">
        <v>401</v>
      </c>
      <c r="H2108" s="48">
        <v>826</v>
      </c>
      <c r="I2108" s="48">
        <v>1</v>
      </c>
      <c r="J2108" s="48" t="s">
        <v>402</v>
      </c>
      <c r="K2108" s="48">
        <v>2556</v>
      </c>
      <c r="L2108" s="49">
        <v>103</v>
      </c>
      <c r="M2108" s="48" t="s">
        <v>626</v>
      </c>
      <c r="N2108" s="51" t="s">
        <v>404</v>
      </c>
      <c r="P2108" s="48">
        <v>1100</v>
      </c>
      <c r="Q2108" s="131" t="str">
        <f>IFERROR(INDEX(JRoomSCS!C:C,MATCH(JRooms!M2108,JRoomSCS!$B:$B,0)),"N/A")</f>
        <v>N/A</v>
      </c>
      <c r="R2108" s="86" t="s">
        <v>405</v>
      </c>
      <c r="S2108" s="87" t="str">
        <f>IFERROR(INDEX(SchoolList!C:C,MATCH(T2108,SchoolList!A:A,0)),"N/A")</f>
        <v>N/A</v>
      </c>
      <c r="T2108" s="87" t="s">
        <v>405</v>
      </c>
      <c r="U2108" s="88"/>
      <c r="V2108" s="87"/>
    </row>
    <row r="2109" spans="1:22" x14ac:dyDescent="0.2">
      <c r="A2109" s="48" t="s">
        <v>291</v>
      </c>
      <c r="B2109" s="48" t="s">
        <v>1182</v>
      </c>
      <c r="C2109" s="48" t="s">
        <v>89</v>
      </c>
      <c r="D2109" s="49">
        <v>826</v>
      </c>
      <c r="E2109" s="50" t="s">
        <v>399</v>
      </c>
      <c r="F2109" s="48" t="s">
        <v>400</v>
      </c>
      <c r="G2109" s="48" t="s">
        <v>401</v>
      </c>
      <c r="H2109" s="48">
        <v>826</v>
      </c>
      <c r="I2109" s="48">
        <v>1</v>
      </c>
      <c r="J2109" s="48" t="s">
        <v>402</v>
      </c>
      <c r="K2109" s="48">
        <v>2558</v>
      </c>
      <c r="L2109" s="49">
        <v>104</v>
      </c>
      <c r="M2109" s="48" t="s">
        <v>626</v>
      </c>
      <c r="N2109" s="51" t="s">
        <v>404</v>
      </c>
      <c r="P2109" s="48">
        <v>600</v>
      </c>
      <c r="Q2109" s="131" t="str">
        <f>IFERROR(INDEX(JRoomSCS!C:C,MATCH(JRooms!M2109,JRoomSCS!$B:$B,0)),"N/A")</f>
        <v>N/A</v>
      </c>
      <c r="R2109" s="86" t="s">
        <v>405</v>
      </c>
      <c r="S2109" s="87" t="str">
        <f>IFERROR(INDEX(SchoolList!C:C,MATCH(T2109,SchoolList!A:A,0)),"N/A")</f>
        <v>N/A</v>
      </c>
      <c r="T2109" s="87" t="s">
        <v>405</v>
      </c>
      <c r="U2109" s="88"/>
      <c r="V2109" s="87"/>
    </row>
    <row r="2110" spans="1:22" x14ac:dyDescent="0.2">
      <c r="A2110" s="48" t="s">
        <v>291</v>
      </c>
      <c r="B2110" s="48" t="s">
        <v>1182</v>
      </c>
      <c r="C2110" s="48" t="s">
        <v>89</v>
      </c>
      <c r="D2110" s="49">
        <v>826</v>
      </c>
      <c r="E2110" s="50" t="s">
        <v>399</v>
      </c>
      <c r="F2110" s="48" t="s">
        <v>400</v>
      </c>
      <c r="G2110" s="48" t="s">
        <v>401</v>
      </c>
      <c r="H2110" s="48">
        <v>826</v>
      </c>
      <c r="I2110" s="48">
        <v>1</v>
      </c>
      <c r="J2110" s="48" t="s">
        <v>402</v>
      </c>
      <c r="K2110" s="48">
        <v>2555</v>
      </c>
      <c r="L2110" s="49">
        <v>105</v>
      </c>
      <c r="M2110" s="48" t="s">
        <v>626</v>
      </c>
      <c r="N2110" s="51" t="s">
        <v>404</v>
      </c>
      <c r="P2110" s="48">
        <v>874</v>
      </c>
      <c r="Q2110" s="131" t="str">
        <f>IFERROR(INDEX(JRoomSCS!C:C,MATCH(JRooms!M2110,JRoomSCS!$B:$B,0)),"N/A")</f>
        <v>N/A</v>
      </c>
      <c r="R2110" s="86" t="s">
        <v>405</v>
      </c>
      <c r="S2110" s="87" t="str">
        <f>IFERROR(INDEX(SchoolList!C:C,MATCH(T2110,SchoolList!A:A,0)),"N/A")</f>
        <v>N/A</v>
      </c>
      <c r="T2110" s="87" t="s">
        <v>405</v>
      </c>
      <c r="U2110" s="88"/>
      <c r="V2110" s="87"/>
    </row>
    <row r="2111" spans="1:22" x14ac:dyDescent="0.2">
      <c r="A2111" s="48" t="s">
        <v>291</v>
      </c>
      <c r="B2111" s="48" t="s">
        <v>1182</v>
      </c>
      <c r="C2111" s="48" t="s">
        <v>89</v>
      </c>
      <c r="D2111" s="49">
        <v>826</v>
      </c>
      <c r="E2111" s="50" t="s">
        <v>399</v>
      </c>
      <c r="F2111" s="48" t="s">
        <v>400</v>
      </c>
      <c r="G2111" s="48" t="s">
        <v>401</v>
      </c>
      <c r="H2111" s="48">
        <v>826</v>
      </c>
      <c r="I2111" s="48">
        <v>1</v>
      </c>
      <c r="J2111" s="48" t="s">
        <v>402</v>
      </c>
      <c r="K2111" s="48">
        <v>2557</v>
      </c>
      <c r="L2111" s="49">
        <v>106</v>
      </c>
      <c r="M2111" s="48" t="s">
        <v>626</v>
      </c>
      <c r="N2111" s="51" t="s">
        <v>404</v>
      </c>
      <c r="P2111" s="48">
        <v>648</v>
      </c>
      <c r="Q2111" s="131" t="str">
        <f>IFERROR(INDEX(JRoomSCS!C:C,MATCH(JRooms!M2111,JRoomSCS!$B:$B,0)),"N/A")</f>
        <v>N/A</v>
      </c>
      <c r="R2111" s="86" t="s">
        <v>405</v>
      </c>
      <c r="S2111" s="87" t="str">
        <f>IFERROR(INDEX(SchoolList!C:C,MATCH(T2111,SchoolList!A:A,0)),"N/A")</f>
        <v>N/A</v>
      </c>
      <c r="T2111" s="87" t="s">
        <v>405</v>
      </c>
      <c r="U2111" s="88"/>
      <c r="V2111" s="87"/>
    </row>
    <row r="2112" spans="1:22" x14ac:dyDescent="0.2">
      <c r="A2112" s="48" t="s">
        <v>291</v>
      </c>
      <c r="B2112" s="48" t="s">
        <v>1182</v>
      </c>
      <c r="C2112" s="48" t="s">
        <v>89</v>
      </c>
      <c r="D2112" s="49">
        <v>826</v>
      </c>
      <c r="E2112" s="50" t="s">
        <v>399</v>
      </c>
      <c r="F2112" s="48" t="s">
        <v>400</v>
      </c>
      <c r="G2112" s="48" t="s">
        <v>401</v>
      </c>
      <c r="H2112" s="48">
        <v>826</v>
      </c>
      <c r="I2112" s="48">
        <v>1</v>
      </c>
      <c r="J2112" s="48" t="s">
        <v>402</v>
      </c>
      <c r="K2112" s="48">
        <v>2552</v>
      </c>
      <c r="L2112" s="49">
        <v>129</v>
      </c>
      <c r="M2112" s="48" t="s">
        <v>506</v>
      </c>
      <c r="N2112" s="51" t="s">
        <v>404</v>
      </c>
      <c r="P2112" s="48">
        <v>600</v>
      </c>
      <c r="Q2112" s="131" t="str">
        <f>IFERROR(INDEX(JRoomSCS!C:C,MATCH(JRooms!M2112,JRoomSCS!$B:$B,0)),"N/A")</f>
        <v>N/A</v>
      </c>
      <c r="R2112" s="86" t="s">
        <v>405</v>
      </c>
      <c r="S2112" s="87" t="str">
        <f>IFERROR(INDEX(SchoolList!C:C,MATCH(T2112,SchoolList!A:A,0)),"N/A")</f>
        <v>N/A</v>
      </c>
      <c r="T2112" s="87" t="s">
        <v>405</v>
      </c>
      <c r="U2112" s="88"/>
      <c r="V2112" s="87"/>
    </row>
    <row r="2113" spans="1:22" x14ac:dyDescent="0.2">
      <c r="A2113" s="48" t="s">
        <v>291</v>
      </c>
      <c r="B2113" s="48" t="s">
        <v>1182</v>
      </c>
      <c r="C2113" s="48" t="s">
        <v>89</v>
      </c>
      <c r="D2113" s="49">
        <v>826</v>
      </c>
      <c r="E2113" s="50" t="s">
        <v>399</v>
      </c>
      <c r="F2113" s="48" t="s">
        <v>400</v>
      </c>
      <c r="G2113" s="48" t="s">
        <v>401</v>
      </c>
      <c r="H2113" s="48">
        <v>826</v>
      </c>
      <c r="I2113" s="48">
        <v>1</v>
      </c>
      <c r="J2113" s="48" t="s">
        <v>402</v>
      </c>
      <c r="K2113" s="48">
        <v>2550</v>
      </c>
      <c r="L2113" s="49">
        <v>131</v>
      </c>
      <c r="M2113" s="48" t="s">
        <v>626</v>
      </c>
      <c r="N2113" s="51" t="s">
        <v>404</v>
      </c>
      <c r="P2113" s="48">
        <v>600</v>
      </c>
      <c r="Q2113" s="131" t="str">
        <f>IFERROR(INDEX(JRoomSCS!C:C,MATCH(JRooms!M2113,JRoomSCS!$B:$B,0)),"N/A")</f>
        <v>N/A</v>
      </c>
      <c r="R2113" s="86" t="s">
        <v>405</v>
      </c>
      <c r="S2113" s="87" t="str">
        <f>IFERROR(INDEX(SchoolList!C:C,MATCH(T2113,SchoolList!A:A,0)),"N/A")</f>
        <v>N/A</v>
      </c>
      <c r="T2113" s="87" t="s">
        <v>405</v>
      </c>
      <c r="U2113" s="88"/>
      <c r="V2113" s="87"/>
    </row>
    <row r="2114" spans="1:22" x14ac:dyDescent="0.2">
      <c r="A2114" s="48" t="s">
        <v>291</v>
      </c>
      <c r="B2114" s="48" t="s">
        <v>1182</v>
      </c>
      <c r="C2114" s="48" t="s">
        <v>89</v>
      </c>
      <c r="D2114" s="49">
        <v>826</v>
      </c>
      <c r="E2114" s="50" t="s">
        <v>399</v>
      </c>
      <c r="F2114" s="48" t="s">
        <v>400</v>
      </c>
      <c r="G2114" s="48" t="s">
        <v>401</v>
      </c>
      <c r="H2114" s="48">
        <v>826</v>
      </c>
      <c r="I2114" s="48">
        <v>1</v>
      </c>
      <c r="J2114" s="48" t="s">
        <v>402</v>
      </c>
      <c r="K2114" s="48">
        <v>2554</v>
      </c>
      <c r="L2114" s="49">
        <v>132</v>
      </c>
      <c r="M2114" s="48" t="s">
        <v>724</v>
      </c>
      <c r="N2114" s="51" t="s">
        <v>404</v>
      </c>
      <c r="P2114" s="48">
        <v>1260</v>
      </c>
      <c r="Q2114" s="131" t="str">
        <f>IFERROR(INDEX(JRoomSCS!C:C,MATCH(JRooms!M2114,JRoomSCS!$B:$B,0)),"N/A")</f>
        <v>N/A</v>
      </c>
      <c r="R2114" s="86" t="s">
        <v>405</v>
      </c>
      <c r="S2114" s="87" t="str">
        <f>IFERROR(INDEX(SchoolList!C:C,MATCH(T2114,SchoolList!A:A,0)),"N/A")</f>
        <v>N/A</v>
      </c>
      <c r="T2114" s="87" t="s">
        <v>405</v>
      </c>
      <c r="U2114" s="88"/>
      <c r="V2114" s="87"/>
    </row>
    <row r="2115" spans="1:22" x14ac:dyDescent="0.2">
      <c r="A2115" s="48" t="s">
        <v>291</v>
      </c>
      <c r="B2115" s="48" t="s">
        <v>1182</v>
      </c>
      <c r="C2115" s="48" t="s">
        <v>89</v>
      </c>
      <c r="D2115" s="49">
        <v>826</v>
      </c>
      <c r="E2115" s="50" t="s">
        <v>399</v>
      </c>
      <c r="F2115" s="48" t="s">
        <v>400</v>
      </c>
      <c r="G2115" s="48" t="s">
        <v>401</v>
      </c>
      <c r="H2115" s="48">
        <v>826</v>
      </c>
      <c r="I2115" s="48">
        <v>1</v>
      </c>
      <c r="J2115" s="48" t="s">
        <v>402</v>
      </c>
      <c r="K2115" s="48">
        <v>2547</v>
      </c>
      <c r="L2115" s="49">
        <v>133</v>
      </c>
      <c r="M2115" s="48" t="s">
        <v>355</v>
      </c>
      <c r="N2115" s="51" t="s">
        <v>500</v>
      </c>
      <c r="P2115" s="48">
        <v>1092</v>
      </c>
      <c r="Q2115" s="131" t="str">
        <f>IFERROR(INDEX(JRoomSCS!C:C,MATCH(JRooms!M2115,JRoomSCS!$B:$B,0)),"N/A")</f>
        <v>Arts</v>
      </c>
      <c r="R2115" s="86" t="s">
        <v>405</v>
      </c>
      <c r="S2115" s="87" t="str">
        <f>IFERROR(INDEX(SchoolList!C:C,MATCH(T2115,SchoolList!A:A,0)),"N/A")</f>
        <v>N/A</v>
      </c>
      <c r="T2115" s="87" t="s">
        <v>405</v>
      </c>
      <c r="U2115" s="88"/>
      <c r="V2115" s="87"/>
    </row>
    <row r="2116" spans="1:22" x14ac:dyDescent="0.2">
      <c r="A2116" s="48" t="s">
        <v>291</v>
      </c>
      <c r="B2116" s="48" t="s">
        <v>1182</v>
      </c>
      <c r="C2116" s="48" t="s">
        <v>89</v>
      </c>
      <c r="D2116" s="49">
        <v>826</v>
      </c>
      <c r="E2116" s="50" t="s">
        <v>399</v>
      </c>
      <c r="F2116" s="48" t="s">
        <v>400</v>
      </c>
      <c r="G2116" s="48" t="s">
        <v>401</v>
      </c>
      <c r="H2116" s="48">
        <v>826</v>
      </c>
      <c r="I2116" s="48">
        <v>1</v>
      </c>
      <c r="J2116" s="48" t="s">
        <v>402</v>
      </c>
      <c r="K2116" s="48">
        <v>2553</v>
      </c>
      <c r="L2116" s="49">
        <v>134</v>
      </c>
      <c r="M2116" s="48" t="s">
        <v>355</v>
      </c>
      <c r="N2116" s="51" t="s">
        <v>500</v>
      </c>
      <c r="P2116" s="48">
        <v>1620</v>
      </c>
      <c r="Q2116" s="131" t="str">
        <f>IFERROR(INDEX(JRoomSCS!C:C,MATCH(JRooms!M2116,JRoomSCS!$B:$B,0)),"N/A")</f>
        <v>Arts</v>
      </c>
      <c r="R2116" s="86" t="s">
        <v>405</v>
      </c>
      <c r="S2116" s="87" t="str">
        <f>IFERROR(INDEX(SchoolList!C:C,MATCH(T2116,SchoolList!A:A,0)),"N/A")</f>
        <v>N/A</v>
      </c>
      <c r="T2116" s="87" t="s">
        <v>405</v>
      </c>
      <c r="U2116" s="88"/>
      <c r="V2116" s="87"/>
    </row>
    <row r="2117" spans="1:22" x14ac:dyDescent="0.2">
      <c r="A2117" s="48" t="s">
        <v>291</v>
      </c>
      <c r="B2117" s="48" t="s">
        <v>1182</v>
      </c>
      <c r="C2117" s="48" t="s">
        <v>89</v>
      </c>
      <c r="D2117" s="49">
        <v>826</v>
      </c>
      <c r="E2117" s="50" t="s">
        <v>399</v>
      </c>
      <c r="F2117" s="48" t="s">
        <v>400</v>
      </c>
      <c r="G2117" s="48" t="s">
        <v>401</v>
      </c>
      <c r="H2117" s="48">
        <v>826</v>
      </c>
      <c r="I2117" s="48">
        <v>1</v>
      </c>
      <c r="J2117" s="48" t="s">
        <v>402</v>
      </c>
      <c r="K2117" s="48">
        <v>2549</v>
      </c>
      <c r="L2117" s="49">
        <v>135</v>
      </c>
      <c r="M2117" s="48" t="s">
        <v>626</v>
      </c>
      <c r="N2117" s="51" t="s">
        <v>404</v>
      </c>
      <c r="P2117" s="48">
        <v>936</v>
      </c>
      <c r="Q2117" s="131" t="str">
        <f>IFERROR(INDEX(JRoomSCS!C:C,MATCH(JRooms!M2117,JRoomSCS!$B:$B,0)),"N/A")</f>
        <v>N/A</v>
      </c>
      <c r="R2117" s="86" t="s">
        <v>405</v>
      </c>
      <c r="S2117" s="87" t="str">
        <f>IFERROR(INDEX(SchoolList!C:C,MATCH(T2117,SchoolList!A:A,0)),"N/A")</f>
        <v>N/A</v>
      </c>
      <c r="T2117" s="87" t="s">
        <v>405</v>
      </c>
      <c r="U2117" s="88"/>
      <c r="V2117" s="87"/>
    </row>
    <row r="2118" spans="1:22" x14ac:dyDescent="0.2">
      <c r="A2118" s="48" t="s">
        <v>291</v>
      </c>
      <c r="B2118" s="48" t="s">
        <v>1182</v>
      </c>
      <c r="C2118" s="48" t="s">
        <v>89</v>
      </c>
      <c r="D2118" s="49">
        <v>826</v>
      </c>
      <c r="E2118" s="50" t="s">
        <v>399</v>
      </c>
      <c r="F2118" s="48" t="s">
        <v>400</v>
      </c>
      <c r="G2118" s="48" t="s">
        <v>401</v>
      </c>
      <c r="H2118" s="48">
        <v>826</v>
      </c>
      <c r="I2118" s="48">
        <v>1</v>
      </c>
      <c r="J2118" s="48" t="s">
        <v>402</v>
      </c>
      <c r="K2118" s="48">
        <v>2551</v>
      </c>
      <c r="L2118" s="49">
        <v>136</v>
      </c>
      <c r="M2118" s="48" t="s">
        <v>364</v>
      </c>
      <c r="N2118" s="51" t="s">
        <v>404</v>
      </c>
      <c r="P2118" s="48">
        <v>1196</v>
      </c>
      <c r="Q2118" s="131" t="str">
        <f>IFERROR(INDEX(JRoomSCS!C:C,MATCH(JRooms!M2118,JRoomSCS!$B:$B,0)),"N/A")</f>
        <v>Science</v>
      </c>
      <c r="R2118" s="86" t="s">
        <v>405</v>
      </c>
      <c r="S2118" s="87" t="str">
        <f>IFERROR(INDEX(SchoolList!C:C,MATCH(T2118,SchoolList!A:A,0)),"N/A")</f>
        <v>N/A</v>
      </c>
      <c r="T2118" s="87" t="s">
        <v>405</v>
      </c>
      <c r="U2118" s="88"/>
      <c r="V2118" s="87"/>
    </row>
    <row r="2119" spans="1:22" x14ac:dyDescent="0.2">
      <c r="A2119" s="48" t="s">
        <v>291</v>
      </c>
      <c r="B2119" s="48" t="s">
        <v>1182</v>
      </c>
      <c r="C2119" s="48" t="s">
        <v>89</v>
      </c>
      <c r="D2119" s="49">
        <v>826</v>
      </c>
      <c r="E2119" s="50" t="s">
        <v>399</v>
      </c>
      <c r="F2119" s="48" t="s">
        <v>400</v>
      </c>
      <c r="G2119" s="48" t="s">
        <v>401</v>
      </c>
      <c r="H2119" s="48">
        <v>826</v>
      </c>
      <c r="I2119" s="48">
        <v>1</v>
      </c>
      <c r="J2119" s="48" t="s">
        <v>402</v>
      </c>
      <c r="K2119" s="48">
        <v>2543</v>
      </c>
      <c r="L2119" s="49">
        <v>137</v>
      </c>
      <c r="M2119" s="48" t="s">
        <v>626</v>
      </c>
      <c r="N2119" s="51" t="s">
        <v>404</v>
      </c>
      <c r="P2119" s="48">
        <v>713</v>
      </c>
      <c r="Q2119" s="131" t="str">
        <f>IFERROR(INDEX(JRoomSCS!C:C,MATCH(JRooms!M2119,JRoomSCS!$B:$B,0)),"N/A")</f>
        <v>N/A</v>
      </c>
      <c r="R2119" s="86" t="s">
        <v>405</v>
      </c>
      <c r="S2119" s="87" t="str">
        <f>IFERROR(INDEX(SchoolList!C:C,MATCH(T2119,SchoolList!A:A,0)),"N/A")</f>
        <v>N/A</v>
      </c>
      <c r="T2119" s="87" t="s">
        <v>405</v>
      </c>
      <c r="U2119" s="88"/>
      <c r="V2119" s="87"/>
    </row>
    <row r="2120" spans="1:22" x14ac:dyDescent="0.2">
      <c r="A2120" s="48" t="s">
        <v>291</v>
      </c>
      <c r="B2120" s="48" t="s">
        <v>1182</v>
      </c>
      <c r="C2120" s="48" t="s">
        <v>89</v>
      </c>
      <c r="D2120" s="49">
        <v>826</v>
      </c>
      <c r="E2120" s="50" t="s">
        <v>399</v>
      </c>
      <c r="F2120" s="48" t="s">
        <v>400</v>
      </c>
      <c r="G2120" s="48" t="s">
        <v>401</v>
      </c>
      <c r="H2120" s="48">
        <v>826</v>
      </c>
      <c r="I2120" s="48">
        <v>1</v>
      </c>
      <c r="J2120" s="48" t="s">
        <v>402</v>
      </c>
      <c r="K2120" s="48">
        <v>2546</v>
      </c>
      <c r="L2120" s="49">
        <v>138</v>
      </c>
      <c r="M2120" s="48" t="s">
        <v>355</v>
      </c>
      <c r="N2120" s="51" t="s">
        <v>500</v>
      </c>
      <c r="P2120" s="48">
        <v>1025</v>
      </c>
      <c r="Q2120" s="131" t="str">
        <f>IFERROR(INDEX(JRoomSCS!C:C,MATCH(JRooms!M2120,JRoomSCS!$B:$B,0)),"N/A")</f>
        <v>Arts</v>
      </c>
      <c r="R2120" s="86" t="s">
        <v>405</v>
      </c>
      <c r="S2120" s="87" t="str">
        <f>IFERROR(INDEX(SchoolList!C:C,MATCH(T2120,SchoolList!A:A,0)),"N/A")</f>
        <v>N/A</v>
      </c>
      <c r="T2120" s="87" t="s">
        <v>405</v>
      </c>
      <c r="U2120" s="88"/>
      <c r="V2120" s="87"/>
    </row>
    <row r="2121" spans="1:22" x14ac:dyDescent="0.2">
      <c r="A2121" s="48" t="s">
        <v>291</v>
      </c>
      <c r="B2121" s="48" t="s">
        <v>1182</v>
      </c>
      <c r="C2121" s="48" t="s">
        <v>89</v>
      </c>
      <c r="D2121" s="49">
        <v>826</v>
      </c>
      <c r="E2121" s="50" t="s">
        <v>399</v>
      </c>
      <c r="F2121" s="48" t="s">
        <v>400</v>
      </c>
      <c r="G2121" s="48" t="s">
        <v>401</v>
      </c>
      <c r="H2121" s="48">
        <v>826</v>
      </c>
      <c r="I2121" s="48">
        <v>1</v>
      </c>
      <c r="J2121" s="48" t="s">
        <v>402</v>
      </c>
      <c r="K2121" s="48">
        <v>2542</v>
      </c>
      <c r="L2121" s="49">
        <v>139</v>
      </c>
      <c r="M2121" s="48" t="s">
        <v>626</v>
      </c>
      <c r="N2121" s="51" t="s">
        <v>404</v>
      </c>
      <c r="P2121" s="48">
        <v>713</v>
      </c>
      <c r="Q2121" s="131" t="str">
        <f>IFERROR(INDEX(JRoomSCS!C:C,MATCH(JRooms!M2121,JRoomSCS!$B:$B,0)),"N/A")</f>
        <v>N/A</v>
      </c>
      <c r="R2121" s="86" t="s">
        <v>405</v>
      </c>
      <c r="S2121" s="87" t="str">
        <f>IFERROR(INDEX(SchoolList!C:C,MATCH(T2121,SchoolList!A:A,0)),"N/A")</f>
        <v>N/A</v>
      </c>
      <c r="T2121" s="87" t="s">
        <v>405</v>
      </c>
      <c r="U2121" s="88"/>
      <c r="V2121" s="87"/>
    </row>
    <row r="2122" spans="1:22" x14ac:dyDescent="0.2">
      <c r="A2122" s="48" t="s">
        <v>291</v>
      </c>
      <c r="B2122" s="48" t="s">
        <v>1182</v>
      </c>
      <c r="C2122" s="48" t="s">
        <v>89</v>
      </c>
      <c r="D2122" s="49">
        <v>826</v>
      </c>
      <c r="E2122" s="50" t="s">
        <v>399</v>
      </c>
      <c r="F2122" s="48" t="s">
        <v>400</v>
      </c>
      <c r="G2122" s="48" t="s">
        <v>401</v>
      </c>
      <c r="H2122" s="48">
        <v>826</v>
      </c>
      <c r="I2122" s="48">
        <v>1</v>
      </c>
      <c r="J2122" s="48" t="s">
        <v>402</v>
      </c>
      <c r="K2122" s="48">
        <v>2548</v>
      </c>
      <c r="L2122" s="49">
        <v>140</v>
      </c>
      <c r="M2122" s="48" t="s">
        <v>364</v>
      </c>
      <c r="N2122" s="51" t="s">
        <v>404</v>
      </c>
      <c r="P2122" s="48">
        <v>930</v>
      </c>
      <c r="Q2122" s="131" t="str">
        <f>IFERROR(INDEX(JRoomSCS!C:C,MATCH(JRooms!M2122,JRoomSCS!$B:$B,0)),"N/A")</f>
        <v>Science</v>
      </c>
      <c r="R2122" s="86" t="s">
        <v>405</v>
      </c>
      <c r="S2122" s="87" t="str">
        <f>IFERROR(INDEX(SchoolList!C:C,MATCH(T2122,SchoolList!A:A,0)),"N/A")</f>
        <v>N/A</v>
      </c>
      <c r="T2122" s="87" t="s">
        <v>405</v>
      </c>
      <c r="U2122" s="88"/>
      <c r="V2122" s="87"/>
    </row>
    <row r="2123" spans="1:22" x14ac:dyDescent="0.2">
      <c r="A2123" s="48" t="s">
        <v>291</v>
      </c>
      <c r="B2123" s="48" t="s">
        <v>1182</v>
      </c>
      <c r="C2123" s="48" t="s">
        <v>89</v>
      </c>
      <c r="D2123" s="49">
        <v>826</v>
      </c>
      <c r="E2123" s="50" t="s">
        <v>399</v>
      </c>
      <c r="F2123" s="48" t="s">
        <v>400</v>
      </c>
      <c r="G2123" s="48" t="s">
        <v>401</v>
      </c>
      <c r="H2123" s="48">
        <v>826</v>
      </c>
      <c r="I2123" s="48">
        <v>1</v>
      </c>
      <c r="J2123" s="48" t="s">
        <v>402</v>
      </c>
      <c r="K2123" s="48">
        <v>2539</v>
      </c>
      <c r="L2123" s="49">
        <v>141</v>
      </c>
      <c r="M2123" s="48" t="s">
        <v>626</v>
      </c>
      <c r="N2123" s="51" t="s">
        <v>404</v>
      </c>
      <c r="P2123" s="48">
        <v>936</v>
      </c>
      <c r="Q2123" s="131" t="str">
        <f>IFERROR(INDEX(JRoomSCS!C:C,MATCH(JRooms!M2123,JRoomSCS!$B:$B,0)),"N/A")</f>
        <v>N/A</v>
      </c>
      <c r="R2123" s="86" t="s">
        <v>405</v>
      </c>
      <c r="S2123" s="87" t="str">
        <f>IFERROR(INDEX(SchoolList!C:C,MATCH(T2123,SchoolList!A:A,0)),"N/A")</f>
        <v>N/A</v>
      </c>
      <c r="T2123" s="87" t="s">
        <v>405</v>
      </c>
      <c r="U2123" s="88"/>
      <c r="V2123" s="87"/>
    </row>
    <row r="2124" spans="1:22" x14ac:dyDescent="0.2">
      <c r="A2124" s="48" t="s">
        <v>291</v>
      </c>
      <c r="B2124" s="48" t="s">
        <v>1182</v>
      </c>
      <c r="C2124" s="48" t="s">
        <v>89</v>
      </c>
      <c r="D2124" s="49">
        <v>826</v>
      </c>
      <c r="E2124" s="50" t="s">
        <v>399</v>
      </c>
      <c r="F2124" s="48" t="s">
        <v>400</v>
      </c>
      <c r="G2124" s="48" t="s">
        <v>401</v>
      </c>
      <c r="H2124" s="48">
        <v>826</v>
      </c>
      <c r="I2124" s="48">
        <v>1</v>
      </c>
      <c r="J2124" s="48" t="s">
        <v>402</v>
      </c>
      <c r="K2124" s="48">
        <v>2545</v>
      </c>
      <c r="L2124" s="49">
        <v>142</v>
      </c>
      <c r="M2124" s="48" t="s">
        <v>626</v>
      </c>
      <c r="N2124" s="51" t="s">
        <v>404</v>
      </c>
      <c r="P2124" s="48">
        <v>338</v>
      </c>
      <c r="Q2124" s="131" t="str">
        <f>IFERROR(INDEX(JRoomSCS!C:C,MATCH(JRooms!M2124,JRoomSCS!$B:$B,0)),"N/A")</f>
        <v>N/A</v>
      </c>
      <c r="R2124" s="86" t="s">
        <v>405</v>
      </c>
      <c r="S2124" s="87" t="str">
        <f>IFERROR(INDEX(SchoolList!C:C,MATCH(T2124,SchoolList!A:A,0)),"N/A")</f>
        <v>N/A</v>
      </c>
      <c r="T2124" s="87" t="s">
        <v>405</v>
      </c>
      <c r="U2124" s="88"/>
      <c r="V2124" s="87"/>
    </row>
    <row r="2125" spans="1:22" x14ac:dyDescent="0.2">
      <c r="A2125" s="48" t="s">
        <v>291</v>
      </c>
      <c r="B2125" s="48" t="s">
        <v>1182</v>
      </c>
      <c r="C2125" s="48" t="s">
        <v>89</v>
      </c>
      <c r="D2125" s="49">
        <v>826</v>
      </c>
      <c r="E2125" s="50" t="s">
        <v>399</v>
      </c>
      <c r="F2125" s="48" t="s">
        <v>400</v>
      </c>
      <c r="G2125" s="48" t="s">
        <v>401</v>
      </c>
      <c r="H2125" s="48">
        <v>826</v>
      </c>
      <c r="I2125" s="48">
        <v>1</v>
      </c>
      <c r="J2125" s="48" t="s">
        <v>402</v>
      </c>
      <c r="K2125" s="48">
        <v>2544</v>
      </c>
      <c r="L2125" s="49">
        <v>144</v>
      </c>
      <c r="M2125" s="48" t="s">
        <v>626</v>
      </c>
      <c r="N2125" s="51" t="s">
        <v>404</v>
      </c>
      <c r="P2125" s="48">
        <v>713</v>
      </c>
      <c r="Q2125" s="131" t="str">
        <f>IFERROR(INDEX(JRoomSCS!C:C,MATCH(JRooms!M2125,JRoomSCS!$B:$B,0)),"N/A")</f>
        <v>N/A</v>
      </c>
      <c r="R2125" s="86" t="s">
        <v>405</v>
      </c>
      <c r="S2125" s="87" t="str">
        <f>IFERROR(INDEX(SchoolList!C:C,MATCH(T2125,SchoolList!A:A,0)),"N/A")</f>
        <v>N/A</v>
      </c>
      <c r="T2125" s="87" t="s">
        <v>405</v>
      </c>
      <c r="U2125" s="88"/>
      <c r="V2125" s="87"/>
    </row>
    <row r="2126" spans="1:22" x14ac:dyDescent="0.2">
      <c r="A2126" s="48" t="s">
        <v>291</v>
      </c>
      <c r="B2126" s="48" t="s">
        <v>1182</v>
      </c>
      <c r="C2126" s="48" t="s">
        <v>89</v>
      </c>
      <c r="D2126" s="49">
        <v>826</v>
      </c>
      <c r="E2126" s="50" t="s">
        <v>399</v>
      </c>
      <c r="F2126" s="48" t="s">
        <v>400</v>
      </c>
      <c r="G2126" s="48" t="s">
        <v>401</v>
      </c>
      <c r="H2126" s="48">
        <v>826</v>
      </c>
      <c r="I2126" s="48">
        <v>1</v>
      </c>
      <c r="J2126" s="48" t="s">
        <v>402</v>
      </c>
      <c r="K2126" s="48">
        <v>2541</v>
      </c>
      <c r="L2126" s="49">
        <v>146</v>
      </c>
      <c r="M2126" s="48" t="s">
        <v>626</v>
      </c>
      <c r="N2126" s="51" t="s">
        <v>404</v>
      </c>
      <c r="P2126" s="48">
        <v>713</v>
      </c>
      <c r="Q2126" s="131" t="str">
        <f>IFERROR(INDEX(JRoomSCS!C:C,MATCH(JRooms!M2126,JRoomSCS!$B:$B,0)),"N/A")</f>
        <v>N/A</v>
      </c>
      <c r="R2126" s="86" t="s">
        <v>405</v>
      </c>
      <c r="S2126" s="87" t="str">
        <f>IFERROR(INDEX(SchoolList!C:C,MATCH(T2126,SchoolList!A:A,0)),"N/A")</f>
        <v>N/A</v>
      </c>
      <c r="T2126" s="87" t="s">
        <v>405</v>
      </c>
      <c r="U2126" s="88"/>
      <c r="V2126" s="87"/>
    </row>
    <row r="2127" spans="1:22" x14ac:dyDescent="0.2">
      <c r="A2127" s="48" t="s">
        <v>291</v>
      </c>
      <c r="B2127" s="48" t="s">
        <v>1182</v>
      </c>
      <c r="C2127" s="48" t="s">
        <v>89</v>
      </c>
      <c r="D2127" s="49">
        <v>826</v>
      </c>
      <c r="E2127" s="50" t="s">
        <v>399</v>
      </c>
      <c r="F2127" s="48" t="s">
        <v>400</v>
      </c>
      <c r="G2127" s="48" t="s">
        <v>401</v>
      </c>
      <c r="H2127" s="48">
        <v>826</v>
      </c>
      <c r="I2127" s="48">
        <v>1</v>
      </c>
      <c r="J2127" s="48" t="s">
        <v>402</v>
      </c>
      <c r="K2127" s="48">
        <v>2540</v>
      </c>
      <c r="L2127" s="49">
        <v>148</v>
      </c>
      <c r="M2127" s="48" t="s">
        <v>626</v>
      </c>
      <c r="N2127" s="51" t="s">
        <v>404</v>
      </c>
      <c r="P2127" s="48">
        <v>936</v>
      </c>
      <c r="Q2127" s="131" t="str">
        <f>IFERROR(INDEX(JRoomSCS!C:C,MATCH(JRooms!M2127,JRoomSCS!$B:$B,0)),"N/A")</f>
        <v>N/A</v>
      </c>
      <c r="R2127" s="86" t="s">
        <v>405</v>
      </c>
      <c r="S2127" s="87" t="str">
        <f>IFERROR(INDEX(SchoolList!C:C,MATCH(T2127,SchoolList!A:A,0)),"N/A")</f>
        <v>N/A</v>
      </c>
      <c r="T2127" s="87" t="s">
        <v>405</v>
      </c>
      <c r="U2127" s="88"/>
      <c r="V2127" s="87"/>
    </row>
    <row r="2128" spans="1:22" x14ac:dyDescent="0.2">
      <c r="A2128" s="48" t="s">
        <v>291</v>
      </c>
      <c r="B2128" s="48" t="s">
        <v>1182</v>
      </c>
      <c r="C2128" s="48" t="s">
        <v>89</v>
      </c>
      <c r="D2128" s="49">
        <v>826</v>
      </c>
      <c r="E2128" s="50" t="s">
        <v>399</v>
      </c>
      <c r="F2128" s="48" t="s">
        <v>400</v>
      </c>
      <c r="G2128" s="48" t="s">
        <v>401</v>
      </c>
      <c r="H2128" s="48">
        <v>826</v>
      </c>
      <c r="I2128" s="48">
        <v>1</v>
      </c>
      <c r="J2128" s="48" t="s">
        <v>402</v>
      </c>
      <c r="K2128" s="48">
        <v>2226</v>
      </c>
      <c r="L2128" s="49" t="s">
        <v>1185</v>
      </c>
      <c r="M2128" s="48" t="s">
        <v>626</v>
      </c>
      <c r="N2128" s="51" t="s">
        <v>404</v>
      </c>
      <c r="P2128" s="48">
        <v>705</v>
      </c>
      <c r="Q2128" s="131" t="str">
        <f>IFERROR(INDEX(JRoomSCS!C:C,MATCH(JRooms!M2128,JRoomSCS!$B:$B,0)),"N/A")</f>
        <v>N/A</v>
      </c>
      <c r="R2128" s="86" t="s">
        <v>405</v>
      </c>
      <c r="S2128" s="87" t="str">
        <f>IFERROR(INDEX(SchoolList!C:C,MATCH(T2128,SchoolList!A:A,0)),"N/A")</f>
        <v>N/A</v>
      </c>
      <c r="T2128" s="87" t="s">
        <v>405</v>
      </c>
      <c r="U2128" s="88"/>
      <c r="V2128" s="87"/>
    </row>
    <row r="2129" spans="1:22" x14ac:dyDescent="0.2">
      <c r="A2129" s="48" t="s">
        <v>291</v>
      </c>
      <c r="B2129" s="48" t="s">
        <v>1182</v>
      </c>
      <c r="C2129" s="48" t="s">
        <v>89</v>
      </c>
      <c r="D2129" s="49">
        <v>826</v>
      </c>
      <c r="E2129" s="50" t="s">
        <v>399</v>
      </c>
      <c r="F2129" s="48" t="s">
        <v>400</v>
      </c>
      <c r="G2129" s="48" t="s">
        <v>401</v>
      </c>
      <c r="H2129" s="48">
        <v>826</v>
      </c>
      <c r="I2129" s="48">
        <v>1</v>
      </c>
      <c r="J2129" s="48" t="s">
        <v>402</v>
      </c>
      <c r="K2129" s="48">
        <v>2225</v>
      </c>
      <c r="L2129" s="49" t="s">
        <v>414</v>
      </c>
      <c r="M2129" s="48" t="s">
        <v>415</v>
      </c>
      <c r="N2129" s="51" t="s">
        <v>416</v>
      </c>
      <c r="P2129" s="48">
        <v>4500</v>
      </c>
      <c r="Q2129" s="131" t="str">
        <f>IFERROR(INDEX(JRoomSCS!C:C,MATCH(JRooms!M2129,JRoomSCS!$B:$B,0)),"N/A")</f>
        <v>N/A</v>
      </c>
      <c r="R2129" s="86" t="s">
        <v>405</v>
      </c>
      <c r="S2129" s="87" t="str">
        <f>IFERROR(INDEX(SchoolList!C:C,MATCH(T2129,SchoolList!A:A,0)),"N/A")</f>
        <v>N/A</v>
      </c>
      <c r="T2129" s="87" t="s">
        <v>405</v>
      </c>
      <c r="U2129" s="88"/>
      <c r="V2129" s="87"/>
    </row>
    <row r="2130" spans="1:22" x14ac:dyDescent="0.2">
      <c r="A2130" s="48" t="s">
        <v>291</v>
      </c>
      <c r="B2130" s="48" t="s">
        <v>1182</v>
      </c>
      <c r="C2130" s="48" t="s">
        <v>89</v>
      </c>
      <c r="D2130" s="49">
        <v>826</v>
      </c>
      <c r="E2130" s="50" t="s">
        <v>399</v>
      </c>
      <c r="F2130" s="48" t="s">
        <v>400</v>
      </c>
      <c r="G2130" s="48" t="s">
        <v>401</v>
      </c>
      <c r="H2130" s="48">
        <v>1242</v>
      </c>
      <c r="I2130" s="48">
        <v>2</v>
      </c>
      <c r="J2130" s="48" t="s">
        <v>509</v>
      </c>
      <c r="K2130" s="48">
        <v>2191</v>
      </c>
      <c r="L2130" s="49">
        <v>201</v>
      </c>
      <c r="M2130" s="48" t="s">
        <v>626</v>
      </c>
      <c r="N2130" s="51" t="s">
        <v>404</v>
      </c>
      <c r="P2130" s="48">
        <v>900</v>
      </c>
      <c r="Q2130" s="131" t="str">
        <f>IFERROR(INDEX(JRoomSCS!C:C,MATCH(JRooms!M2130,JRoomSCS!$B:$B,0)),"N/A")</f>
        <v>N/A</v>
      </c>
      <c r="R2130" s="86" t="s">
        <v>405</v>
      </c>
      <c r="S2130" s="87" t="str">
        <f>IFERROR(INDEX(SchoolList!C:C,MATCH(T2130,SchoolList!A:A,0)),"N/A")</f>
        <v>N/A</v>
      </c>
      <c r="T2130" s="87" t="s">
        <v>405</v>
      </c>
      <c r="U2130" s="88"/>
      <c r="V2130" s="87"/>
    </row>
    <row r="2131" spans="1:22" x14ac:dyDescent="0.2">
      <c r="A2131" s="48" t="s">
        <v>291</v>
      </c>
      <c r="B2131" s="48" t="s">
        <v>1182</v>
      </c>
      <c r="C2131" s="48" t="s">
        <v>89</v>
      </c>
      <c r="D2131" s="49">
        <v>826</v>
      </c>
      <c r="E2131" s="50" t="s">
        <v>399</v>
      </c>
      <c r="F2131" s="48" t="s">
        <v>400</v>
      </c>
      <c r="G2131" s="48" t="s">
        <v>401</v>
      </c>
      <c r="H2131" s="48">
        <v>1242</v>
      </c>
      <c r="I2131" s="48">
        <v>2</v>
      </c>
      <c r="J2131" s="48" t="s">
        <v>509</v>
      </c>
      <c r="K2131" s="48">
        <v>2192</v>
      </c>
      <c r="L2131" s="49">
        <v>202</v>
      </c>
      <c r="M2131" s="48" t="s">
        <v>626</v>
      </c>
      <c r="N2131" s="51" t="s">
        <v>404</v>
      </c>
      <c r="P2131" s="48">
        <v>900</v>
      </c>
      <c r="Q2131" s="131" t="str">
        <f>IFERROR(INDEX(JRoomSCS!C:C,MATCH(JRooms!M2131,JRoomSCS!$B:$B,0)),"N/A")</f>
        <v>N/A</v>
      </c>
      <c r="R2131" s="86" t="s">
        <v>405</v>
      </c>
      <c r="S2131" s="87" t="str">
        <f>IFERROR(INDEX(SchoolList!C:C,MATCH(T2131,SchoolList!A:A,0)),"N/A")</f>
        <v>N/A</v>
      </c>
      <c r="T2131" s="87" t="s">
        <v>405</v>
      </c>
      <c r="U2131" s="88"/>
      <c r="V2131" s="87"/>
    </row>
    <row r="2132" spans="1:22" x14ac:dyDescent="0.2">
      <c r="A2132" s="48" t="s">
        <v>291</v>
      </c>
      <c r="B2132" s="48" t="s">
        <v>1182</v>
      </c>
      <c r="C2132" s="48" t="s">
        <v>89</v>
      </c>
      <c r="D2132" s="49">
        <v>826</v>
      </c>
      <c r="E2132" s="50" t="s">
        <v>399</v>
      </c>
      <c r="F2132" s="48" t="s">
        <v>400</v>
      </c>
      <c r="G2132" s="48" t="s">
        <v>401</v>
      </c>
      <c r="H2132" s="48">
        <v>1242</v>
      </c>
      <c r="I2132" s="48">
        <v>2</v>
      </c>
      <c r="J2132" s="48" t="s">
        <v>509</v>
      </c>
      <c r="K2132" s="48">
        <v>2193</v>
      </c>
      <c r="L2132" s="49">
        <v>203</v>
      </c>
      <c r="M2132" s="48" t="s">
        <v>626</v>
      </c>
      <c r="N2132" s="51" t="s">
        <v>404</v>
      </c>
      <c r="P2132" s="48">
        <v>806</v>
      </c>
      <c r="Q2132" s="131" t="str">
        <f>IFERROR(INDEX(JRoomSCS!C:C,MATCH(JRooms!M2132,JRoomSCS!$B:$B,0)),"N/A")</f>
        <v>N/A</v>
      </c>
      <c r="R2132" s="86" t="s">
        <v>405</v>
      </c>
      <c r="S2132" s="87" t="str">
        <f>IFERROR(INDEX(SchoolList!C:C,MATCH(T2132,SchoolList!A:A,0)),"N/A")</f>
        <v>N/A</v>
      </c>
      <c r="T2132" s="87" t="s">
        <v>405</v>
      </c>
      <c r="U2132" s="88"/>
      <c r="V2132" s="87"/>
    </row>
    <row r="2133" spans="1:22" x14ac:dyDescent="0.2">
      <c r="A2133" s="48" t="s">
        <v>291</v>
      </c>
      <c r="B2133" s="48" t="s">
        <v>1182</v>
      </c>
      <c r="C2133" s="48" t="s">
        <v>89</v>
      </c>
      <c r="D2133" s="49">
        <v>826</v>
      </c>
      <c r="E2133" s="50" t="s">
        <v>399</v>
      </c>
      <c r="F2133" s="48" t="s">
        <v>400</v>
      </c>
      <c r="G2133" s="48" t="s">
        <v>401</v>
      </c>
      <c r="H2133" s="48">
        <v>1242</v>
      </c>
      <c r="I2133" s="48">
        <v>2</v>
      </c>
      <c r="J2133" s="48" t="s">
        <v>509</v>
      </c>
      <c r="K2133" s="48">
        <v>2194</v>
      </c>
      <c r="L2133" s="49">
        <v>204</v>
      </c>
      <c r="M2133" s="48" t="s">
        <v>626</v>
      </c>
      <c r="N2133" s="51" t="s">
        <v>404</v>
      </c>
      <c r="P2133" s="48">
        <v>806</v>
      </c>
      <c r="Q2133" s="131" t="str">
        <f>IFERROR(INDEX(JRoomSCS!C:C,MATCH(JRooms!M2133,JRoomSCS!$B:$B,0)),"N/A")</f>
        <v>N/A</v>
      </c>
      <c r="R2133" s="86" t="s">
        <v>405</v>
      </c>
      <c r="S2133" s="87" t="str">
        <f>IFERROR(INDEX(SchoolList!C:C,MATCH(T2133,SchoolList!A:A,0)),"N/A")</f>
        <v>N/A</v>
      </c>
      <c r="T2133" s="87" t="s">
        <v>405</v>
      </c>
      <c r="U2133" s="88"/>
      <c r="V2133" s="87"/>
    </row>
    <row r="2134" spans="1:22" x14ac:dyDescent="0.2">
      <c r="A2134" s="48" t="s">
        <v>291</v>
      </c>
      <c r="B2134" s="48" t="s">
        <v>1182</v>
      </c>
      <c r="C2134" s="48" t="s">
        <v>89</v>
      </c>
      <c r="D2134" s="49">
        <v>826</v>
      </c>
      <c r="E2134" s="50" t="s">
        <v>399</v>
      </c>
      <c r="F2134" s="48" t="s">
        <v>400</v>
      </c>
      <c r="G2134" s="48" t="s">
        <v>401</v>
      </c>
      <c r="H2134" s="48">
        <v>1242</v>
      </c>
      <c r="I2134" s="48">
        <v>2</v>
      </c>
      <c r="J2134" s="48" t="s">
        <v>509</v>
      </c>
      <c r="K2134" s="48">
        <v>2196</v>
      </c>
      <c r="L2134" s="49">
        <v>205</v>
      </c>
      <c r="M2134" s="48" t="s">
        <v>626</v>
      </c>
      <c r="N2134" s="51" t="s">
        <v>404</v>
      </c>
      <c r="P2134" s="48">
        <v>806</v>
      </c>
      <c r="Q2134" s="131" t="str">
        <f>IFERROR(INDEX(JRoomSCS!C:C,MATCH(JRooms!M2134,JRoomSCS!$B:$B,0)),"N/A")</f>
        <v>N/A</v>
      </c>
      <c r="R2134" s="86" t="s">
        <v>405</v>
      </c>
      <c r="S2134" s="87" t="str">
        <f>IFERROR(INDEX(SchoolList!C:C,MATCH(T2134,SchoolList!A:A,0)),"N/A")</f>
        <v>N/A</v>
      </c>
      <c r="T2134" s="87" t="s">
        <v>405</v>
      </c>
      <c r="U2134" s="88"/>
      <c r="V2134" s="87"/>
    </row>
    <row r="2135" spans="1:22" x14ac:dyDescent="0.2">
      <c r="A2135" s="48" t="s">
        <v>291</v>
      </c>
      <c r="B2135" s="48" t="s">
        <v>1182</v>
      </c>
      <c r="C2135" s="48" t="s">
        <v>89</v>
      </c>
      <c r="D2135" s="49">
        <v>826</v>
      </c>
      <c r="E2135" s="50" t="s">
        <v>399</v>
      </c>
      <c r="F2135" s="48" t="s">
        <v>400</v>
      </c>
      <c r="G2135" s="48" t="s">
        <v>401</v>
      </c>
      <c r="H2135" s="48">
        <v>1242</v>
      </c>
      <c r="I2135" s="48">
        <v>2</v>
      </c>
      <c r="J2135" s="48" t="s">
        <v>509</v>
      </c>
      <c r="K2135" s="48">
        <v>2195</v>
      </c>
      <c r="L2135" s="49">
        <v>206</v>
      </c>
      <c r="M2135" s="48" t="s">
        <v>626</v>
      </c>
      <c r="N2135" s="51" t="s">
        <v>404</v>
      </c>
      <c r="P2135" s="48">
        <v>806</v>
      </c>
      <c r="Q2135" s="131" t="str">
        <f>IFERROR(INDEX(JRoomSCS!C:C,MATCH(JRooms!M2135,JRoomSCS!$B:$B,0)),"N/A")</f>
        <v>N/A</v>
      </c>
      <c r="R2135" s="86" t="s">
        <v>405</v>
      </c>
      <c r="S2135" s="87" t="str">
        <f>IFERROR(INDEX(SchoolList!C:C,MATCH(T2135,SchoolList!A:A,0)),"N/A")</f>
        <v>N/A</v>
      </c>
      <c r="T2135" s="87" t="s">
        <v>405</v>
      </c>
      <c r="U2135" s="88"/>
      <c r="V2135" s="87"/>
    </row>
    <row r="2136" spans="1:22" x14ac:dyDescent="0.2">
      <c r="A2136" s="48" t="s">
        <v>291</v>
      </c>
      <c r="B2136" s="48" t="s">
        <v>1182</v>
      </c>
      <c r="C2136" s="48" t="s">
        <v>89</v>
      </c>
      <c r="D2136" s="49">
        <v>826</v>
      </c>
      <c r="E2136" s="50" t="s">
        <v>399</v>
      </c>
      <c r="F2136" s="48" t="s">
        <v>400</v>
      </c>
      <c r="G2136" s="48" t="s">
        <v>401</v>
      </c>
      <c r="H2136" s="48">
        <v>1242</v>
      </c>
      <c r="I2136" s="48">
        <v>2</v>
      </c>
      <c r="J2136" s="48" t="s">
        <v>509</v>
      </c>
      <c r="K2136" s="48">
        <v>2197</v>
      </c>
      <c r="L2136" s="49">
        <v>209</v>
      </c>
      <c r="M2136" s="48" t="s">
        <v>1186</v>
      </c>
      <c r="N2136" s="51" t="s">
        <v>491</v>
      </c>
      <c r="P2136" s="48">
        <v>364</v>
      </c>
      <c r="Q2136" s="131" t="str">
        <f>IFERROR(INDEX(JRoomSCS!C:C,MATCH(JRooms!M2136,JRoomSCS!$B:$B,0)),"N/A")</f>
        <v>N/A</v>
      </c>
      <c r="R2136" s="86" t="s">
        <v>405</v>
      </c>
      <c r="S2136" s="87" t="str">
        <f>IFERROR(INDEX(SchoolList!C:C,MATCH(T2136,SchoolList!A:A,0)),"N/A")</f>
        <v>N/A</v>
      </c>
      <c r="T2136" s="87" t="s">
        <v>405</v>
      </c>
      <c r="U2136" s="88"/>
      <c r="V2136" s="87"/>
    </row>
    <row r="2137" spans="1:22" x14ac:dyDescent="0.2">
      <c r="A2137" s="48" t="s">
        <v>291</v>
      </c>
      <c r="B2137" s="48" t="s">
        <v>1182</v>
      </c>
      <c r="C2137" s="48" t="s">
        <v>89</v>
      </c>
      <c r="D2137" s="49">
        <v>826</v>
      </c>
      <c r="E2137" s="50" t="s">
        <v>399</v>
      </c>
      <c r="F2137" s="48" t="s">
        <v>400</v>
      </c>
      <c r="G2137" s="48" t="s">
        <v>401</v>
      </c>
      <c r="H2137" s="48">
        <v>1242</v>
      </c>
      <c r="I2137" s="48">
        <v>2</v>
      </c>
      <c r="J2137" s="48" t="s">
        <v>509</v>
      </c>
      <c r="K2137" s="48">
        <v>2200</v>
      </c>
      <c r="L2137" s="49">
        <v>210</v>
      </c>
      <c r="M2137" s="48" t="s">
        <v>364</v>
      </c>
      <c r="N2137" s="51" t="s">
        <v>404</v>
      </c>
      <c r="P2137" s="48">
        <v>576</v>
      </c>
      <c r="Q2137" s="131" t="str">
        <f>IFERROR(INDEX(JRoomSCS!C:C,MATCH(JRooms!M2137,JRoomSCS!$B:$B,0)),"N/A")</f>
        <v>Science</v>
      </c>
      <c r="R2137" s="86" t="s">
        <v>405</v>
      </c>
      <c r="S2137" s="87" t="str">
        <f>IFERROR(INDEX(SchoolList!C:C,MATCH(T2137,SchoolList!A:A,0)),"N/A")</f>
        <v>N/A</v>
      </c>
      <c r="T2137" s="87" t="s">
        <v>405</v>
      </c>
      <c r="U2137" s="88"/>
      <c r="V2137" s="87"/>
    </row>
    <row r="2138" spans="1:22" x14ac:dyDescent="0.2">
      <c r="A2138" s="48" t="s">
        <v>291</v>
      </c>
      <c r="B2138" s="48" t="s">
        <v>1182</v>
      </c>
      <c r="C2138" s="48" t="s">
        <v>89</v>
      </c>
      <c r="D2138" s="49">
        <v>826</v>
      </c>
      <c r="E2138" s="50" t="s">
        <v>399</v>
      </c>
      <c r="F2138" s="48" t="s">
        <v>400</v>
      </c>
      <c r="G2138" s="48" t="s">
        <v>401</v>
      </c>
      <c r="H2138" s="48">
        <v>1242</v>
      </c>
      <c r="I2138" s="48">
        <v>2</v>
      </c>
      <c r="J2138" s="48" t="s">
        <v>509</v>
      </c>
      <c r="K2138" s="48">
        <v>2198</v>
      </c>
      <c r="L2138" s="49">
        <v>211</v>
      </c>
      <c r="M2138" s="48" t="s">
        <v>364</v>
      </c>
      <c r="N2138" s="51" t="s">
        <v>404</v>
      </c>
      <c r="P2138" s="48">
        <v>576</v>
      </c>
      <c r="Q2138" s="131" t="str">
        <f>IFERROR(INDEX(JRoomSCS!C:C,MATCH(JRooms!M2138,JRoomSCS!$B:$B,0)),"N/A")</f>
        <v>Science</v>
      </c>
      <c r="R2138" s="86" t="s">
        <v>405</v>
      </c>
      <c r="S2138" s="87" t="str">
        <f>IFERROR(INDEX(SchoolList!C:C,MATCH(T2138,SchoolList!A:A,0)),"N/A")</f>
        <v>N/A</v>
      </c>
      <c r="T2138" s="87" t="s">
        <v>405</v>
      </c>
      <c r="U2138" s="88"/>
      <c r="V2138" s="87"/>
    </row>
    <row r="2139" spans="1:22" x14ac:dyDescent="0.2">
      <c r="A2139" s="48" t="s">
        <v>291</v>
      </c>
      <c r="B2139" s="48" t="s">
        <v>1182</v>
      </c>
      <c r="C2139" s="48" t="s">
        <v>89</v>
      </c>
      <c r="D2139" s="49">
        <v>826</v>
      </c>
      <c r="E2139" s="50" t="s">
        <v>399</v>
      </c>
      <c r="F2139" s="48" t="s">
        <v>400</v>
      </c>
      <c r="G2139" s="48" t="s">
        <v>401</v>
      </c>
      <c r="H2139" s="48">
        <v>1242</v>
      </c>
      <c r="I2139" s="48">
        <v>2</v>
      </c>
      <c r="J2139" s="48" t="s">
        <v>509</v>
      </c>
      <c r="K2139" s="48">
        <v>2201</v>
      </c>
      <c r="L2139" s="49">
        <v>212</v>
      </c>
      <c r="M2139" s="48" t="s">
        <v>367</v>
      </c>
      <c r="N2139" s="51" t="s">
        <v>500</v>
      </c>
      <c r="P2139" s="48">
        <v>713</v>
      </c>
      <c r="Q2139" s="131" t="str">
        <f>IFERROR(INDEX(JRoomSCS!C:C,MATCH(JRooms!M2139,JRoomSCS!$B:$B,0)),"N/A")</f>
        <v>Science</v>
      </c>
      <c r="R2139" s="86" t="s">
        <v>405</v>
      </c>
      <c r="S2139" s="87" t="str">
        <f>IFERROR(INDEX(SchoolList!C:C,MATCH(T2139,SchoolList!A:A,0)),"N/A")</f>
        <v>N/A</v>
      </c>
      <c r="T2139" s="87" t="s">
        <v>405</v>
      </c>
      <c r="U2139" s="88"/>
      <c r="V2139" s="87"/>
    </row>
    <row r="2140" spans="1:22" x14ac:dyDescent="0.2">
      <c r="A2140" s="48" t="s">
        <v>291</v>
      </c>
      <c r="B2140" s="48" t="s">
        <v>1182</v>
      </c>
      <c r="C2140" s="48" t="s">
        <v>89</v>
      </c>
      <c r="D2140" s="49">
        <v>826</v>
      </c>
      <c r="E2140" s="50" t="s">
        <v>399</v>
      </c>
      <c r="F2140" s="48" t="s">
        <v>400</v>
      </c>
      <c r="G2140" s="48" t="s">
        <v>401</v>
      </c>
      <c r="H2140" s="48">
        <v>1242</v>
      </c>
      <c r="I2140" s="48">
        <v>2</v>
      </c>
      <c r="J2140" s="48" t="s">
        <v>509</v>
      </c>
      <c r="K2140" s="48">
        <v>2199</v>
      </c>
      <c r="L2140" s="49">
        <v>213</v>
      </c>
      <c r="M2140" s="48" t="s">
        <v>367</v>
      </c>
      <c r="N2140" s="51" t="s">
        <v>500</v>
      </c>
      <c r="P2140" s="48">
        <v>713</v>
      </c>
      <c r="Q2140" s="131" t="str">
        <f>IFERROR(INDEX(JRoomSCS!C:C,MATCH(JRooms!M2140,JRoomSCS!$B:$B,0)),"N/A")</f>
        <v>Science</v>
      </c>
      <c r="R2140" s="86" t="s">
        <v>405</v>
      </c>
      <c r="S2140" s="87" t="str">
        <f>IFERROR(INDEX(SchoolList!C:C,MATCH(T2140,SchoolList!A:A,0)),"N/A")</f>
        <v>N/A</v>
      </c>
      <c r="T2140" s="87" t="s">
        <v>405</v>
      </c>
      <c r="U2140" s="88"/>
      <c r="V2140" s="87"/>
    </row>
    <row r="2141" spans="1:22" x14ac:dyDescent="0.2">
      <c r="A2141" s="48" t="s">
        <v>291</v>
      </c>
      <c r="B2141" s="48" t="s">
        <v>1182</v>
      </c>
      <c r="C2141" s="48" t="s">
        <v>89</v>
      </c>
      <c r="D2141" s="49">
        <v>826</v>
      </c>
      <c r="E2141" s="50" t="s">
        <v>399</v>
      </c>
      <c r="F2141" s="48" t="s">
        <v>400</v>
      </c>
      <c r="G2141" s="48" t="s">
        <v>401</v>
      </c>
      <c r="H2141" s="48">
        <v>1242</v>
      </c>
      <c r="I2141" s="48">
        <v>2</v>
      </c>
      <c r="J2141" s="48" t="s">
        <v>509</v>
      </c>
      <c r="K2141" s="48">
        <v>2204</v>
      </c>
      <c r="L2141" s="49">
        <v>214</v>
      </c>
      <c r="M2141" s="48" t="s">
        <v>366</v>
      </c>
      <c r="N2141" s="51" t="s">
        <v>500</v>
      </c>
      <c r="P2141" s="48">
        <v>713</v>
      </c>
      <c r="Q2141" s="131" t="str">
        <f>IFERROR(INDEX(JRoomSCS!C:C,MATCH(JRooms!M2141,JRoomSCS!$B:$B,0)),"N/A")</f>
        <v>Science</v>
      </c>
      <c r="R2141" s="86" t="s">
        <v>405</v>
      </c>
      <c r="S2141" s="87" t="str">
        <f>IFERROR(INDEX(SchoolList!C:C,MATCH(T2141,SchoolList!A:A,0)),"N/A")</f>
        <v>N/A</v>
      </c>
      <c r="T2141" s="87" t="s">
        <v>405</v>
      </c>
      <c r="U2141" s="88"/>
      <c r="V2141" s="87"/>
    </row>
    <row r="2142" spans="1:22" x14ac:dyDescent="0.2">
      <c r="A2142" s="48" t="s">
        <v>291</v>
      </c>
      <c r="B2142" s="48" t="s">
        <v>1182</v>
      </c>
      <c r="C2142" s="48" t="s">
        <v>89</v>
      </c>
      <c r="D2142" s="49">
        <v>826</v>
      </c>
      <c r="E2142" s="50" t="s">
        <v>399</v>
      </c>
      <c r="F2142" s="48" t="s">
        <v>400</v>
      </c>
      <c r="G2142" s="48" t="s">
        <v>401</v>
      </c>
      <c r="H2142" s="48">
        <v>1242</v>
      </c>
      <c r="I2142" s="48">
        <v>2</v>
      </c>
      <c r="J2142" s="48" t="s">
        <v>509</v>
      </c>
      <c r="K2142" s="48">
        <v>2203</v>
      </c>
      <c r="L2142" s="49">
        <v>215</v>
      </c>
      <c r="M2142" s="48" t="s">
        <v>367</v>
      </c>
      <c r="N2142" s="51" t="s">
        <v>500</v>
      </c>
      <c r="P2142" s="48">
        <v>713</v>
      </c>
      <c r="Q2142" s="131" t="str">
        <f>IFERROR(INDEX(JRoomSCS!C:C,MATCH(JRooms!M2142,JRoomSCS!$B:$B,0)),"N/A")</f>
        <v>Science</v>
      </c>
      <c r="R2142" s="86" t="s">
        <v>405</v>
      </c>
      <c r="S2142" s="87" t="str">
        <f>IFERROR(INDEX(SchoolList!C:C,MATCH(T2142,SchoolList!A:A,0)),"N/A")</f>
        <v>N/A</v>
      </c>
      <c r="T2142" s="87" t="s">
        <v>405</v>
      </c>
      <c r="U2142" s="88"/>
      <c r="V2142" s="87"/>
    </row>
    <row r="2143" spans="1:22" x14ac:dyDescent="0.2">
      <c r="A2143" s="48" t="s">
        <v>291</v>
      </c>
      <c r="B2143" s="48" t="s">
        <v>1182</v>
      </c>
      <c r="C2143" s="48" t="s">
        <v>89</v>
      </c>
      <c r="D2143" s="49">
        <v>826</v>
      </c>
      <c r="E2143" s="50" t="s">
        <v>399</v>
      </c>
      <c r="F2143" s="48" t="s">
        <v>400</v>
      </c>
      <c r="G2143" s="48" t="s">
        <v>401</v>
      </c>
      <c r="H2143" s="48">
        <v>1242</v>
      </c>
      <c r="I2143" s="48">
        <v>2</v>
      </c>
      <c r="J2143" s="48" t="s">
        <v>509</v>
      </c>
      <c r="K2143" s="48">
        <v>2205</v>
      </c>
      <c r="L2143" s="49">
        <v>216</v>
      </c>
      <c r="M2143" s="48" t="s">
        <v>364</v>
      </c>
      <c r="N2143" s="51" t="s">
        <v>404</v>
      </c>
      <c r="P2143" s="48">
        <v>576</v>
      </c>
      <c r="Q2143" s="131" t="str">
        <f>IFERROR(INDEX(JRoomSCS!C:C,MATCH(JRooms!M2143,JRoomSCS!$B:$B,0)),"N/A")</f>
        <v>Science</v>
      </c>
      <c r="R2143" s="86" t="s">
        <v>405</v>
      </c>
      <c r="S2143" s="87" t="str">
        <f>IFERROR(INDEX(SchoolList!C:C,MATCH(T2143,SchoolList!A:A,0)),"N/A")</f>
        <v>N/A</v>
      </c>
      <c r="T2143" s="87" t="s">
        <v>405</v>
      </c>
      <c r="U2143" s="88"/>
      <c r="V2143" s="87"/>
    </row>
    <row r="2144" spans="1:22" x14ac:dyDescent="0.2">
      <c r="A2144" s="48" t="s">
        <v>291</v>
      </c>
      <c r="B2144" s="48" t="s">
        <v>1182</v>
      </c>
      <c r="C2144" s="48" t="s">
        <v>89</v>
      </c>
      <c r="D2144" s="49">
        <v>826</v>
      </c>
      <c r="E2144" s="50" t="s">
        <v>399</v>
      </c>
      <c r="F2144" s="48" t="s">
        <v>400</v>
      </c>
      <c r="G2144" s="48" t="s">
        <v>401</v>
      </c>
      <c r="H2144" s="48">
        <v>1242</v>
      </c>
      <c r="I2144" s="48">
        <v>2</v>
      </c>
      <c r="J2144" s="48" t="s">
        <v>509</v>
      </c>
      <c r="K2144" s="48">
        <v>2202</v>
      </c>
      <c r="L2144" s="49">
        <v>217</v>
      </c>
      <c r="M2144" s="48" t="s">
        <v>364</v>
      </c>
      <c r="N2144" s="51" t="s">
        <v>404</v>
      </c>
      <c r="P2144" s="48">
        <v>576</v>
      </c>
      <c r="Q2144" s="131" t="str">
        <f>IFERROR(INDEX(JRoomSCS!C:C,MATCH(JRooms!M2144,JRoomSCS!$B:$B,0)),"N/A")</f>
        <v>Science</v>
      </c>
      <c r="R2144" s="86" t="s">
        <v>405</v>
      </c>
      <c r="S2144" s="87" t="str">
        <f>IFERROR(INDEX(SchoolList!C:C,MATCH(T2144,SchoolList!A:A,0)),"N/A")</f>
        <v>N/A</v>
      </c>
      <c r="T2144" s="87" t="s">
        <v>405</v>
      </c>
      <c r="U2144" s="88"/>
      <c r="V2144" s="87"/>
    </row>
    <row r="2145" spans="1:22" x14ac:dyDescent="0.2">
      <c r="A2145" s="48" t="s">
        <v>291</v>
      </c>
      <c r="B2145" s="48" t="s">
        <v>1182</v>
      </c>
      <c r="C2145" s="48" t="s">
        <v>89</v>
      </c>
      <c r="D2145" s="49">
        <v>826</v>
      </c>
      <c r="E2145" s="50" t="s">
        <v>399</v>
      </c>
      <c r="F2145" s="48" t="s">
        <v>400</v>
      </c>
      <c r="G2145" s="48" t="s">
        <v>401</v>
      </c>
      <c r="H2145" s="48">
        <v>1242</v>
      </c>
      <c r="I2145" s="48">
        <v>2</v>
      </c>
      <c r="J2145" s="48" t="s">
        <v>509</v>
      </c>
      <c r="K2145" s="48">
        <v>2206</v>
      </c>
      <c r="L2145" s="49">
        <v>218</v>
      </c>
      <c r="M2145" s="48" t="s">
        <v>626</v>
      </c>
      <c r="N2145" s="51" t="s">
        <v>404</v>
      </c>
      <c r="P2145" s="48">
        <v>836</v>
      </c>
      <c r="Q2145" s="131" t="str">
        <f>IFERROR(INDEX(JRoomSCS!C:C,MATCH(JRooms!M2145,JRoomSCS!$B:$B,0)),"N/A")</f>
        <v>N/A</v>
      </c>
      <c r="R2145" s="86" t="s">
        <v>405</v>
      </c>
      <c r="S2145" s="87" t="str">
        <f>IFERROR(INDEX(SchoolList!C:C,MATCH(T2145,SchoolList!A:A,0)),"N/A")</f>
        <v>N/A</v>
      </c>
      <c r="T2145" s="87" t="s">
        <v>405</v>
      </c>
      <c r="U2145" s="88"/>
      <c r="V2145" s="87"/>
    </row>
    <row r="2146" spans="1:22" x14ac:dyDescent="0.2">
      <c r="A2146" s="48" t="s">
        <v>291</v>
      </c>
      <c r="B2146" s="48" t="s">
        <v>1182</v>
      </c>
      <c r="C2146" s="48" t="s">
        <v>89</v>
      </c>
      <c r="D2146" s="49">
        <v>826</v>
      </c>
      <c r="E2146" s="50" t="s">
        <v>399</v>
      </c>
      <c r="F2146" s="48" t="s">
        <v>400</v>
      </c>
      <c r="G2146" s="48" t="s">
        <v>401</v>
      </c>
      <c r="H2146" s="48">
        <v>1242</v>
      </c>
      <c r="I2146" s="48">
        <v>2</v>
      </c>
      <c r="J2146" s="48" t="s">
        <v>509</v>
      </c>
      <c r="K2146" s="48">
        <v>2207</v>
      </c>
      <c r="L2146" s="49">
        <v>219</v>
      </c>
      <c r="M2146" s="48" t="s">
        <v>626</v>
      </c>
      <c r="N2146" s="51" t="s">
        <v>404</v>
      </c>
      <c r="P2146" s="48">
        <v>775</v>
      </c>
      <c r="Q2146" s="131" t="str">
        <f>IFERROR(INDEX(JRoomSCS!C:C,MATCH(JRooms!M2146,JRoomSCS!$B:$B,0)),"N/A")</f>
        <v>N/A</v>
      </c>
      <c r="R2146" s="86" t="s">
        <v>405</v>
      </c>
      <c r="S2146" s="87" t="str">
        <f>IFERROR(INDEX(SchoolList!C:C,MATCH(T2146,SchoolList!A:A,0)),"N/A")</f>
        <v>N/A</v>
      </c>
      <c r="T2146" s="87" t="s">
        <v>405</v>
      </c>
      <c r="U2146" s="88"/>
      <c r="V2146" s="87"/>
    </row>
    <row r="2147" spans="1:22" x14ac:dyDescent="0.2">
      <c r="A2147" s="48" t="s">
        <v>291</v>
      </c>
      <c r="B2147" s="48" t="s">
        <v>1182</v>
      </c>
      <c r="C2147" s="48" t="s">
        <v>89</v>
      </c>
      <c r="D2147" s="49">
        <v>826</v>
      </c>
      <c r="E2147" s="50" t="s">
        <v>399</v>
      </c>
      <c r="F2147" s="48" t="s">
        <v>400</v>
      </c>
      <c r="G2147" s="48" t="s">
        <v>401</v>
      </c>
      <c r="H2147" s="48">
        <v>1242</v>
      </c>
      <c r="I2147" s="48">
        <v>2</v>
      </c>
      <c r="J2147" s="48" t="s">
        <v>509</v>
      </c>
      <c r="K2147" s="48">
        <v>2208</v>
      </c>
      <c r="L2147" s="49">
        <v>220</v>
      </c>
      <c r="M2147" s="48" t="s">
        <v>626</v>
      </c>
      <c r="N2147" s="51" t="s">
        <v>404</v>
      </c>
      <c r="P2147" s="48">
        <v>836</v>
      </c>
      <c r="Q2147" s="131" t="str">
        <f>IFERROR(INDEX(JRoomSCS!C:C,MATCH(JRooms!M2147,JRoomSCS!$B:$B,0)),"N/A")</f>
        <v>N/A</v>
      </c>
      <c r="R2147" s="86" t="s">
        <v>405</v>
      </c>
      <c r="S2147" s="87" t="str">
        <f>IFERROR(INDEX(SchoolList!C:C,MATCH(T2147,SchoolList!A:A,0)),"N/A")</f>
        <v>N/A</v>
      </c>
      <c r="T2147" s="87" t="s">
        <v>405</v>
      </c>
      <c r="U2147" s="88"/>
      <c r="V2147" s="87"/>
    </row>
    <row r="2148" spans="1:22" x14ac:dyDescent="0.2">
      <c r="A2148" s="48" t="s">
        <v>291</v>
      </c>
      <c r="B2148" s="48" t="s">
        <v>1182</v>
      </c>
      <c r="C2148" s="48" t="s">
        <v>89</v>
      </c>
      <c r="D2148" s="49">
        <v>826</v>
      </c>
      <c r="E2148" s="50" t="s">
        <v>399</v>
      </c>
      <c r="F2148" s="48" t="s">
        <v>400</v>
      </c>
      <c r="G2148" s="48" t="s">
        <v>401</v>
      </c>
      <c r="H2148" s="48">
        <v>1242</v>
      </c>
      <c r="I2148" s="48">
        <v>2</v>
      </c>
      <c r="J2148" s="48" t="s">
        <v>509</v>
      </c>
      <c r="K2148" s="48">
        <v>2209</v>
      </c>
      <c r="L2148" s="49">
        <v>221</v>
      </c>
      <c r="M2148" s="48" t="s">
        <v>626</v>
      </c>
      <c r="N2148" s="51" t="s">
        <v>404</v>
      </c>
      <c r="P2148" s="48">
        <v>800</v>
      </c>
      <c r="Q2148" s="131" t="str">
        <f>IFERROR(INDEX(JRoomSCS!C:C,MATCH(JRooms!M2148,JRoomSCS!$B:$B,0)),"N/A")</f>
        <v>N/A</v>
      </c>
      <c r="R2148" s="86" t="s">
        <v>405</v>
      </c>
      <c r="S2148" s="87" t="str">
        <f>IFERROR(INDEX(SchoolList!C:C,MATCH(T2148,SchoolList!A:A,0)),"N/A")</f>
        <v>N/A</v>
      </c>
      <c r="T2148" s="87" t="s">
        <v>405</v>
      </c>
      <c r="U2148" s="88"/>
      <c r="V2148" s="87"/>
    </row>
    <row r="2149" spans="1:22" x14ac:dyDescent="0.2">
      <c r="A2149" s="48" t="s">
        <v>291</v>
      </c>
      <c r="B2149" s="48" t="s">
        <v>1182</v>
      </c>
      <c r="C2149" s="48" t="s">
        <v>89</v>
      </c>
      <c r="D2149" s="49">
        <v>826</v>
      </c>
      <c r="E2149" s="50" t="s">
        <v>399</v>
      </c>
      <c r="F2149" s="48" t="s">
        <v>400</v>
      </c>
      <c r="G2149" s="48" t="s">
        <v>401</v>
      </c>
      <c r="H2149" s="48">
        <v>1242</v>
      </c>
      <c r="I2149" s="48">
        <v>2</v>
      </c>
      <c r="J2149" s="48" t="s">
        <v>509</v>
      </c>
      <c r="K2149" s="48">
        <v>2210</v>
      </c>
      <c r="L2149" s="49">
        <v>222</v>
      </c>
      <c r="M2149" s="48" t="s">
        <v>626</v>
      </c>
      <c r="N2149" s="51" t="s">
        <v>404</v>
      </c>
      <c r="P2149" s="48">
        <v>800</v>
      </c>
      <c r="Q2149" s="131" t="str">
        <f>IFERROR(INDEX(JRoomSCS!C:C,MATCH(JRooms!M2149,JRoomSCS!$B:$B,0)),"N/A")</f>
        <v>N/A</v>
      </c>
      <c r="R2149" s="86" t="s">
        <v>405</v>
      </c>
      <c r="S2149" s="87" t="str">
        <f>IFERROR(INDEX(SchoolList!C:C,MATCH(T2149,SchoolList!A:A,0)),"N/A")</f>
        <v>N/A</v>
      </c>
      <c r="T2149" s="87" t="s">
        <v>405</v>
      </c>
      <c r="U2149" s="88"/>
      <c r="V2149" s="87"/>
    </row>
    <row r="2150" spans="1:22" x14ac:dyDescent="0.2">
      <c r="A2150" s="48" t="s">
        <v>291</v>
      </c>
      <c r="B2150" s="48" t="s">
        <v>1182</v>
      </c>
      <c r="C2150" s="48" t="s">
        <v>89</v>
      </c>
      <c r="D2150" s="49">
        <v>826</v>
      </c>
      <c r="E2150" s="50" t="s">
        <v>399</v>
      </c>
      <c r="F2150" s="48" t="s">
        <v>400</v>
      </c>
      <c r="G2150" s="48" t="s">
        <v>401</v>
      </c>
      <c r="H2150" s="48">
        <v>1242</v>
      </c>
      <c r="I2150" s="48">
        <v>2</v>
      </c>
      <c r="J2150" s="48" t="s">
        <v>509</v>
      </c>
      <c r="K2150" s="48">
        <v>2211</v>
      </c>
      <c r="L2150" s="49">
        <v>223</v>
      </c>
      <c r="M2150" s="48" t="s">
        <v>506</v>
      </c>
      <c r="N2150" s="51" t="s">
        <v>404</v>
      </c>
      <c r="P2150" s="48">
        <v>800</v>
      </c>
      <c r="Q2150" s="131" t="str">
        <f>IFERROR(INDEX(JRoomSCS!C:C,MATCH(JRooms!M2150,JRoomSCS!$B:$B,0)),"N/A")</f>
        <v>N/A</v>
      </c>
      <c r="R2150" s="86" t="s">
        <v>405</v>
      </c>
      <c r="S2150" s="87" t="str">
        <f>IFERROR(INDEX(SchoolList!C:C,MATCH(T2150,SchoolList!A:A,0)),"N/A")</f>
        <v>N/A</v>
      </c>
      <c r="T2150" s="87" t="s">
        <v>405</v>
      </c>
      <c r="U2150" s="88"/>
      <c r="V2150" s="87"/>
    </row>
    <row r="2151" spans="1:22" x14ac:dyDescent="0.2">
      <c r="A2151" s="48" t="s">
        <v>291</v>
      </c>
      <c r="B2151" s="48" t="s">
        <v>1182</v>
      </c>
      <c r="C2151" s="48" t="s">
        <v>89</v>
      </c>
      <c r="D2151" s="49">
        <v>826</v>
      </c>
      <c r="E2151" s="50" t="s">
        <v>399</v>
      </c>
      <c r="F2151" s="48" t="s">
        <v>400</v>
      </c>
      <c r="G2151" s="48" t="s">
        <v>401</v>
      </c>
      <c r="H2151" s="48">
        <v>1242</v>
      </c>
      <c r="I2151" s="48">
        <v>2</v>
      </c>
      <c r="J2151" s="48" t="s">
        <v>509</v>
      </c>
      <c r="K2151" s="48">
        <v>2212</v>
      </c>
      <c r="L2151" s="49">
        <v>224</v>
      </c>
      <c r="M2151" s="48" t="s">
        <v>506</v>
      </c>
      <c r="N2151" s="51" t="s">
        <v>404</v>
      </c>
      <c r="P2151" s="48">
        <v>460</v>
      </c>
      <c r="Q2151" s="131" t="str">
        <f>IFERROR(INDEX(JRoomSCS!C:C,MATCH(JRooms!M2151,JRoomSCS!$B:$B,0)),"N/A")</f>
        <v>N/A</v>
      </c>
      <c r="R2151" s="86" t="s">
        <v>405</v>
      </c>
      <c r="S2151" s="87" t="str">
        <f>IFERROR(INDEX(SchoolList!C:C,MATCH(T2151,SchoolList!A:A,0)),"N/A")</f>
        <v>N/A</v>
      </c>
      <c r="T2151" s="87" t="s">
        <v>405</v>
      </c>
      <c r="U2151" s="88"/>
      <c r="V2151" s="87"/>
    </row>
    <row r="2152" spans="1:22" x14ac:dyDescent="0.2">
      <c r="A2152" s="48" t="s">
        <v>291</v>
      </c>
      <c r="B2152" s="48" t="s">
        <v>1182</v>
      </c>
      <c r="C2152" s="48" t="s">
        <v>89</v>
      </c>
      <c r="D2152" s="49">
        <v>826</v>
      </c>
      <c r="E2152" s="50" t="s">
        <v>399</v>
      </c>
      <c r="F2152" s="48" t="s">
        <v>400</v>
      </c>
      <c r="G2152" s="48" t="s">
        <v>401</v>
      </c>
      <c r="H2152" s="48">
        <v>1242</v>
      </c>
      <c r="I2152" s="48">
        <v>2</v>
      </c>
      <c r="J2152" s="48" t="s">
        <v>509</v>
      </c>
      <c r="K2152" s="48">
        <v>2213</v>
      </c>
      <c r="L2152" s="49">
        <v>225</v>
      </c>
      <c r="M2152" s="48" t="s">
        <v>626</v>
      </c>
      <c r="N2152" s="51" t="s">
        <v>404</v>
      </c>
      <c r="P2152" s="48">
        <v>800</v>
      </c>
      <c r="Q2152" s="131" t="str">
        <f>IFERROR(INDEX(JRoomSCS!C:C,MATCH(JRooms!M2152,JRoomSCS!$B:$B,0)),"N/A")</f>
        <v>N/A</v>
      </c>
      <c r="R2152" s="86" t="s">
        <v>405</v>
      </c>
      <c r="S2152" s="87" t="str">
        <f>IFERROR(INDEX(SchoolList!C:C,MATCH(T2152,SchoolList!A:A,0)),"N/A")</f>
        <v>N/A</v>
      </c>
      <c r="T2152" s="87" t="s">
        <v>405</v>
      </c>
      <c r="U2152" s="88"/>
      <c r="V2152" s="87"/>
    </row>
    <row r="2153" spans="1:22" x14ac:dyDescent="0.2">
      <c r="A2153" s="48" t="s">
        <v>291</v>
      </c>
      <c r="B2153" s="48" t="s">
        <v>1182</v>
      </c>
      <c r="C2153" s="48" t="s">
        <v>89</v>
      </c>
      <c r="D2153" s="49">
        <v>826</v>
      </c>
      <c r="E2153" s="50" t="s">
        <v>399</v>
      </c>
      <c r="F2153" s="48" t="s">
        <v>400</v>
      </c>
      <c r="G2153" s="48" t="s">
        <v>401</v>
      </c>
      <c r="H2153" s="48">
        <v>1242</v>
      </c>
      <c r="I2153" s="48">
        <v>2</v>
      </c>
      <c r="J2153" s="48" t="s">
        <v>509</v>
      </c>
      <c r="K2153" s="48">
        <v>2214</v>
      </c>
      <c r="L2153" s="49">
        <v>226</v>
      </c>
      <c r="M2153" s="48" t="s">
        <v>626</v>
      </c>
      <c r="N2153" s="51" t="s">
        <v>404</v>
      </c>
      <c r="P2153" s="48">
        <v>900</v>
      </c>
      <c r="Q2153" s="131" t="str">
        <f>IFERROR(INDEX(JRoomSCS!C:C,MATCH(JRooms!M2153,JRoomSCS!$B:$B,0)),"N/A")</f>
        <v>N/A</v>
      </c>
      <c r="R2153" s="86" t="s">
        <v>405</v>
      </c>
      <c r="S2153" s="87" t="str">
        <f>IFERROR(INDEX(SchoolList!C:C,MATCH(T2153,SchoolList!A:A,0)),"N/A")</f>
        <v>N/A</v>
      </c>
      <c r="T2153" s="87" t="s">
        <v>405</v>
      </c>
      <c r="U2153" s="88"/>
      <c r="V2153" s="87"/>
    </row>
    <row r="2154" spans="1:22" x14ac:dyDescent="0.2">
      <c r="A2154" s="48" t="s">
        <v>291</v>
      </c>
      <c r="B2154" s="48" t="s">
        <v>1182</v>
      </c>
      <c r="C2154" s="48" t="s">
        <v>89</v>
      </c>
      <c r="D2154" s="49">
        <v>826</v>
      </c>
      <c r="E2154" s="50" t="s">
        <v>399</v>
      </c>
      <c r="F2154" s="48" t="s">
        <v>400</v>
      </c>
      <c r="G2154" s="48" t="s">
        <v>401</v>
      </c>
      <c r="H2154" s="48">
        <v>1242</v>
      </c>
      <c r="I2154" s="48">
        <v>2</v>
      </c>
      <c r="J2154" s="48" t="s">
        <v>509</v>
      </c>
      <c r="K2154" s="48">
        <v>2216</v>
      </c>
      <c r="L2154" s="49">
        <v>228</v>
      </c>
      <c r="M2154" s="48" t="s">
        <v>626</v>
      </c>
      <c r="N2154" s="51" t="s">
        <v>404</v>
      </c>
      <c r="P2154" s="48">
        <v>900</v>
      </c>
      <c r="Q2154" s="131" t="str">
        <f>IFERROR(INDEX(JRoomSCS!C:C,MATCH(JRooms!M2154,JRoomSCS!$B:$B,0)),"N/A")</f>
        <v>N/A</v>
      </c>
      <c r="R2154" s="86" t="s">
        <v>405</v>
      </c>
      <c r="S2154" s="87" t="str">
        <f>IFERROR(INDEX(SchoolList!C:C,MATCH(T2154,SchoolList!A:A,0)),"N/A")</f>
        <v>N/A</v>
      </c>
      <c r="T2154" s="87" t="s">
        <v>405</v>
      </c>
      <c r="U2154" s="88"/>
      <c r="V2154" s="87"/>
    </row>
    <row r="2155" spans="1:22" x14ac:dyDescent="0.2">
      <c r="A2155" s="48" t="s">
        <v>291</v>
      </c>
      <c r="B2155" s="48" t="s">
        <v>1182</v>
      </c>
      <c r="C2155" s="48" t="s">
        <v>89</v>
      </c>
      <c r="D2155" s="49">
        <v>826</v>
      </c>
      <c r="E2155" s="50" t="s">
        <v>399</v>
      </c>
      <c r="F2155" s="48" t="s">
        <v>400</v>
      </c>
      <c r="G2155" s="48" t="s">
        <v>401</v>
      </c>
      <c r="H2155" s="48">
        <v>1242</v>
      </c>
      <c r="I2155" s="48">
        <v>2</v>
      </c>
      <c r="J2155" s="48" t="s">
        <v>509</v>
      </c>
      <c r="K2155" s="48">
        <v>2215</v>
      </c>
      <c r="L2155" s="49">
        <v>229</v>
      </c>
      <c r="M2155" s="48" t="s">
        <v>626</v>
      </c>
      <c r="N2155" s="51" t="s">
        <v>404</v>
      </c>
      <c r="P2155" s="48">
        <v>900</v>
      </c>
      <c r="Q2155" s="131" t="str">
        <f>IFERROR(INDEX(JRoomSCS!C:C,MATCH(JRooms!M2155,JRoomSCS!$B:$B,0)),"N/A")</f>
        <v>N/A</v>
      </c>
      <c r="R2155" s="86" t="s">
        <v>405</v>
      </c>
      <c r="S2155" s="87" t="str">
        <f>IFERROR(INDEX(SchoolList!C:C,MATCH(T2155,SchoolList!A:A,0)),"N/A")</f>
        <v>N/A</v>
      </c>
      <c r="T2155" s="87" t="s">
        <v>405</v>
      </c>
      <c r="U2155" s="88"/>
      <c r="V2155" s="87"/>
    </row>
    <row r="2156" spans="1:22" x14ac:dyDescent="0.2">
      <c r="A2156" s="48" t="s">
        <v>291</v>
      </c>
      <c r="B2156" s="48" t="s">
        <v>1182</v>
      </c>
      <c r="C2156" s="48" t="s">
        <v>89</v>
      </c>
      <c r="D2156" s="49">
        <v>826</v>
      </c>
      <c r="E2156" s="50" t="s">
        <v>399</v>
      </c>
      <c r="F2156" s="48" t="s">
        <v>400</v>
      </c>
      <c r="G2156" s="48" t="s">
        <v>401</v>
      </c>
      <c r="H2156" s="48">
        <v>1242</v>
      </c>
      <c r="I2156" s="48">
        <v>2</v>
      </c>
      <c r="J2156" s="48" t="s">
        <v>509</v>
      </c>
      <c r="K2156" s="48">
        <v>2217</v>
      </c>
      <c r="L2156" s="49">
        <v>231</v>
      </c>
      <c r="M2156" s="48" t="s">
        <v>626</v>
      </c>
      <c r="N2156" s="51" t="s">
        <v>404</v>
      </c>
      <c r="P2156" s="48">
        <v>900</v>
      </c>
      <c r="Q2156" s="131" t="str">
        <f>IFERROR(INDEX(JRoomSCS!C:C,MATCH(JRooms!M2156,JRoomSCS!$B:$B,0)),"N/A")</f>
        <v>N/A</v>
      </c>
      <c r="R2156" s="86" t="s">
        <v>405</v>
      </c>
      <c r="S2156" s="87" t="str">
        <f>IFERROR(INDEX(SchoolList!C:C,MATCH(T2156,SchoolList!A:A,0)),"N/A")</f>
        <v>N/A</v>
      </c>
      <c r="T2156" s="87" t="s">
        <v>405</v>
      </c>
      <c r="U2156" s="88"/>
      <c r="V2156" s="87"/>
    </row>
    <row r="2157" spans="1:22" x14ac:dyDescent="0.2">
      <c r="A2157" s="48" t="s">
        <v>291</v>
      </c>
      <c r="B2157" s="48" t="s">
        <v>1182</v>
      </c>
      <c r="C2157" s="48" t="s">
        <v>89</v>
      </c>
      <c r="D2157" s="49">
        <v>826</v>
      </c>
      <c r="E2157" s="50" t="s">
        <v>399</v>
      </c>
      <c r="F2157" s="48" t="s">
        <v>400</v>
      </c>
      <c r="G2157" s="48" t="s">
        <v>401</v>
      </c>
      <c r="H2157" s="48">
        <v>1242</v>
      </c>
      <c r="I2157" s="48">
        <v>2</v>
      </c>
      <c r="J2157" s="48" t="s">
        <v>509</v>
      </c>
      <c r="K2157" s="48">
        <v>2218</v>
      </c>
      <c r="L2157" s="49">
        <v>233</v>
      </c>
      <c r="M2157" s="48" t="s">
        <v>626</v>
      </c>
      <c r="N2157" s="51" t="s">
        <v>404</v>
      </c>
      <c r="P2157" s="48">
        <v>900</v>
      </c>
      <c r="Q2157" s="131" t="str">
        <f>IFERROR(INDEX(JRoomSCS!C:C,MATCH(JRooms!M2157,JRoomSCS!$B:$B,0)),"N/A")</f>
        <v>N/A</v>
      </c>
      <c r="R2157" s="86" t="s">
        <v>405</v>
      </c>
      <c r="S2157" s="87" t="str">
        <f>IFERROR(INDEX(SchoolList!C:C,MATCH(T2157,SchoolList!A:A,0)),"N/A")</f>
        <v>N/A</v>
      </c>
      <c r="T2157" s="87" t="s">
        <v>405</v>
      </c>
      <c r="U2157" s="88"/>
      <c r="V2157" s="87"/>
    </row>
    <row r="2158" spans="1:22" x14ac:dyDescent="0.2">
      <c r="A2158" s="48" t="s">
        <v>291</v>
      </c>
      <c r="B2158" s="48" t="s">
        <v>1182</v>
      </c>
      <c r="C2158" s="48" t="s">
        <v>89</v>
      </c>
      <c r="D2158" s="49">
        <v>826</v>
      </c>
      <c r="E2158" s="50" t="s">
        <v>399</v>
      </c>
      <c r="F2158" s="48" t="s">
        <v>400</v>
      </c>
      <c r="G2158" s="48" t="s">
        <v>401</v>
      </c>
      <c r="H2158" s="48">
        <v>1242</v>
      </c>
      <c r="I2158" s="48">
        <v>2</v>
      </c>
      <c r="J2158" s="48" t="s">
        <v>509</v>
      </c>
      <c r="K2158" s="48">
        <v>2224</v>
      </c>
      <c r="L2158" s="49">
        <v>234</v>
      </c>
      <c r="M2158" s="48" t="s">
        <v>626</v>
      </c>
      <c r="N2158" s="51" t="s">
        <v>404</v>
      </c>
      <c r="P2158" s="48">
        <v>900</v>
      </c>
      <c r="Q2158" s="131" t="str">
        <f>IFERROR(INDEX(JRoomSCS!C:C,MATCH(JRooms!M2158,JRoomSCS!$B:$B,0)),"N/A")</f>
        <v>N/A</v>
      </c>
      <c r="R2158" s="86" t="s">
        <v>405</v>
      </c>
      <c r="S2158" s="87" t="str">
        <f>IFERROR(INDEX(SchoolList!C:C,MATCH(T2158,SchoolList!A:A,0)),"N/A")</f>
        <v>N/A</v>
      </c>
      <c r="T2158" s="87" t="s">
        <v>405</v>
      </c>
      <c r="U2158" s="88"/>
      <c r="V2158" s="87"/>
    </row>
    <row r="2159" spans="1:22" x14ac:dyDescent="0.2">
      <c r="A2159" s="48" t="s">
        <v>291</v>
      </c>
      <c r="B2159" s="48" t="s">
        <v>1182</v>
      </c>
      <c r="C2159" s="48" t="s">
        <v>89</v>
      </c>
      <c r="D2159" s="49">
        <v>826</v>
      </c>
      <c r="E2159" s="50" t="s">
        <v>399</v>
      </c>
      <c r="F2159" s="48" t="s">
        <v>400</v>
      </c>
      <c r="G2159" s="48" t="s">
        <v>401</v>
      </c>
      <c r="H2159" s="48">
        <v>1242</v>
      </c>
      <c r="I2159" s="48">
        <v>2</v>
      </c>
      <c r="J2159" s="48" t="s">
        <v>509</v>
      </c>
      <c r="K2159" s="48">
        <v>2222</v>
      </c>
      <c r="L2159" s="49">
        <v>236</v>
      </c>
      <c r="M2159" s="48" t="s">
        <v>626</v>
      </c>
      <c r="N2159" s="51" t="s">
        <v>404</v>
      </c>
      <c r="P2159" s="48">
        <v>600</v>
      </c>
      <c r="Q2159" s="131" t="str">
        <f>IFERROR(INDEX(JRoomSCS!C:C,MATCH(JRooms!M2159,JRoomSCS!$B:$B,0)),"N/A")</f>
        <v>N/A</v>
      </c>
      <c r="R2159" s="86" t="s">
        <v>405</v>
      </c>
      <c r="S2159" s="87" t="str">
        <f>IFERROR(INDEX(SchoolList!C:C,MATCH(T2159,SchoolList!A:A,0)),"N/A")</f>
        <v>N/A</v>
      </c>
      <c r="T2159" s="87" t="s">
        <v>405</v>
      </c>
      <c r="U2159" s="88"/>
      <c r="V2159" s="87"/>
    </row>
    <row r="2160" spans="1:22" x14ac:dyDescent="0.2">
      <c r="A2160" s="48" t="s">
        <v>291</v>
      </c>
      <c r="B2160" s="48" t="s">
        <v>1182</v>
      </c>
      <c r="C2160" s="48" t="s">
        <v>89</v>
      </c>
      <c r="D2160" s="49">
        <v>826</v>
      </c>
      <c r="E2160" s="50" t="s">
        <v>399</v>
      </c>
      <c r="F2160" s="48" t="s">
        <v>400</v>
      </c>
      <c r="G2160" s="48" t="s">
        <v>401</v>
      </c>
      <c r="H2160" s="48">
        <v>1242</v>
      </c>
      <c r="I2160" s="48">
        <v>2</v>
      </c>
      <c r="J2160" s="48" t="s">
        <v>509</v>
      </c>
      <c r="K2160" s="48">
        <v>2223</v>
      </c>
      <c r="L2160" s="49">
        <v>237</v>
      </c>
      <c r="M2160" s="48" t="s">
        <v>626</v>
      </c>
      <c r="N2160" s="51" t="s">
        <v>404</v>
      </c>
      <c r="P2160" s="48">
        <v>900</v>
      </c>
      <c r="Q2160" s="131" t="str">
        <f>IFERROR(INDEX(JRoomSCS!C:C,MATCH(JRooms!M2160,JRoomSCS!$B:$B,0)),"N/A")</f>
        <v>N/A</v>
      </c>
      <c r="R2160" s="86" t="s">
        <v>405</v>
      </c>
      <c r="S2160" s="87" t="str">
        <f>IFERROR(INDEX(SchoolList!C:C,MATCH(T2160,SchoolList!A:A,0)),"N/A")</f>
        <v>N/A</v>
      </c>
      <c r="T2160" s="87" t="s">
        <v>405</v>
      </c>
      <c r="U2160" s="88"/>
      <c r="V2160" s="87"/>
    </row>
    <row r="2161" spans="1:22" x14ac:dyDescent="0.2">
      <c r="A2161" s="48" t="s">
        <v>291</v>
      </c>
      <c r="B2161" s="48" t="s">
        <v>1182</v>
      </c>
      <c r="C2161" s="48" t="s">
        <v>89</v>
      </c>
      <c r="D2161" s="49">
        <v>826</v>
      </c>
      <c r="E2161" s="50" t="s">
        <v>399</v>
      </c>
      <c r="F2161" s="48" t="s">
        <v>400</v>
      </c>
      <c r="G2161" s="48" t="s">
        <v>401</v>
      </c>
      <c r="H2161" s="48">
        <v>1242</v>
      </c>
      <c r="I2161" s="48">
        <v>2</v>
      </c>
      <c r="J2161" s="48" t="s">
        <v>509</v>
      </c>
      <c r="K2161" s="48">
        <v>2220</v>
      </c>
      <c r="L2161" s="49">
        <v>238</v>
      </c>
      <c r="M2161" s="48" t="s">
        <v>626</v>
      </c>
      <c r="N2161" s="51" t="s">
        <v>404</v>
      </c>
      <c r="P2161" s="48">
        <v>900</v>
      </c>
      <c r="Q2161" s="131" t="str">
        <f>IFERROR(INDEX(JRoomSCS!C:C,MATCH(JRooms!M2161,JRoomSCS!$B:$B,0)),"N/A")</f>
        <v>N/A</v>
      </c>
      <c r="R2161" s="86" t="s">
        <v>405</v>
      </c>
      <c r="S2161" s="87" t="str">
        <f>IFERROR(INDEX(SchoolList!C:C,MATCH(T2161,SchoolList!A:A,0)),"N/A")</f>
        <v>N/A</v>
      </c>
      <c r="T2161" s="87" t="s">
        <v>405</v>
      </c>
      <c r="U2161" s="88"/>
      <c r="V2161" s="87"/>
    </row>
    <row r="2162" spans="1:22" x14ac:dyDescent="0.2">
      <c r="A2162" s="48" t="s">
        <v>291</v>
      </c>
      <c r="B2162" s="48" t="s">
        <v>1182</v>
      </c>
      <c r="C2162" s="48" t="s">
        <v>89</v>
      </c>
      <c r="D2162" s="49">
        <v>826</v>
      </c>
      <c r="E2162" s="50" t="s">
        <v>399</v>
      </c>
      <c r="F2162" s="48" t="s">
        <v>400</v>
      </c>
      <c r="G2162" s="48" t="s">
        <v>401</v>
      </c>
      <c r="H2162" s="48">
        <v>1242</v>
      </c>
      <c r="I2162" s="48">
        <v>2</v>
      </c>
      <c r="J2162" s="48" t="s">
        <v>509</v>
      </c>
      <c r="K2162" s="48">
        <v>2221</v>
      </c>
      <c r="L2162" s="49">
        <v>239</v>
      </c>
      <c r="M2162" s="48" t="s">
        <v>626</v>
      </c>
      <c r="N2162" s="51" t="s">
        <v>404</v>
      </c>
      <c r="P2162" s="48">
        <v>900</v>
      </c>
      <c r="Q2162" s="131" t="str">
        <f>IFERROR(INDEX(JRoomSCS!C:C,MATCH(JRooms!M2162,JRoomSCS!$B:$B,0)),"N/A")</f>
        <v>N/A</v>
      </c>
      <c r="R2162" s="86" t="s">
        <v>405</v>
      </c>
      <c r="S2162" s="87" t="str">
        <f>IFERROR(INDEX(SchoolList!C:C,MATCH(T2162,SchoolList!A:A,0)),"N/A")</f>
        <v>N/A</v>
      </c>
      <c r="T2162" s="87" t="s">
        <v>405</v>
      </c>
      <c r="U2162" s="88"/>
      <c r="V2162" s="87"/>
    </row>
    <row r="2163" spans="1:22" x14ac:dyDescent="0.2">
      <c r="A2163" s="48" t="s">
        <v>291</v>
      </c>
      <c r="B2163" s="48" t="s">
        <v>1182</v>
      </c>
      <c r="C2163" s="48" t="s">
        <v>89</v>
      </c>
      <c r="D2163" s="49">
        <v>826</v>
      </c>
      <c r="E2163" s="50" t="s">
        <v>399</v>
      </c>
      <c r="F2163" s="48" t="s">
        <v>400</v>
      </c>
      <c r="G2163" s="48" t="s">
        <v>401</v>
      </c>
      <c r="H2163" s="48">
        <v>1242</v>
      </c>
      <c r="I2163" s="48">
        <v>2</v>
      </c>
      <c r="J2163" s="48" t="s">
        <v>509</v>
      </c>
      <c r="K2163" s="48">
        <v>2219</v>
      </c>
      <c r="L2163" s="49">
        <v>241</v>
      </c>
      <c r="M2163" s="48" t="s">
        <v>626</v>
      </c>
      <c r="N2163" s="51" t="s">
        <v>404</v>
      </c>
      <c r="P2163" s="48">
        <v>900</v>
      </c>
      <c r="Q2163" s="131" t="str">
        <f>IFERROR(INDEX(JRoomSCS!C:C,MATCH(JRooms!M2163,JRoomSCS!$B:$B,0)),"N/A")</f>
        <v>N/A</v>
      </c>
      <c r="R2163" s="86" t="s">
        <v>405</v>
      </c>
      <c r="S2163" s="87" t="str">
        <f>IFERROR(INDEX(SchoolList!C:C,MATCH(T2163,SchoolList!A:A,0)),"N/A")</f>
        <v>N/A</v>
      </c>
      <c r="T2163" s="87" t="s">
        <v>405</v>
      </c>
      <c r="U2163" s="88"/>
      <c r="V2163" s="87"/>
    </row>
    <row r="2164" spans="1:22" x14ac:dyDescent="0.2">
      <c r="A2164" s="48" t="s">
        <v>291</v>
      </c>
      <c r="B2164" s="48" t="s">
        <v>1182</v>
      </c>
      <c r="C2164" s="48" t="s">
        <v>89</v>
      </c>
      <c r="D2164" s="49">
        <v>829</v>
      </c>
      <c r="E2164" s="50" t="s">
        <v>487</v>
      </c>
      <c r="F2164" s="48" t="s">
        <v>488</v>
      </c>
      <c r="G2164" s="48" t="s">
        <v>401</v>
      </c>
      <c r="H2164" s="48">
        <v>829</v>
      </c>
      <c r="I2164" s="48">
        <v>1</v>
      </c>
      <c r="J2164" s="48" t="s">
        <v>402</v>
      </c>
      <c r="K2164" s="48">
        <v>2227</v>
      </c>
      <c r="L2164" s="49" t="s">
        <v>1187</v>
      </c>
      <c r="M2164" s="48" t="s">
        <v>1188</v>
      </c>
      <c r="N2164" s="51" t="s">
        <v>568</v>
      </c>
      <c r="P2164" s="48">
        <v>2070</v>
      </c>
      <c r="Q2164" s="131" t="str">
        <f>IFERROR(INDEX(JRoomSCS!C:C,MATCH(JRooms!M2164,JRoomSCS!$B:$B,0)),"N/A")</f>
        <v>N/A</v>
      </c>
      <c r="R2164" s="86" t="s">
        <v>405</v>
      </c>
      <c r="S2164" s="87" t="str">
        <f>IFERROR(INDEX(SchoolList!C:C,MATCH(T2164,SchoolList!A:A,0)),"N/A")</f>
        <v>N/A</v>
      </c>
      <c r="T2164" s="87" t="s">
        <v>405</v>
      </c>
      <c r="U2164" s="88"/>
      <c r="V2164" s="87"/>
    </row>
    <row r="2165" spans="1:22" x14ac:dyDescent="0.2">
      <c r="A2165" s="48" t="s">
        <v>291</v>
      </c>
      <c r="B2165" s="48" t="s">
        <v>1182</v>
      </c>
      <c r="C2165" s="48" t="s">
        <v>89</v>
      </c>
      <c r="D2165" s="49">
        <v>829</v>
      </c>
      <c r="E2165" s="50" t="s">
        <v>487</v>
      </c>
      <c r="F2165" s="48" t="s">
        <v>488</v>
      </c>
      <c r="G2165" s="48" t="s">
        <v>401</v>
      </c>
      <c r="H2165" s="48">
        <v>829</v>
      </c>
      <c r="I2165" s="48">
        <v>1</v>
      </c>
      <c r="J2165" s="48" t="s">
        <v>402</v>
      </c>
      <c r="K2165" s="48">
        <v>2228</v>
      </c>
      <c r="L2165" s="49" t="s">
        <v>1189</v>
      </c>
      <c r="M2165" s="48" t="s">
        <v>617</v>
      </c>
      <c r="N2165" s="51" t="s">
        <v>568</v>
      </c>
      <c r="P2165" s="48">
        <v>10010</v>
      </c>
      <c r="Q2165" s="131" t="str">
        <f>IFERROR(INDEX(JRoomSCS!C:C,MATCH(JRooms!M2165,JRoomSCS!$B:$B,0)),"N/A")</f>
        <v>N/A</v>
      </c>
      <c r="R2165" s="86" t="s">
        <v>405</v>
      </c>
      <c r="S2165" s="87" t="str">
        <f>IFERROR(INDEX(SchoolList!C:C,MATCH(T2165,SchoolList!A:A,0)),"N/A")</f>
        <v>N/A</v>
      </c>
      <c r="T2165" s="87" t="s">
        <v>405</v>
      </c>
      <c r="U2165" s="88"/>
      <c r="V2165" s="87"/>
    </row>
    <row r="2166" spans="1:22" x14ac:dyDescent="0.2">
      <c r="A2166" s="48" t="s">
        <v>291</v>
      </c>
      <c r="B2166" s="48" t="s">
        <v>1182</v>
      </c>
      <c r="C2166" s="48" t="s">
        <v>89</v>
      </c>
      <c r="D2166" s="49">
        <v>830</v>
      </c>
      <c r="E2166" s="50" t="s">
        <v>709</v>
      </c>
      <c r="F2166" s="48" t="s">
        <v>710</v>
      </c>
      <c r="G2166" s="48" t="s">
        <v>401</v>
      </c>
      <c r="H2166" s="48">
        <v>830</v>
      </c>
      <c r="I2166" s="48">
        <v>1</v>
      </c>
      <c r="J2166" s="48" t="s">
        <v>402</v>
      </c>
      <c r="K2166" s="48">
        <v>2232</v>
      </c>
      <c r="L2166" s="49">
        <v>1</v>
      </c>
      <c r="M2166" s="48" t="s">
        <v>626</v>
      </c>
      <c r="N2166" s="51" t="s">
        <v>404</v>
      </c>
      <c r="P2166" s="48">
        <v>638</v>
      </c>
      <c r="Q2166" s="131" t="str">
        <f>IFERROR(INDEX(JRoomSCS!C:C,MATCH(JRooms!M2166,JRoomSCS!$B:$B,0)),"N/A")</f>
        <v>N/A</v>
      </c>
      <c r="R2166" s="86" t="s">
        <v>405</v>
      </c>
      <c r="S2166" s="87" t="str">
        <f>IFERROR(INDEX(SchoolList!C:C,MATCH(T2166,SchoolList!A:A,0)),"N/A")</f>
        <v>N/A</v>
      </c>
      <c r="T2166" s="87" t="s">
        <v>405</v>
      </c>
      <c r="U2166" s="88"/>
      <c r="V2166" s="87"/>
    </row>
    <row r="2167" spans="1:22" x14ac:dyDescent="0.2">
      <c r="A2167" s="48" t="s">
        <v>291</v>
      </c>
      <c r="B2167" s="48" t="s">
        <v>1182</v>
      </c>
      <c r="C2167" s="48" t="s">
        <v>89</v>
      </c>
      <c r="D2167" s="49">
        <v>830</v>
      </c>
      <c r="E2167" s="50" t="s">
        <v>709</v>
      </c>
      <c r="F2167" s="48" t="s">
        <v>710</v>
      </c>
      <c r="G2167" s="48" t="s">
        <v>401</v>
      </c>
      <c r="H2167" s="48">
        <v>830</v>
      </c>
      <c r="I2167" s="48">
        <v>1</v>
      </c>
      <c r="J2167" s="48" t="s">
        <v>402</v>
      </c>
      <c r="K2167" s="48">
        <v>2229</v>
      </c>
      <c r="L2167" s="49" t="s">
        <v>566</v>
      </c>
      <c r="M2167" s="48" t="s">
        <v>617</v>
      </c>
      <c r="N2167" s="51" t="s">
        <v>568</v>
      </c>
      <c r="P2167" s="48">
        <v>5340</v>
      </c>
      <c r="Q2167" s="131" t="str">
        <f>IFERROR(INDEX(JRoomSCS!C:C,MATCH(JRooms!M2167,JRoomSCS!$B:$B,0)),"N/A")</f>
        <v>N/A</v>
      </c>
      <c r="R2167" s="86" t="s">
        <v>405</v>
      </c>
      <c r="S2167" s="87" t="str">
        <f>IFERROR(INDEX(SchoolList!C:C,MATCH(T2167,SchoolList!A:A,0)),"N/A")</f>
        <v>N/A</v>
      </c>
      <c r="T2167" s="87" t="s">
        <v>405</v>
      </c>
      <c r="U2167" s="88"/>
      <c r="V2167" s="87"/>
    </row>
    <row r="2168" spans="1:22" x14ac:dyDescent="0.2">
      <c r="A2168" s="48" t="s">
        <v>291</v>
      </c>
      <c r="B2168" s="48" t="s">
        <v>1182</v>
      </c>
      <c r="C2168" s="48" t="s">
        <v>89</v>
      </c>
      <c r="D2168" s="49">
        <v>830</v>
      </c>
      <c r="E2168" s="50" t="s">
        <v>709</v>
      </c>
      <c r="F2168" s="48" t="s">
        <v>710</v>
      </c>
      <c r="G2168" s="48" t="s">
        <v>401</v>
      </c>
      <c r="H2168" s="48">
        <v>830</v>
      </c>
      <c r="I2168" s="48">
        <v>1</v>
      </c>
      <c r="J2168" s="48" t="s">
        <v>402</v>
      </c>
      <c r="K2168" s="48">
        <v>2231</v>
      </c>
      <c r="L2168" s="49" t="s">
        <v>1127</v>
      </c>
      <c r="M2168" s="48" t="s">
        <v>688</v>
      </c>
      <c r="N2168" s="51" t="s">
        <v>568</v>
      </c>
      <c r="P2168" s="48">
        <v>880</v>
      </c>
      <c r="Q2168" s="131" t="str">
        <f>IFERROR(INDEX(JRoomSCS!C:C,MATCH(JRooms!M2168,JRoomSCS!$B:$B,0)),"N/A")</f>
        <v>N/A</v>
      </c>
      <c r="R2168" s="86" t="s">
        <v>405</v>
      </c>
      <c r="S2168" s="87" t="str">
        <f>IFERROR(INDEX(SchoolList!C:C,MATCH(T2168,SchoolList!A:A,0)),"N/A")</f>
        <v>N/A</v>
      </c>
      <c r="T2168" s="87" t="s">
        <v>405</v>
      </c>
      <c r="U2168" s="88"/>
      <c r="V2168" s="87"/>
    </row>
    <row r="2169" spans="1:22" x14ac:dyDescent="0.2">
      <c r="A2169" s="48" t="s">
        <v>291</v>
      </c>
      <c r="B2169" s="48" t="s">
        <v>1182</v>
      </c>
      <c r="C2169" s="48" t="s">
        <v>89</v>
      </c>
      <c r="D2169" s="49">
        <v>830</v>
      </c>
      <c r="E2169" s="50" t="s">
        <v>709</v>
      </c>
      <c r="F2169" s="48" t="s">
        <v>710</v>
      </c>
      <c r="G2169" s="48" t="s">
        <v>401</v>
      </c>
      <c r="H2169" s="48">
        <v>830</v>
      </c>
      <c r="I2169" s="48">
        <v>1</v>
      </c>
      <c r="J2169" s="48" t="s">
        <v>402</v>
      </c>
      <c r="K2169" s="48">
        <v>2230</v>
      </c>
      <c r="L2169" s="49" t="s">
        <v>689</v>
      </c>
      <c r="M2169" s="48" t="s">
        <v>688</v>
      </c>
      <c r="N2169" s="51" t="s">
        <v>568</v>
      </c>
      <c r="P2169" s="48">
        <v>608</v>
      </c>
      <c r="Q2169" s="131" t="str">
        <f>IFERROR(INDEX(JRoomSCS!C:C,MATCH(JRooms!M2169,JRoomSCS!$B:$B,0)),"N/A")</f>
        <v>N/A</v>
      </c>
      <c r="R2169" s="86" t="s">
        <v>405</v>
      </c>
      <c r="S2169" s="87" t="str">
        <f>IFERROR(INDEX(SchoolList!C:C,MATCH(T2169,SchoolList!A:A,0)),"N/A")</f>
        <v>N/A</v>
      </c>
      <c r="T2169" s="87" t="s">
        <v>405</v>
      </c>
      <c r="U2169" s="88"/>
      <c r="V2169" s="87"/>
    </row>
    <row r="2170" spans="1:22" x14ac:dyDescent="0.2">
      <c r="A2170" s="48" t="s">
        <v>291</v>
      </c>
      <c r="B2170" s="48" t="s">
        <v>1182</v>
      </c>
      <c r="C2170" s="48" t="s">
        <v>89</v>
      </c>
      <c r="D2170" s="49">
        <v>1022</v>
      </c>
      <c r="E2170" s="50" t="s">
        <v>1190</v>
      </c>
      <c r="F2170" s="48" t="s">
        <v>1191</v>
      </c>
      <c r="G2170" s="48" t="s">
        <v>401</v>
      </c>
      <c r="H2170" s="48">
        <v>1053</v>
      </c>
      <c r="I2170" s="48">
        <v>1</v>
      </c>
      <c r="J2170" s="48" t="s">
        <v>402</v>
      </c>
      <c r="K2170" s="48">
        <v>2250</v>
      </c>
      <c r="L2170" s="49" t="s">
        <v>735</v>
      </c>
      <c r="M2170" s="48" t="s">
        <v>626</v>
      </c>
      <c r="N2170" s="51" t="s">
        <v>404</v>
      </c>
      <c r="P2170" s="48">
        <v>880</v>
      </c>
      <c r="Q2170" s="131" t="str">
        <f>IFERROR(INDEX(JRoomSCS!C:C,MATCH(JRooms!M2170,JRoomSCS!$B:$B,0)),"N/A")</f>
        <v>N/A</v>
      </c>
      <c r="R2170" s="86" t="s">
        <v>405</v>
      </c>
      <c r="S2170" s="87" t="str">
        <f>IFERROR(INDEX(SchoolList!C:C,MATCH(T2170,SchoolList!A:A,0)),"N/A")</f>
        <v>N/A</v>
      </c>
      <c r="T2170" s="87" t="s">
        <v>405</v>
      </c>
      <c r="U2170" s="88"/>
      <c r="V2170" s="87"/>
    </row>
    <row r="2171" spans="1:22" x14ac:dyDescent="0.2">
      <c r="A2171" s="48" t="s">
        <v>291</v>
      </c>
      <c r="B2171" s="48" t="s">
        <v>1182</v>
      </c>
      <c r="C2171" s="48" t="s">
        <v>89</v>
      </c>
      <c r="D2171" s="49">
        <v>1022</v>
      </c>
      <c r="E2171" s="50" t="s">
        <v>1190</v>
      </c>
      <c r="F2171" s="48" t="s">
        <v>1191</v>
      </c>
      <c r="G2171" s="48" t="s">
        <v>401</v>
      </c>
      <c r="H2171" s="48">
        <v>1053</v>
      </c>
      <c r="I2171" s="48">
        <v>1</v>
      </c>
      <c r="J2171" s="48" t="s">
        <v>402</v>
      </c>
      <c r="K2171" s="48">
        <v>2249</v>
      </c>
      <c r="L2171" s="49" t="s">
        <v>736</v>
      </c>
      <c r="M2171" s="48" t="s">
        <v>563</v>
      </c>
      <c r="N2171" s="51" t="s">
        <v>564</v>
      </c>
      <c r="P2171" s="48">
        <v>7298</v>
      </c>
      <c r="Q2171" s="131" t="str">
        <f>IFERROR(INDEX(JRoomSCS!C:C,MATCH(JRooms!M2171,JRoomSCS!$B:$B,0)),"N/A")</f>
        <v>N/A</v>
      </c>
      <c r="R2171" s="86" t="s">
        <v>405</v>
      </c>
      <c r="S2171" s="87" t="str">
        <f>IFERROR(INDEX(SchoolList!C:C,MATCH(T2171,SchoolList!A:A,0)),"N/A")</f>
        <v>N/A</v>
      </c>
      <c r="T2171" s="87" t="s">
        <v>405</v>
      </c>
      <c r="U2171" s="88"/>
      <c r="V2171" s="87"/>
    </row>
    <row r="2172" spans="1:22" x14ac:dyDescent="0.2">
      <c r="A2172" s="48" t="s">
        <v>291</v>
      </c>
      <c r="B2172" s="48" t="s">
        <v>1182</v>
      </c>
      <c r="C2172" s="48" t="s">
        <v>89</v>
      </c>
      <c r="D2172" s="49">
        <v>1022</v>
      </c>
      <c r="E2172" s="50" t="s">
        <v>1190</v>
      </c>
      <c r="F2172" s="48" t="s">
        <v>1191</v>
      </c>
      <c r="G2172" s="48" t="s">
        <v>401</v>
      </c>
      <c r="H2172" s="48">
        <v>1053</v>
      </c>
      <c r="I2172" s="48">
        <v>1</v>
      </c>
      <c r="J2172" s="48" t="s">
        <v>402</v>
      </c>
      <c r="K2172" s="48">
        <v>2251</v>
      </c>
      <c r="L2172" s="49" t="s">
        <v>737</v>
      </c>
      <c r="M2172" s="48" t="s">
        <v>353</v>
      </c>
      <c r="N2172" s="51" t="s">
        <v>404</v>
      </c>
      <c r="P2172" s="48">
        <v>1015</v>
      </c>
      <c r="Q2172" s="131" t="str">
        <f>IFERROR(INDEX(JRoomSCS!C:C,MATCH(JRooms!M2172,JRoomSCS!$B:$B,0)),"N/A")</f>
        <v>Arts</v>
      </c>
      <c r="R2172" s="86" t="s">
        <v>405</v>
      </c>
      <c r="S2172" s="87" t="str">
        <f>IFERROR(INDEX(SchoolList!C:C,MATCH(T2172,SchoolList!A:A,0)),"N/A")</f>
        <v>N/A</v>
      </c>
      <c r="T2172" s="87" t="s">
        <v>405</v>
      </c>
      <c r="U2172" s="88"/>
      <c r="V2172" s="87"/>
    </row>
    <row r="2173" spans="1:22" x14ac:dyDescent="0.2">
      <c r="A2173" s="48" t="s">
        <v>291</v>
      </c>
      <c r="B2173" s="48" t="s">
        <v>1182</v>
      </c>
      <c r="C2173" s="48" t="s">
        <v>89</v>
      </c>
      <c r="D2173" s="49">
        <v>1022</v>
      </c>
      <c r="E2173" s="50" t="s">
        <v>1190</v>
      </c>
      <c r="F2173" s="48" t="s">
        <v>1191</v>
      </c>
      <c r="G2173" s="48" t="s">
        <v>401</v>
      </c>
      <c r="H2173" s="48">
        <v>1053</v>
      </c>
      <c r="I2173" s="48">
        <v>1</v>
      </c>
      <c r="J2173" s="48" t="s">
        <v>402</v>
      </c>
      <c r="K2173" s="48">
        <v>2248</v>
      </c>
      <c r="L2173" s="49" t="s">
        <v>738</v>
      </c>
      <c r="M2173" s="48" t="s">
        <v>361</v>
      </c>
      <c r="N2173" s="51" t="s">
        <v>404</v>
      </c>
      <c r="P2173" s="48">
        <v>1225</v>
      </c>
      <c r="Q2173" s="131" t="str">
        <f>IFERROR(INDEX(JRoomSCS!C:C,MATCH(JRooms!M2173,JRoomSCS!$B:$B,0)),"N/A")</f>
        <v>Arts</v>
      </c>
      <c r="R2173" s="86" t="s">
        <v>405</v>
      </c>
      <c r="S2173" s="87" t="str">
        <f>IFERROR(INDEX(SchoolList!C:C,MATCH(T2173,SchoolList!A:A,0)),"N/A")</f>
        <v>N/A</v>
      </c>
      <c r="T2173" s="87" t="s">
        <v>405</v>
      </c>
      <c r="U2173" s="88"/>
      <c r="V2173" s="87"/>
    </row>
    <row r="2174" spans="1:22" x14ac:dyDescent="0.2">
      <c r="A2174" s="48" t="s">
        <v>291</v>
      </c>
      <c r="B2174" s="48" t="s">
        <v>1182</v>
      </c>
      <c r="C2174" s="48" t="s">
        <v>89</v>
      </c>
      <c r="D2174" s="49">
        <v>1022</v>
      </c>
      <c r="E2174" s="50" t="s">
        <v>1190</v>
      </c>
      <c r="F2174" s="48" t="s">
        <v>1191</v>
      </c>
      <c r="G2174" s="48" t="s">
        <v>401</v>
      </c>
      <c r="H2174" s="48">
        <v>1053</v>
      </c>
      <c r="I2174" s="48">
        <v>1</v>
      </c>
      <c r="J2174" s="48" t="s">
        <v>402</v>
      </c>
      <c r="K2174" s="48">
        <v>2247</v>
      </c>
      <c r="L2174" s="49" t="s">
        <v>739</v>
      </c>
      <c r="M2174" s="48" t="s">
        <v>626</v>
      </c>
      <c r="N2174" s="51" t="s">
        <v>404</v>
      </c>
      <c r="P2174" s="48">
        <v>667</v>
      </c>
      <c r="Q2174" s="131" t="str">
        <f>IFERROR(INDEX(JRoomSCS!C:C,MATCH(JRooms!M2174,JRoomSCS!$B:$B,0)),"N/A")</f>
        <v>N/A</v>
      </c>
      <c r="R2174" s="86" t="s">
        <v>405</v>
      </c>
      <c r="S2174" s="87" t="str">
        <f>IFERROR(INDEX(SchoolList!C:C,MATCH(T2174,SchoolList!A:A,0)),"N/A")</f>
        <v>N/A</v>
      </c>
      <c r="T2174" s="87" t="s">
        <v>405</v>
      </c>
      <c r="U2174" s="88"/>
      <c r="V2174" s="87"/>
    </row>
    <row r="2175" spans="1:22" x14ac:dyDescent="0.2">
      <c r="A2175" s="48" t="s">
        <v>291</v>
      </c>
      <c r="B2175" s="48" t="s">
        <v>1182</v>
      </c>
      <c r="C2175" s="48" t="s">
        <v>89</v>
      </c>
      <c r="D2175" s="49">
        <v>1022</v>
      </c>
      <c r="E2175" s="50" t="s">
        <v>1190</v>
      </c>
      <c r="F2175" s="48" t="s">
        <v>1191</v>
      </c>
      <c r="G2175" s="48" t="s">
        <v>401</v>
      </c>
      <c r="H2175" s="48">
        <v>1053</v>
      </c>
      <c r="I2175" s="48">
        <v>1</v>
      </c>
      <c r="J2175" s="48" t="s">
        <v>402</v>
      </c>
      <c r="K2175" s="48">
        <v>2246</v>
      </c>
      <c r="L2175" s="49" t="s">
        <v>740</v>
      </c>
      <c r="M2175" s="48" t="s">
        <v>359</v>
      </c>
      <c r="N2175" s="51" t="s">
        <v>404</v>
      </c>
      <c r="P2175" s="48">
        <v>1363</v>
      </c>
      <c r="Q2175" s="131" t="str">
        <f>IFERROR(INDEX(JRoomSCS!C:C,MATCH(JRooms!M2175,JRoomSCS!$B:$B,0)),"N/A")</f>
        <v>Arts</v>
      </c>
      <c r="R2175" s="86" t="s">
        <v>405</v>
      </c>
      <c r="S2175" s="87" t="str">
        <f>IFERROR(INDEX(SchoolList!C:C,MATCH(T2175,SchoolList!A:A,0)),"N/A")</f>
        <v>N/A</v>
      </c>
      <c r="T2175" s="87" t="s">
        <v>405</v>
      </c>
      <c r="U2175" s="88"/>
      <c r="V2175" s="87"/>
    </row>
    <row r="2176" spans="1:22" x14ac:dyDescent="0.2">
      <c r="A2176" s="48" t="s">
        <v>291</v>
      </c>
      <c r="B2176" s="48" t="s">
        <v>1182</v>
      </c>
      <c r="C2176" s="48" t="s">
        <v>89</v>
      </c>
      <c r="D2176" s="49">
        <v>1022</v>
      </c>
      <c r="E2176" s="50" t="s">
        <v>1190</v>
      </c>
      <c r="F2176" s="48" t="s">
        <v>1191</v>
      </c>
      <c r="G2176" s="48" t="s">
        <v>401</v>
      </c>
      <c r="H2176" s="48">
        <v>1053</v>
      </c>
      <c r="I2176" s="48">
        <v>1</v>
      </c>
      <c r="J2176" s="48" t="s">
        <v>402</v>
      </c>
      <c r="K2176" s="48">
        <v>2244</v>
      </c>
      <c r="L2176" s="49" t="s">
        <v>1192</v>
      </c>
      <c r="M2176" s="48" t="s">
        <v>626</v>
      </c>
      <c r="N2176" s="51" t="s">
        <v>404</v>
      </c>
      <c r="P2176" s="48">
        <v>836</v>
      </c>
      <c r="Q2176" s="131" t="str">
        <f>IFERROR(INDEX(JRoomSCS!C:C,MATCH(JRooms!M2176,JRoomSCS!$B:$B,0)),"N/A")</f>
        <v>N/A</v>
      </c>
      <c r="R2176" s="86" t="s">
        <v>405</v>
      </c>
      <c r="S2176" s="87" t="str">
        <f>IFERROR(INDEX(SchoolList!C:C,MATCH(T2176,SchoolList!A:A,0)),"N/A")</f>
        <v>N/A</v>
      </c>
      <c r="T2176" s="87" t="s">
        <v>405</v>
      </c>
      <c r="U2176" s="88"/>
      <c r="V2176" s="87"/>
    </row>
    <row r="2177" spans="1:22" x14ac:dyDescent="0.2">
      <c r="A2177" s="48" t="s">
        <v>291</v>
      </c>
      <c r="B2177" s="48" t="s">
        <v>1182</v>
      </c>
      <c r="C2177" s="48" t="s">
        <v>89</v>
      </c>
      <c r="D2177" s="49">
        <v>1022</v>
      </c>
      <c r="E2177" s="50" t="s">
        <v>1190</v>
      </c>
      <c r="F2177" s="48" t="s">
        <v>1191</v>
      </c>
      <c r="G2177" s="48" t="s">
        <v>401</v>
      </c>
      <c r="H2177" s="48">
        <v>1053</v>
      </c>
      <c r="I2177" s="48">
        <v>1</v>
      </c>
      <c r="J2177" s="48" t="s">
        <v>402</v>
      </c>
      <c r="K2177" s="48">
        <v>2233</v>
      </c>
      <c r="L2177" s="49" t="s">
        <v>1193</v>
      </c>
      <c r="M2177" s="48" t="s">
        <v>626</v>
      </c>
      <c r="N2177" s="51" t="s">
        <v>404</v>
      </c>
      <c r="P2177" s="48">
        <v>836</v>
      </c>
      <c r="Q2177" s="131" t="str">
        <f>IFERROR(INDEX(JRoomSCS!C:C,MATCH(JRooms!M2177,JRoomSCS!$B:$B,0)),"N/A")</f>
        <v>N/A</v>
      </c>
      <c r="R2177" s="86" t="s">
        <v>405</v>
      </c>
      <c r="S2177" s="87" t="str">
        <f>IFERROR(INDEX(SchoolList!C:C,MATCH(T2177,SchoolList!A:A,0)),"N/A")</f>
        <v>N/A</v>
      </c>
      <c r="T2177" s="87" t="s">
        <v>405</v>
      </c>
      <c r="U2177" s="88"/>
      <c r="V2177" s="87"/>
    </row>
    <row r="2178" spans="1:22" x14ac:dyDescent="0.2">
      <c r="A2178" s="48" t="s">
        <v>291</v>
      </c>
      <c r="B2178" s="48" t="s">
        <v>1182</v>
      </c>
      <c r="C2178" s="48" t="s">
        <v>89</v>
      </c>
      <c r="D2178" s="49">
        <v>1022</v>
      </c>
      <c r="E2178" s="50" t="s">
        <v>1190</v>
      </c>
      <c r="F2178" s="48" t="s">
        <v>1191</v>
      </c>
      <c r="G2178" s="48" t="s">
        <v>401</v>
      </c>
      <c r="H2178" s="48">
        <v>1053</v>
      </c>
      <c r="I2178" s="48">
        <v>1</v>
      </c>
      <c r="J2178" s="48" t="s">
        <v>402</v>
      </c>
      <c r="K2178" s="48">
        <v>2240</v>
      </c>
      <c r="L2178" s="49" t="s">
        <v>1100</v>
      </c>
      <c r="M2178" s="48" t="s">
        <v>373</v>
      </c>
      <c r="N2178" s="51" t="s">
        <v>500</v>
      </c>
      <c r="P2178" s="48">
        <v>2000</v>
      </c>
      <c r="Q2178" s="131" t="str">
        <f>IFERROR(INDEX(JRoomSCS!C:C,MATCH(JRooms!M2178,JRoomSCS!$B:$B,0)),"N/A")</f>
        <v>Tech</v>
      </c>
      <c r="R2178" s="86" t="s">
        <v>405</v>
      </c>
      <c r="S2178" s="87" t="str">
        <f>IFERROR(INDEX(SchoolList!C:C,MATCH(T2178,SchoolList!A:A,0)),"N/A")</f>
        <v>N/A</v>
      </c>
      <c r="T2178" s="87" t="s">
        <v>405</v>
      </c>
      <c r="U2178" s="88"/>
      <c r="V2178" s="87"/>
    </row>
    <row r="2179" spans="1:22" x14ac:dyDescent="0.2">
      <c r="A2179" s="48" t="s">
        <v>291</v>
      </c>
      <c r="B2179" s="48" t="s">
        <v>1182</v>
      </c>
      <c r="C2179" s="48" t="s">
        <v>89</v>
      </c>
      <c r="D2179" s="49">
        <v>1022</v>
      </c>
      <c r="E2179" s="50" t="s">
        <v>1190</v>
      </c>
      <c r="F2179" s="48" t="s">
        <v>1191</v>
      </c>
      <c r="G2179" s="48" t="s">
        <v>401</v>
      </c>
      <c r="H2179" s="48">
        <v>1053</v>
      </c>
      <c r="I2179" s="48">
        <v>1</v>
      </c>
      <c r="J2179" s="48" t="s">
        <v>402</v>
      </c>
      <c r="K2179" s="48">
        <v>2234</v>
      </c>
      <c r="L2179" s="49" t="s">
        <v>1102</v>
      </c>
      <c r="M2179" s="48" t="s">
        <v>506</v>
      </c>
      <c r="N2179" s="51" t="s">
        <v>404</v>
      </c>
      <c r="P2179" s="48">
        <v>550</v>
      </c>
      <c r="Q2179" s="131" t="str">
        <f>IFERROR(INDEX(JRoomSCS!C:C,MATCH(JRooms!M2179,JRoomSCS!$B:$B,0)),"N/A")</f>
        <v>N/A</v>
      </c>
      <c r="R2179" s="86" t="s">
        <v>405</v>
      </c>
      <c r="S2179" s="87" t="str">
        <f>IFERROR(INDEX(SchoolList!C:C,MATCH(T2179,SchoolList!A:A,0)),"N/A")</f>
        <v>N/A</v>
      </c>
      <c r="T2179" s="87" t="s">
        <v>405</v>
      </c>
      <c r="U2179" s="88"/>
      <c r="V2179" s="87"/>
    </row>
    <row r="2180" spans="1:22" x14ac:dyDescent="0.2">
      <c r="A2180" s="48" t="s">
        <v>291</v>
      </c>
      <c r="B2180" s="48" t="s">
        <v>1182</v>
      </c>
      <c r="C2180" s="48" t="s">
        <v>89</v>
      </c>
      <c r="D2180" s="49">
        <v>1022</v>
      </c>
      <c r="E2180" s="50" t="s">
        <v>1190</v>
      </c>
      <c r="F2180" s="48" t="s">
        <v>1191</v>
      </c>
      <c r="G2180" s="48" t="s">
        <v>401</v>
      </c>
      <c r="H2180" s="48">
        <v>1053</v>
      </c>
      <c r="I2180" s="48">
        <v>1</v>
      </c>
      <c r="J2180" s="48" t="s">
        <v>402</v>
      </c>
      <c r="K2180" s="48">
        <v>2235</v>
      </c>
      <c r="L2180" s="49" t="s">
        <v>1104</v>
      </c>
      <c r="M2180" s="48" t="s">
        <v>506</v>
      </c>
      <c r="N2180" s="51" t="s">
        <v>404</v>
      </c>
      <c r="P2180" s="48">
        <v>722</v>
      </c>
      <c r="Q2180" s="131" t="str">
        <f>IFERROR(INDEX(JRoomSCS!C:C,MATCH(JRooms!M2180,JRoomSCS!$B:$B,0)),"N/A")</f>
        <v>N/A</v>
      </c>
      <c r="R2180" s="86" t="s">
        <v>405</v>
      </c>
      <c r="S2180" s="87" t="str">
        <f>IFERROR(INDEX(SchoolList!C:C,MATCH(T2180,SchoolList!A:A,0)),"N/A")</f>
        <v>N/A</v>
      </c>
      <c r="T2180" s="87" t="s">
        <v>405</v>
      </c>
      <c r="U2180" s="88"/>
      <c r="V2180" s="87"/>
    </row>
    <row r="2181" spans="1:22" x14ac:dyDescent="0.2">
      <c r="A2181" s="48" t="s">
        <v>291</v>
      </c>
      <c r="B2181" s="48" t="s">
        <v>1182</v>
      </c>
      <c r="C2181" s="48" t="s">
        <v>89</v>
      </c>
      <c r="D2181" s="49">
        <v>1022</v>
      </c>
      <c r="E2181" s="50" t="s">
        <v>1190</v>
      </c>
      <c r="F2181" s="48" t="s">
        <v>1191</v>
      </c>
      <c r="G2181" s="48" t="s">
        <v>401</v>
      </c>
      <c r="H2181" s="48">
        <v>1053</v>
      </c>
      <c r="I2181" s="48">
        <v>1</v>
      </c>
      <c r="J2181" s="48" t="s">
        <v>402</v>
      </c>
      <c r="K2181" s="48">
        <v>2236</v>
      </c>
      <c r="L2181" s="49" t="s">
        <v>1106</v>
      </c>
      <c r="M2181" s="48" t="s">
        <v>506</v>
      </c>
      <c r="N2181" s="51" t="s">
        <v>404</v>
      </c>
      <c r="P2181" s="48">
        <v>550</v>
      </c>
      <c r="Q2181" s="131" t="str">
        <f>IFERROR(INDEX(JRoomSCS!C:C,MATCH(JRooms!M2181,JRoomSCS!$B:$B,0)),"N/A")</f>
        <v>N/A</v>
      </c>
      <c r="R2181" s="86" t="s">
        <v>405</v>
      </c>
      <c r="S2181" s="87" t="str">
        <f>IFERROR(INDEX(SchoolList!C:C,MATCH(T2181,SchoolList!A:A,0)),"N/A")</f>
        <v>N/A</v>
      </c>
      <c r="T2181" s="87" t="s">
        <v>405</v>
      </c>
      <c r="U2181" s="88"/>
      <c r="V2181" s="87"/>
    </row>
    <row r="2182" spans="1:22" x14ac:dyDescent="0.2">
      <c r="A2182" s="48" t="s">
        <v>291</v>
      </c>
      <c r="B2182" s="48" t="s">
        <v>1182</v>
      </c>
      <c r="C2182" s="48" t="s">
        <v>89</v>
      </c>
      <c r="D2182" s="49">
        <v>1022</v>
      </c>
      <c r="E2182" s="50" t="s">
        <v>1190</v>
      </c>
      <c r="F2182" s="48" t="s">
        <v>1191</v>
      </c>
      <c r="G2182" s="48" t="s">
        <v>401</v>
      </c>
      <c r="H2182" s="48">
        <v>1053</v>
      </c>
      <c r="I2182" s="48">
        <v>1</v>
      </c>
      <c r="J2182" s="48" t="s">
        <v>402</v>
      </c>
      <c r="K2182" s="48">
        <v>2241</v>
      </c>
      <c r="L2182" s="49" t="s">
        <v>1194</v>
      </c>
      <c r="M2182" s="48" t="s">
        <v>506</v>
      </c>
      <c r="N2182" s="51" t="s">
        <v>404</v>
      </c>
      <c r="P2182" s="48">
        <v>1254</v>
      </c>
      <c r="Q2182" s="131" t="str">
        <f>IFERROR(INDEX(JRoomSCS!C:C,MATCH(JRooms!M2182,JRoomSCS!$B:$B,0)),"N/A")</f>
        <v>N/A</v>
      </c>
      <c r="R2182" s="86" t="s">
        <v>405</v>
      </c>
      <c r="S2182" s="87" t="str">
        <f>IFERROR(INDEX(SchoolList!C:C,MATCH(T2182,SchoolList!A:A,0)),"N/A")</f>
        <v>N/A</v>
      </c>
      <c r="T2182" s="87" t="s">
        <v>405</v>
      </c>
      <c r="U2182" s="88"/>
      <c r="V2182" s="87"/>
    </row>
    <row r="2183" spans="1:22" x14ac:dyDescent="0.2">
      <c r="A2183" s="48" t="s">
        <v>291</v>
      </c>
      <c r="B2183" s="48" t="s">
        <v>1182</v>
      </c>
      <c r="C2183" s="48" t="s">
        <v>89</v>
      </c>
      <c r="D2183" s="49">
        <v>1022</v>
      </c>
      <c r="E2183" s="50" t="s">
        <v>1190</v>
      </c>
      <c r="F2183" s="48" t="s">
        <v>1191</v>
      </c>
      <c r="G2183" s="48" t="s">
        <v>401</v>
      </c>
      <c r="H2183" s="48">
        <v>1053</v>
      </c>
      <c r="I2183" s="48">
        <v>1</v>
      </c>
      <c r="J2183" s="48" t="s">
        <v>402</v>
      </c>
      <c r="K2183" s="48">
        <v>2238</v>
      </c>
      <c r="L2183" s="49" t="s">
        <v>1195</v>
      </c>
      <c r="M2183" s="48" t="s">
        <v>506</v>
      </c>
      <c r="N2183" s="51" t="s">
        <v>404</v>
      </c>
      <c r="P2183" s="48">
        <v>792</v>
      </c>
      <c r="Q2183" s="131" t="str">
        <f>IFERROR(INDEX(JRoomSCS!C:C,MATCH(JRooms!M2183,JRoomSCS!$B:$B,0)),"N/A")</f>
        <v>N/A</v>
      </c>
      <c r="R2183" s="86" t="s">
        <v>405</v>
      </c>
      <c r="S2183" s="87" t="str">
        <f>IFERROR(INDEX(SchoolList!C:C,MATCH(T2183,SchoolList!A:A,0)),"N/A")</f>
        <v>N/A</v>
      </c>
      <c r="T2183" s="87" t="s">
        <v>405</v>
      </c>
      <c r="U2183" s="88"/>
      <c r="V2183" s="87"/>
    </row>
    <row r="2184" spans="1:22" x14ac:dyDescent="0.2">
      <c r="A2184" s="48" t="s">
        <v>291</v>
      </c>
      <c r="B2184" s="48" t="s">
        <v>1182</v>
      </c>
      <c r="C2184" s="48" t="s">
        <v>89</v>
      </c>
      <c r="D2184" s="49">
        <v>1022</v>
      </c>
      <c r="E2184" s="50" t="s">
        <v>1190</v>
      </c>
      <c r="F2184" s="48" t="s">
        <v>1191</v>
      </c>
      <c r="G2184" s="48" t="s">
        <v>401</v>
      </c>
      <c r="H2184" s="48">
        <v>1053</v>
      </c>
      <c r="I2184" s="48">
        <v>1</v>
      </c>
      <c r="J2184" s="48" t="s">
        <v>402</v>
      </c>
      <c r="K2184" s="48">
        <v>2237</v>
      </c>
      <c r="L2184" s="49" t="s">
        <v>1196</v>
      </c>
      <c r="M2184" s="48" t="s">
        <v>626</v>
      </c>
      <c r="N2184" s="51" t="s">
        <v>404</v>
      </c>
      <c r="P2184" s="48">
        <v>722</v>
      </c>
      <c r="Q2184" s="131" t="str">
        <f>IFERROR(INDEX(JRoomSCS!C:C,MATCH(JRooms!M2184,JRoomSCS!$B:$B,0)),"N/A")</f>
        <v>N/A</v>
      </c>
      <c r="R2184" s="86" t="s">
        <v>405</v>
      </c>
      <c r="S2184" s="87" t="str">
        <f>IFERROR(INDEX(SchoolList!C:C,MATCH(T2184,SchoolList!A:A,0)),"N/A")</f>
        <v>N/A</v>
      </c>
      <c r="T2184" s="87" t="s">
        <v>405</v>
      </c>
      <c r="U2184" s="88"/>
      <c r="V2184" s="87"/>
    </row>
    <row r="2185" spans="1:22" x14ac:dyDescent="0.2">
      <c r="A2185" s="48" t="s">
        <v>291</v>
      </c>
      <c r="B2185" s="48" t="s">
        <v>1182</v>
      </c>
      <c r="C2185" s="48" t="s">
        <v>89</v>
      </c>
      <c r="D2185" s="49">
        <v>1022</v>
      </c>
      <c r="E2185" s="50" t="s">
        <v>1190</v>
      </c>
      <c r="F2185" s="48" t="s">
        <v>1191</v>
      </c>
      <c r="G2185" s="48" t="s">
        <v>401</v>
      </c>
      <c r="H2185" s="48">
        <v>1053</v>
      </c>
      <c r="I2185" s="48">
        <v>1</v>
      </c>
      <c r="J2185" s="48" t="s">
        <v>402</v>
      </c>
      <c r="K2185" s="48">
        <v>2239</v>
      </c>
      <c r="L2185" s="49" t="s">
        <v>1197</v>
      </c>
      <c r="M2185" s="48" t="s">
        <v>373</v>
      </c>
      <c r="N2185" s="51" t="s">
        <v>500</v>
      </c>
      <c r="P2185" s="48">
        <v>819</v>
      </c>
      <c r="Q2185" s="131" t="str">
        <f>IFERROR(INDEX(JRoomSCS!C:C,MATCH(JRooms!M2185,JRoomSCS!$B:$B,0)),"N/A")</f>
        <v>Tech</v>
      </c>
      <c r="R2185" s="86" t="s">
        <v>405</v>
      </c>
      <c r="S2185" s="87" t="str">
        <f>IFERROR(INDEX(SchoolList!C:C,MATCH(T2185,SchoolList!A:A,0)),"N/A")</f>
        <v>N/A</v>
      </c>
      <c r="T2185" s="87" t="s">
        <v>405</v>
      </c>
      <c r="U2185" s="88"/>
      <c r="V2185" s="87"/>
    </row>
    <row r="2186" spans="1:22" x14ac:dyDescent="0.2">
      <c r="A2186" s="48" t="s">
        <v>291</v>
      </c>
      <c r="B2186" s="48" t="s">
        <v>1182</v>
      </c>
      <c r="C2186" s="48" t="s">
        <v>89</v>
      </c>
      <c r="D2186" s="49">
        <v>1022</v>
      </c>
      <c r="E2186" s="50" t="s">
        <v>1190</v>
      </c>
      <c r="F2186" s="48" t="s">
        <v>1191</v>
      </c>
      <c r="G2186" s="48" t="s">
        <v>401</v>
      </c>
      <c r="H2186" s="48">
        <v>1053</v>
      </c>
      <c r="I2186" s="48">
        <v>1</v>
      </c>
      <c r="J2186" s="48" t="s">
        <v>402</v>
      </c>
      <c r="K2186" s="48">
        <v>2242</v>
      </c>
      <c r="L2186" s="49" t="s">
        <v>1198</v>
      </c>
      <c r="M2186" s="48" t="s">
        <v>366</v>
      </c>
      <c r="N2186" s="51" t="s">
        <v>500</v>
      </c>
      <c r="P2186" s="48">
        <v>1518</v>
      </c>
      <c r="Q2186" s="131" t="str">
        <f>IFERROR(INDEX(JRoomSCS!C:C,MATCH(JRooms!M2186,JRoomSCS!$B:$B,0)),"N/A")</f>
        <v>Science</v>
      </c>
      <c r="R2186" s="86" t="s">
        <v>405</v>
      </c>
      <c r="S2186" s="87" t="str">
        <f>IFERROR(INDEX(SchoolList!C:C,MATCH(T2186,SchoolList!A:A,0)),"N/A")</f>
        <v>N/A</v>
      </c>
      <c r="T2186" s="87" t="s">
        <v>405</v>
      </c>
      <c r="U2186" s="88"/>
      <c r="V2186" s="87"/>
    </row>
    <row r="2187" spans="1:22" x14ac:dyDescent="0.2">
      <c r="A2187" s="48" t="s">
        <v>291</v>
      </c>
      <c r="B2187" s="48" t="s">
        <v>1182</v>
      </c>
      <c r="C2187" s="48" t="s">
        <v>89</v>
      </c>
      <c r="D2187" s="49">
        <v>1022</v>
      </c>
      <c r="E2187" s="50" t="s">
        <v>1190</v>
      </c>
      <c r="F2187" s="48" t="s">
        <v>1191</v>
      </c>
      <c r="G2187" s="48" t="s">
        <v>401</v>
      </c>
      <c r="H2187" s="48">
        <v>1053</v>
      </c>
      <c r="I2187" s="48">
        <v>1</v>
      </c>
      <c r="J2187" s="48" t="s">
        <v>402</v>
      </c>
      <c r="K2187" s="48">
        <v>2243</v>
      </c>
      <c r="L2187" s="49" t="s">
        <v>1199</v>
      </c>
      <c r="M2187" s="48" t="s">
        <v>367</v>
      </c>
      <c r="N2187" s="51" t="s">
        <v>500</v>
      </c>
      <c r="P2187" s="48">
        <v>1104</v>
      </c>
      <c r="Q2187" s="131" t="str">
        <f>IFERROR(INDEX(JRoomSCS!C:C,MATCH(JRooms!M2187,JRoomSCS!$B:$B,0)),"N/A")</f>
        <v>Science</v>
      </c>
      <c r="R2187" s="86" t="s">
        <v>405</v>
      </c>
      <c r="S2187" s="87" t="str">
        <f>IFERROR(INDEX(SchoolList!C:C,MATCH(T2187,SchoolList!A:A,0)),"N/A")</f>
        <v>N/A</v>
      </c>
      <c r="T2187" s="87" t="s">
        <v>405</v>
      </c>
      <c r="U2187" s="88"/>
      <c r="V2187" s="87"/>
    </row>
    <row r="2188" spans="1:22" x14ac:dyDescent="0.2">
      <c r="A2188" s="48" t="s">
        <v>291</v>
      </c>
      <c r="B2188" s="48" t="s">
        <v>1182</v>
      </c>
      <c r="C2188" s="48" t="s">
        <v>89</v>
      </c>
      <c r="D2188" s="49">
        <v>1022</v>
      </c>
      <c r="E2188" s="50" t="s">
        <v>1190</v>
      </c>
      <c r="F2188" s="48" t="s">
        <v>1191</v>
      </c>
      <c r="G2188" s="48" t="s">
        <v>401</v>
      </c>
      <c r="H2188" s="48">
        <v>1053</v>
      </c>
      <c r="I2188" s="48">
        <v>1</v>
      </c>
      <c r="J2188" s="48" t="s">
        <v>402</v>
      </c>
      <c r="K2188" s="48">
        <v>2245</v>
      </c>
      <c r="L2188" s="49" t="s">
        <v>1200</v>
      </c>
      <c r="M2188" s="48" t="s">
        <v>364</v>
      </c>
      <c r="N2188" s="51" t="s">
        <v>404</v>
      </c>
      <c r="P2188" s="48">
        <v>1104</v>
      </c>
      <c r="Q2188" s="131" t="str">
        <f>IFERROR(INDEX(JRoomSCS!C:C,MATCH(JRooms!M2188,JRoomSCS!$B:$B,0)),"N/A")</f>
        <v>Science</v>
      </c>
      <c r="R2188" s="86" t="s">
        <v>405</v>
      </c>
      <c r="S2188" s="87" t="str">
        <f>IFERROR(INDEX(SchoolList!C:C,MATCH(T2188,SchoolList!A:A,0)),"N/A")</f>
        <v>N/A</v>
      </c>
      <c r="T2188" s="87" t="s">
        <v>405</v>
      </c>
      <c r="U2188" s="88"/>
      <c r="V2188" s="87"/>
    </row>
    <row r="2189" spans="1:22" x14ac:dyDescent="0.2">
      <c r="A2189" s="48" t="s">
        <v>291</v>
      </c>
      <c r="B2189" s="48" t="s">
        <v>1182</v>
      </c>
      <c r="C2189" s="48" t="s">
        <v>89</v>
      </c>
      <c r="D2189" s="49">
        <v>831</v>
      </c>
      <c r="E2189" s="50" t="s">
        <v>422</v>
      </c>
      <c r="F2189" s="48" t="s">
        <v>423</v>
      </c>
      <c r="G2189" s="48" t="s">
        <v>424</v>
      </c>
      <c r="H2189" s="48">
        <v>831</v>
      </c>
      <c r="I2189" s="48">
        <v>1</v>
      </c>
      <c r="J2189" s="48" t="s">
        <v>402</v>
      </c>
      <c r="K2189" s="48">
        <v>2562</v>
      </c>
      <c r="L2189" s="49">
        <v>1</v>
      </c>
      <c r="M2189" s="48" t="s">
        <v>626</v>
      </c>
      <c r="N2189" s="51" t="s">
        <v>404</v>
      </c>
      <c r="P2189" s="48">
        <v>897</v>
      </c>
      <c r="Q2189" s="131" t="str">
        <f>IFERROR(INDEX(JRoomSCS!C:C,MATCH(JRooms!M2189,JRoomSCS!$B:$B,0)),"N/A")</f>
        <v>N/A</v>
      </c>
      <c r="R2189" s="86" t="s">
        <v>405</v>
      </c>
      <c r="S2189" s="87" t="str">
        <f>IFERROR(INDEX(SchoolList!C:C,MATCH(T2189,SchoolList!A:A,0)),"N/A")</f>
        <v>N/A</v>
      </c>
      <c r="T2189" s="87" t="s">
        <v>405</v>
      </c>
      <c r="U2189" s="88"/>
      <c r="V2189" s="87"/>
    </row>
    <row r="2190" spans="1:22" x14ac:dyDescent="0.2">
      <c r="A2190" s="48" t="s">
        <v>291</v>
      </c>
      <c r="B2190" s="48" t="s">
        <v>1182</v>
      </c>
      <c r="C2190" s="48" t="s">
        <v>89</v>
      </c>
      <c r="D2190" s="49">
        <v>832</v>
      </c>
      <c r="E2190" s="50" t="s">
        <v>425</v>
      </c>
      <c r="F2190" s="48" t="s">
        <v>426</v>
      </c>
      <c r="G2190" s="48" t="s">
        <v>424</v>
      </c>
      <c r="H2190" s="48">
        <v>832</v>
      </c>
      <c r="I2190" s="48">
        <v>1</v>
      </c>
      <c r="J2190" s="48" t="s">
        <v>402</v>
      </c>
      <c r="K2190" s="48">
        <v>2563</v>
      </c>
      <c r="L2190" s="49">
        <v>2</v>
      </c>
      <c r="M2190" s="48" t="s">
        <v>626</v>
      </c>
      <c r="N2190" s="51" t="s">
        <v>404</v>
      </c>
      <c r="P2190" s="48">
        <v>897</v>
      </c>
      <c r="Q2190" s="131" t="str">
        <f>IFERROR(INDEX(JRoomSCS!C:C,MATCH(JRooms!M2190,JRoomSCS!$B:$B,0)),"N/A")</f>
        <v>N/A</v>
      </c>
      <c r="R2190" s="86" t="s">
        <v>405</v>
      </c>
      <c r="S2190" s="87" t="str">
        <f>IFERROR(INDEX(SchoolList!C:C,MATCH(T2190,SchoolList!A:A,0)),"N/A")</f>
        <v>N/A</v>
      </c>
      <c r="T2190" s="87" t="s">
        <v>405</v>
      </c>
      <c r="U2190" s="88"/>
      <c r="V2190" s="87"/>
    </row>
    <row r="2191" spans="1:22" x14ac:dyDescent="0.2">
      <c r="A2191" s="48" t="s">
        <v>291</v>
      </c>
      <c r="B2191" s="48" t="s">
        <v>1182</v>
      </c>
      <c r="C2191" s="48" t="s">
        <v>89</v>
      </c>
      <c r="D2191" s="49">
        <v>833</v>
      </c>
      <c r="E2191" s="50" t="s">
        <v>427</v>
      </c>
      <c r="F2191" s="48" t="s">
        <v>428</v>
      </c>
      <c r="G2191" s="48" t="s">
        <v>424</v>
      </c>
      <c r="H2191" s="48">
        <v>833</v>
      </c>
      <c r="I2191" s="48">
        <v>1</v>
      </c>
      <c r="J2191" s="48" t="s">
        <v>402</v>
      </c>
      <c r="K2191" s="48">
        <v>2564</v>
      </c>
      <c r="L2191" s="49">
        <v>3</v>
      </c>
      <c r="M2191" s="48" t="s">
        <v>626</v>
      </c>
      <c r="N2191" s="51" t="s">
        <v>404</v>
      </c>
      <c r="P2191" s="48">
        <v>897</v>
      </c>
      <c r="Q2191" s="131" t="str">
        <f>IFERROR(INDEX(JRoomSCS!C:C,MATCH(JRooms!M2191,JRoomSCS!$B:$B,0)),"N/A")</f>
        <v>N/A</v>
      </c>
      <c r="R2191" s="86" t="s">
        <v>405</v>
      </c>
      <c r="S2191" s="87" t="str">
        <f>IFERROR(INDEX(SchoolList!C:C,MATCH(T2191,SchoolList!A:A,0)),"N/A")</f>
        <v>N/A</v>
      </c>
      <c r="T2191" s="87" t="s">
        <v>405</v>
      </c>
      <c r="U2191" s="88"/>
      <c r="V2191" s="87"/>
    </row>
    <row r="2192" spans="1:22" x14ac:dyDescent="0.2">
      <c r="A2192" s="48" t="s">
        <v>291</v>
      </c>
      <c r="B2192" s="48" t="s">
        <v>1182</v>
      </c>
      <c r="C2192" s="48" t="s">
        <v>89</v>
      </c>
      <c r="D2192" s="49">
        <v>834</v>
      </c>
      <c r="E2192" s="50" t="s">
        <v>429</v>
      </c>
      <c r="F2192" s="48" t="s">
        <v>430</v>
      </c>
      <c r="G2192" s="48" t="s">
        <v>424</v>
      </c>
      <c r="H2192" s="48">
        <v>834</v>
      </c>
      <c r="I2192" s="48">
        <v>1</v>
      </c>
      <c r="J2192" s="48" t="s">
        <v>402</v>
      </c>
      <c r="K2192" s="48">
        <v>2565</v>
      </c>
      <c r="L2192" s="49">
        <v>4</v>
      </c>
      <c r="M2192" s="48" t="s">
        <v>626</v>
      </c>
      <c r="N2192" s="51" t="s">
        <v>404</v>
      </c>
      <c r="P2192" s="48">
        <v>897</v>
      </c>
      <c r="Q2192" s="131" t="str">
        <f>IFERROR(INDEX(JRoomSCS!C:C,MATCH(JRooms!M2192,JRoomSCS!$B:$B,0)),"N/A")</f>
        <v>N/A</v>
      </c>
      <c r="R2192" s="86" t="s">
        <v>405</v>
      </c>
      <c r="S2192" s="87" t="str">
        <f>IFERROR(INDEX(SchoolList!C:C,MATCH(T2192,SchoolList!A:A,0)),"N/A")</f>
        <v>N/A</v>
      </c>
      <c r="T2192" s="87" t="s">
        <v>405</v>
      </c>
      <c r="U2192" s="88"/>
      <c r="V2192" s="87"/>
    </row>
    <row r="2193" spans="1:22" x14ac:dyDescent="0.2">
      <c r="A2193" s="48" t="s">
        <v>291</v>
      </c>
      <c r="B2193" s="48" t="s">
        <v>1182</v>
      </c>
      <c r="C2193" s="48" t="s">
        <v>89</v>
      </c>
      <c r="D2193" s="49">
        <v>835</v>
      </c>
      <c r="E2193" s="50" t="s">
        <v>431</v>
      </c>
      <c r="F2193" s="48" t="s">
        <v>432</v>
      </c>
      <c r="G2193" s="48" t="s">
        <v>424</v>
      </c>
      <c r="H2193" s="48">
        <v>835</v>
      </c>
      <c r="I2193" s="48">
        <v>1</v>
      </c>
      <c r="J2193" s="48" t="s">
        <v>402</v>
      </c>
      <c r="K2193" s="48">
        <v>2566</v>
      </c>
      <c r="L2193" s="49">
        <v>5</v>
      </c>
      <c r="M2193" s="48" t="s">
        <v>626</v>
      </c>
      <c r="N2193" s="51" t="s">
        <v>404</v>
      </c>
      <c r="P2193" s="48">
        <v>897</v>
      </c>
      <c r="Q2193" s="131" t="str">
        <f>IFERROR(INDEX(JRoomSCS!C:C,MATCH(JRooms!M2193,JRoomSCS!$B:$B,0)),"N/A")</f>
        <v>N/A</v>
      </c>
      <c r="R2193" s="86" t="s">
        <v>405</v>
      </c>
      <c r="S2193" s="87" t="str">
        <f>IFERROR(INDEX(SchoolList!C:C,MATCH(T2193,SchoolList!A:A,0)),"N/A")</f>
        <v>N/A</v>
      </c>
      <c r="T2193" s="87" t="s">
        <v>405</v>
      </c>
      <c r="U2193" s="88"/>
      <c r="V2193" s="87"/>
    </row>
    <row r="2194" spans="1:22" x14ac:dyDescent="0.2">
      <c r="A2194" s="48" t="s">
        <v>291</v>
      </c>
      <c r="B2194" s="48" t="s">
        <v>1182</v>
      </c>
      <c r="C2194" s="48" t="s">
        <v>89</v>
      </c>
      <c r="D2194" s="49">
        <v>836</v>
      </c>
      <c r="E2194" s="50" t="s">
        <v>433</v>
      </c>
      <c r="F2194" s="48" t="s">
        <v>434</v>
      </c>
      <c r="G2194" s="48" t="s">
        <v>424</v>
      </c>
      <c r="H2194" s="48">
        <v>836</v>
      </c>
      <c r="I2194" s="48">
        <v>1</v>
      </c>
      <c r="J2194" s="48" t="s">
        <v>402</v>
      </c>
      <c r="K2194" s="48">
        <v>2567</v>
      </c>
      <c r="L2194" s="49">
        <v>6</v>
      </c>
      <c r="M2194" s="48" t="s">
        <v>626</v>
      </c>
      <c r="N2194" s="51" t="s">
        <v>404</v>
      </c>
      <c r="P2194" s="48">
        <v>897</v>
      </c>
      <c r="Q2194" s="131" t="str">
        <f>IFERROR(INDEX(JRoomSCS!C:C,MATCH(JRooms!M2194,JRoomSCS!$B:$B,0)),"N/A")</f>
        <v>N/A</v>
      </c>
      <c r="R2194" s="86" t="s">
        <v>405</v>
      </c>
      <c r="S2194" s="87" t="str">
        <f>IFERROR(INDEX(SchoolList!C:C,MATCH(T2194,SchoolList!A:A,0)),"N/A")</f>
        <v>N/A</v>
      </c>
      <c r="T2194" s="87" t="s">
        <v>405</v>
      </c>
      <c r="U2194" s="88"/>
      <c r="V2194" s="87"/>
    </row>
    <row r="2195" spans="1:22" x14ac:dyDescent="0.2">
      <c r="A2195" s="48" t="s">
        <v>291</v>
      </c>
      <c r="B2195" s="48" t="s">
        <v>1182</v>
      </c>
      <c r="C2195" s="48" t="s">
        <v>89</v>
      </c>
      <c r="D2195" s="49">
        <v>837</v>
      </c>
      <c r="E2195" s="50" t="s">
        <v>435</v>
      </c>
      <c r="F2195" s="48" t="s">
        <v>436</v>
      </c>
      <c r="G2195" s="48" t="s">
        <v>424</v>
      </c>
      <c r="H2195" s="48">
        <v>837</v>
      </c>
      <c r="I2195" s="48">
        <v>1</v>
      </c>
      <c r="J2195" s="48" t="s">
        <v>402</v>
      </c>
      <c r="K2195" s="48">
        <v>2568</v>
      </c>
      <c r="L2195" s="49">
        <v>7</v>
      </c>
      <c r="M2195" s="48" t="s">
        <v>490</v>
      </c>
      <c r="N2195" s="51" t="s">
        <v>491</v>
      </c>
      <c r="P2195" s="48">
        <v>897</v>
      </c>
      <c r="Q2195" s="131" t="str">
        <f>IFERROR(INDEX(JRoomSCS!C:C,MATCH(JRooms!M2195,JRoomSCS!$B:$B,0)),"N/A")</f>
        <v>N/A</v>
      </c>
      <c r="R2195" s="86" t="s">
        <v>405</v>
      </c>
      <c r="S2195" s="87" t="str">
        <f>IFERROR(INDEX(SchoolList!C:C,MATCH(T2195,SchoolList!A:A,0)),"N/A")</f>
        <v>N/A</v>
      </c>
      <c r="T2195" s="87" t="s">
        <v>405</v>
      </c>
      <c r="U2195" s="88"/>
      <c r="V2195" s="87"/>
    </row>
    <row r="2196" spans="1:22" x14ac:dyDescent="0.2">
      <c r="A2196" s="48" t="s">
        <v>291</v>
      </c>
      <c r="B2196" s="48" t="s">
        <v>1182</v>
      </c>
      <c r="C2196" s="48" t="s">
        <v>89</v>
      </c>
      <c r="D2196" s="49">
        <v>838</v>
      </c>
      <c r="E2196" s="50" t="s">
        <v>437</v>
      </c>
      <c r="F2196" s="48" t="s">
        <v>438</v>
      </c>
      <c r="G2196" s="48" t="s">
        <v>424</v>
      </c>
      <c r="H2196" s="48">
        <v>838</v>
      </c>
      <c r="I2196" s="48">
        <v>1</v>
      </c>
      <c r="J2196" s="48" t="s">
        <v>402</v>
      </c>
      <c r="K2196" s="48">
        <v>2569</v>
      </c>
      <c r="L2196" s="49">
        <v>8</v>
      </c>
      <c r="M2196" s="48" t="s">
        <v>664</v>
      </c>
      <c r="N2196" s="51" t="s">
        <v>491</v>
      </c>
      <c r="P2196" s="48">
        <v>897</v>
      </c>
      <c r="Q2196" s="131" t="str">
        <f>IFERROR(INDEX(JRoomSCS!C:C,MATCH(JRooms!M2196,JRoomSCS!$B:$B,0)),"N/A")</f>
        <v>N/A</v>
      </c>
      <c r="R2196" s="86" t="s">
        <v>405</v>
      </c>
      <c r="S2196" s="87" t="str">
        <f>IFERROR(INDEX(SchoolList!C:C,MATCH(T2196,SchoolList!A:A,0)),"N/A")</f>
        <v>N/A</v>
      </c>
      <c r="T2196" s="87" t="s">
        <v>405</v>
      </c>
      <c r="U2196" s="88"/>
      <c r="V2196" s="87"/>
    </row>
    <row r="2197" spans="1:22" x14ac:dyDescent="0.2">
      <c r="A2197" s="48" t="s">
        <v>291</v>
      </c>
      <c r="B2197" s="48" t="s">
        <v>1182</v>
      </c>
      <c r="C2197" s="48" t="s">
        <v>89</v>
      </c>
      <c r="D2197" s="49">
        <v>997</v>
      </c>
      <c r="E2197" s="50" t="s">
        <v>639</v>
      </c>
      <c r="F2197" s="48" t="s">
        <v>640</v>
      </c>
      <c r="G2197" s="48" t="s">
        <v>424</v>
      </c>
      <c r="H2197" s="48">
        <v>1012</v>
      </c>
      <c r="I2197" s="48">
        <v>1</v>
      </c>
      <c r="J2197" s="48" t="s">
        <v>402</v>
      </c>
      <c r="K2197" s="48">
        <v>2574</v>
      </c>
      <c r="L2197" s="49">
        <v>19</v>
      </c>
      <c r="M2197" s="48" t="s">
        <v>531</v>
      </c>
      <c r="N2197" s="51" t="s">
        <v>532</v>
      </c>
      <c r="P2197" s="48">
        <v>897</v>
      </c>
      <c r="Q2197" s="131" t="str">
        <f>IFERROR(INDEX(JRoomSCS!C:C,MATCH(JRooms!M2197,JRoomSCS!$B:$B,0)),"N/A")</f>
        <v>N/A</v>
      </c>
      <c r="R2197" s="86" t="s">
        <v>405</v>
      </c>
      <c r="S2197" s="87" t="str">
        <f>IFERROR(INDEX(SchoolList!C:C,MATCH(T2197,SchoolList!A:A,0)),"N/A")</f>
        <v>N/A</v>
      </c>
      <c r="T2197" s="87" t="s">
        <v>405</v>
      </c>
      <c r="U2197" s="88"/>
      <c r="V2197" s="87"/>
    </row>
    <row r="2198" spans="1:22" x14ac:dyDescent="0.2">
      <c r="A2198" s="48" t="s">
        <v>291</v>
      </c>
      <c r="B2198" s="48" t="s">
        <v>1182</v>
      </c>
      <c r="C2198" s="48" t="s">
        <v>89</v>
      </c>
      <c r="D2198" s="49">
        <v>843</v>
      </c>
      <c r="E2198" s="50" t="s">
        <v>1201</v>
      </c>
      <c r="F2198" s="48" t="s">
        <v>1202</v>
      </c>
      <c r="G2198" s="48" t="s">
        <v>424</v>
      </c>
      <c r="H2198" s="48">
        <v>843</v>
      </c>
      <c r="I2198" s="48">
        <v>1</v>
      </c>
      <c r="J2198" s="48" t="s">
        <v>402</v>
      </c>
      <c r="K2198" s="48">
        <v>2570</v>
      </c>
      <c r="L2198" s="49" t="s">
        <v>1201</v>
      </c>
      <c r="M2198" s="48" t="s">
        <v>626</v>
      </c>
      <c r="N2198" s="51" t="s">
        <v>404</v>
      </c>
      <c r="P2198" s="48">
        <v>897</v>
      </c>
      <c r="Q2198" s="131" t="str">
        <f>IFERROR(INDEX(JRoomSCS!C:C,MATCH(JRooms!M2198,JRoomSCS!$B:$B,0)),"N/A")</f>
        <v>N/A</v>
      </c>
      <c r="R2198" s="86" t="s">
        <v>405</v>
      </c>
      <c r="S2198" s="87" t="str">
        <f>IFERROR(INDEX(SchoolList!C:C,MATCH(T2198,SchoolList!A:A,0)),"N/A")</f>
        <v>N/A</v>
      </c>
      <c r="T2198" s="87" t="s">
        <v>405</v>
      </c>
      <c r="U2198" s="88"/>
      <c r="V2198" s="87"/>
    </row>
    <row r="2199" spans="1:22" x14ac:dyDescent="0.2">
      <c r="A2199" s="48" t="s">
        <v>291</v>
      </c>
      <c r="B2199" s="48" t="s">
        <v>1182</v>
      </c>
      <c r="C2199" s="48" t="s">
        <v>89</v>
      </c>
      <c r="D2199" s="49">
        <v>844</v>
      </c>
      <c r="E2199" s="50" t="s">
        <v>1203</v>
      </c>
      <c r="F2199" s="48" t="s">
        <v>1204</v>
      </c>
      <c r="G2199" s="48" t="s">
        <v>424</v>
      </c>
      <c r="H2199" s="48">
        <v>844</v>
      </c>
      <c r="I2199" s="48">
        <v>1</v>
      </c>
      <c r="J2199" s="48" t="s">
        <v>402</v>
      </c>
      <c r="K2199" s="48">
        <v>2571</v>
      </c>
      <c r="L2199" s="49" t="s">
        <v>1203</v>
      </c>
      <c r="M2199" s="48" t="s">
        <v>626</v>
      </c>
      <c r="N2199" s="51" t="s">
        <v>404</v>
      </c>
      <c r="P2199" s="48">
        <v>897</v>
      </c>
      <c r="Q2199" s="131" t="str">
        <f>IFERROR(INDEX(JRoomSCS!C:C,MATCH(JRooms!M2199,JRoomSCS!$B:$B,0)),"N/A")</f>
        <v>N/A</v>
      </c>
      <c r="R2199" s="86" t="s">
        <v>405</v>
      </c>
      <c r="S2199" s="87" t="str">
        <f>IFERROR(INDEX(SchoolList!C:C,MATCH(T2199,SchoolList!A:A,0)),"N/A")</f>
        <v>N/A</v>
      </c>
      <c r="T2199" s="87" t="s">
        <v>405</v>
      </c>
      <c r="U2199" s="88"/>
      <c r="V2199" s="87"/>
    </row>
    <row r="2200" spans="1:22" x14ac:dyDescent="0.2">
      <c r="A2200" s="48" t="s">
        <v>291</v>
      </c>
      <c r="B2200" s="48" t="s">
        <v>1182</v>
      </c>
      <c r="C2200" s="48" t="s">
        <v>89</v>
      </c>
      <c r="D2200" s="49">
        <v>845</v>
      </c>
      <c r="E2200" s="50" t="s">
        <v>1205</v>
      </c>
      <c r="F2200" s="48" t="s">
        <v>1206</v>
      </c>
      <c r="G2200" s="48" t="s">
        <v>424</v>
      </c>
      <c r="H2200" s="48">
        <v>845</v>
      </c>
      <c r="I2200" s="48">
        <v>1</v>
      </c>
      <c r="J2200" s="48" t="s">
        <v>402</v>
      </c>
      <c r="K2200" s="48">
        <v>2572</v>
      </c>
      <c r="L2200" s="49" t="s">
        <v>1205</v>
      </c>
      <c r="M2200" s="48" t="s">
        <v>626</v>
      </c>
      <c r="N2200" s="51" t="s">
        <v>404</v>
      </c>
      <c r="P2200" s="48">
        <v>897</v>
      </c>
      <c r="Q2200" s="131" t="str">
        <f>IFERROR(INDEX(JRoomSCS!C:C,MATCH(JRooms!M2200,JRoomSCS!$B:$B,0)),"N/A")</f>
        <v>N/A</v>
      </c>
      <c r="R2200" s="86" t="s">
        <v>405</v>
      </c>
      <c r="S2200" s="87" t="str">
        <f>IFERROR(INDEX(SchoolList!C:C,MATCH(T2200,SchoolList!A:A,0)),"N/A")</f>
        <v>N/A</v>
      </c>
      <c r="T2200" s="87" t="s">
        <v>405</v>
      </c>
      <c r="U2200" s="88"/>
      <c r="V2200" s="87"/>
    </row>
    <row r="2201" spans="1:22" x14ac:dyDescent="0.2">
      <c r="A2201" s="48" t="s">
        <v>291</v>
      </c>
      <c r="B2201" s="48" t="s">
        <v>1182</v>
      </c>
      <c r="C2201" s="48" t="s">
        <v>89</v>
      </c>
      <c r="D2201" s="49">
        <v>846</v>
      </c>
      <c r="E2201" s="50" t="s">
        <v>1207</v>
      </c>
      <c r="F2201" s="48" t="s">
        <v>1208</v>
      </c>
      <c r="G2201" s="48" t="s">
        <v>424</v>
      </c>
      <c r="H2201" s="48">
        <v>846</v>
      </c>
      <c r="I2201" s="48">
        <v>1</v>
      </c>
      <c r="J2201" s="48" t="s">
        <v>402</v>
      </c>
      <c r="K2201" s="48">
        <v>2573</v>
      </c>
      <c r="L2201" s="49" t="s">
        <v>1207</v>
      </c>
      <c r="M2201" s="48" t="s">
        <v>626</v>
      </c>
      <c r="N2201" s="51" t="s">
        <v>404</v>
      </c>
      <c r="P2201" s="48">
        <v>897</v>
      </c>
      <c r="Q2201" s="131" t="str">
        <f>IFERROR(INDEX(JRoomSCS!C:C,MATCH(JRooms!M2201,JRoomSCS!$B:$B,0)),"N/A")</f>
        <v>N/A</v>
      </c>
      <c r="R2201" s="86" t="s">
        <v>405</v>
      </c>
      <c r="S2201" s="87" t="str">
        <f>IFERROR(INDEX(SchoolList!C:C,MATCH(T2201,SchoolList!A:A,0)),"N/A")</f>
        <v>N/A</v>
      </c>
      <c r="T2201" s="87" t="s">
        <v>405</v>
      </c>
      <c r="U2201" s="88"/>
      <c r="V2201" s="87"/>
    </row>
    <row r="2202" spans="1:22" x14ac:dyDescent="0.2">
      <c r="A2202" s="48" t="s">
        <v>291</v>
      </c>
      <c r="B2202" s="48" t="s">
        <v>1209</v>
      </c>
      <c r="C2202" s="48" t="s">
        <v>94</v>
      </c>
      <c r="D2202" s="49">
        <v>906</v>
      </c>
      <c r="E2202" s="50" t="s">
        <v>454</v>
      </c>
      <c r="F2202" s="48" t="s">
        <v>455</v>
      </c>
      <c r="G2202" s="48" t="s">
        <v>401</v>
      </c>
      <c r="H2202" s="48">
        <v>906</v>
      </c>
      <c r="I2202" s="48">
        <v>1</v>
      </c>
      <c r="J2202" s="48" t="s">
        <v>402</v>
      </c>
      <c r="K2202" s="48">
        <v>1662</v>
      </c>
      <c r="L2202" s="49" t="s">
        <v>1210</v>
      </c>
      <c r="M2202" s="48" t="s">
        <v>958</v>
      </c>
      <c r="N2202" s="51" t="s">
        <v>409</v>
      </c>
      <c r="P2202" s="48">
        <v>640</v>
      </c>
      <c r="Q2202" s="131" t="str">
        <f>IFERROR(INDEX(JRoomSCS!C:C,MATCH(JRooms!M2202,JRoomSCS!$B:$B,0)),"N/A")</f>
        <v>N/A</v>
      </c>
      <c r="R2202" s="86" t="s">
        <v>405</v>
      </c>
      <c r="S2202" s="87" t="str">
        <f>IFERROR(INDEX(SchoolList!C:C,MATCH(T2202,SchoolList!A:A,0)),"N/A")</f>
        <v>N/A</v>
      </c>
      <c r="T2202" s="87" t="s">
        <v>405</v>
      </c>
      <c r="U2202" s="88"/>
      <c r="V2202" s="87"/>
    </row>
    <row r="2203" spans="1:22" x14ac:dyDescent="0.2">
      <c r="A2203" s="48" t="s">
        <v>291</v>
      </c>
      <c r="B2203" s="48" t="s">
        <v>1209</v>
      </c>
      <c r="C2203" s="48" t="s">
        <v>94</v>
      </c>
      <c r="D2203" s="49">
        <v>906</v>
      </c>
      <c r="E2203" s="50" t="s">
        <v>454</v>
      </c>
      <c r="F2203" s="48" t="s">
        <v>455</v>
      </c>
      <c r="G2203" s="48" t="s">
        <v>401</v>
      </c>
      <c r="H2203" s="48">
        <v>906</v>
      </c>
      <c r="I2203" s="48">
        <v>1</v>
      </c>
      <c r="J2203" s="48" t="s">
        <v>402</v>
      </c>
      <c r="K2203" s="48">
        <v>1661</v>
      </c>
      <c r="L2203" s="49" t="s">
        <v>1211</v>
      </c>
      <c r="M2203" s="48" t="s">
        <v>359</v>
      </c>
      <c r="N2203" s="51" t="s">
        <v>404</v>
      </c>
      <c r="O2203" s="52" t="s">
        <v>410</v>
      </c>
      <c r="P2203" s="48">
        <v>252</v>
      </c>
      <c r="Q2203" s="131" t="str">
        <f>IFERROR(INDEX(JRoomSCS!C:C,MATCH(JRooms!M2203,JRoomSCS!$B:$B,0)),"N/A")</f>
        <v>Arts</v>
      </c>
      <c r="R2203" s="86" t="s">
        <v>405</v>
      </c>
      <c r="S2203" s="87" t="str">
        <f>IFERROR(INDEX(SchoolList!C:C,MATCH(T2203,SchoolList!A:A,0)),"N/A")</f>
        <v>N/A</v>
      </c>
      <c r="T2203" s="87" t="s">
        <v>405</v>
      </c>
      <c r="U2203" s="88"/>
      <c r="V2203" s="87"/>
    </row>
    <row r="2204" spans="1:22" x14ac:dyDescent="0.2">
      <c r="A2204" s="48" t="s">
        <v>291</v>
      </c>
      <c r="B2204" s="48" t="s">
        <v>1209</v>
      </c>
      <c r="C2204" s="48" t="s">
        <v>94</v>
      </c>
      <c r="D2204" s="49">
        <v>906</v>
      </c>
      <c r="E2204" s="50" t="s">
        <v>454</v>
      </c>
      <c r="F2204" s="48" t="s">
        <v>455</v>
      </c>
      <c r="G2204" s="48" t="s">
        <v>401</v>
      </c>
      <c r="H2204" s="48">
        <v>906</v>
      </c>
      <c r="I2204" s="48">
        <v>1</v>
      </c>
      <c r="J2204" s="48" t="s">
        <v>402</v>
      </c>
      <c r="K2204" s="48">
        <v>1660</v>
      </c>
      <c r="L2204" s="49" t="s">
        <v>542</v>
      </c>
      <c r="M2204" s="48" t="s">
        <v>412</v>
      </c>
      <c r="N2204" s="51" t="s">
        <v>413</v>
      </c>
      <c r="P2204" s="48">
        <v>1512</v>
      </c>
      <c r="Q2204" s="131" t="str">
        <f>IFERROR(INDEX(JRoomSCS!C:C,MATCH(JRooms!M2204,JRoomSCS!$B:$B,0)),"N/A")</f>
        <v>N/A</v>
      </c>
      <c r="R2204" s="86" t="s">
        <v>405</v>
      </c>
      <c r="S2204" s="87" t="str">
        <f>IFERROR(INDEX(SchoolList!C:C,MATCH(T2204,SchoolList!A:A,0)),"N/A")</f>
        <v>N/A</v>
      </c>
      <c r="T2204" s="87" t="s">
        <v>405</v>
      </c>
      <c r="U2204" s="88"/>
      <c r="V2204" s="87"/>
    </row>
    <row r="2205" spans="1:22" x14ac:dyDescent="0.2">
      <c r="A2205" s="48" t="s">
        <v>291</v>
      </c>
      <c r="B2205" s="48" t="s">
        <v>1209</v>
      </c>
      <c r="C2205" s="48" t="s">
        <v>94</v>
      </c>
      <c r="D2205" s="49">
        <v>985</v>
      </c>
      <c r="E2205" s="50" t="s">
        <v>471</v>
      </c>
      <c r="F2205" s="48" t="s">
        <v>583</v>
      </c>
      <c r="G2205" s="48" t="s">
        <v>424</v>
      </c>
      <c r="H2205" s="48">
        <v>995</v>
      </c>
      <c r="I2205" s="48">
        <v>1</v>
      </c>
      <c r="J2205" s="48" t="s">
        <v>402</v>
      </c>
      <c r="K2205" s="48">
        <v>1664</v>
      </c>
      <c r="L2205" s="49">
        <v>4</v>
      </c>
      <c r="M2205" s="48" t="s">
        <v>506</v>
      </c>
      <c r="N2205" s="51" t="s">
        <v>404</v>
      </c>
      <c r="P2205" s="48">
        <v>805</v>
      </c>
      <c r="Q2205" s="131" t="str">
        <f>IFERROR(INDEX(JRoomSCS!C:C,MATCH(JRooms!M2205,JRoomSCS!$B:$B,0)),"N/A")</f>
        <v>N/A</v>
      </c>
      <c r="R2205" s="86" t="s">
        <v>405</v>
      </c>
      <c r="S2205" s="87" t="str">
        <f>IFERROR(INDEX(SchoolList!C:C,MATCH(T2205,SchoolList!A:A,0)),"N/A")</f>
        <v>N/A</v>
      </c>
      <c r="T2205" s="87" t="s">
        <v>405</v>
      </c>
      <c r="U2205" s="88"/>
      <c r="V2205" s="87"/>
    </row>
    <row r="2206" spans="1:22" x14ac:dyDescent="0.2">
      <c r="A2206" s="48" t="s">
        <v>291</v>
      </c>
      <c r="B2206" s="48" t="s">
        <v>1209</v>
      </c>
      <c r="C2206" s="48" t="s">
        <v>94</v>
      </c>
      <c r="D2206" s="49">
        <v>985</v>
      </c>
      <c r="E2206" s="50" t="s">
        <v>471</v>
      </c>
      <c r="F2206" s="48" t="s">
        <v>583</v>
      </c>
      <c r="G2206" s="48" t="s">
        <v>424</v>
      </c>
      <c r="H2206" s="48">
        <v>995</v>
      </c>
      <c r="I2206" s="48">
        <v>1</v>
      </c>
      <c r="J2206" s="48" t="s">
        <v>402</v>
      </c>
      <c r="K2206" s="48">
        <v>1665</v>
      </c>
      <c r="L2206" s="49">
        <v>5</v>
      </c>
      <c r="M2206" s="48" t="s">
        <v>506</v>
      </c>
      <c r="N2206" s="51" t="s">
        <v>404</v>
      </c>
      <c r="P2206" s="48">
        <v>805</v>
      </c>
      <c r="Q2206" s="131" t="str">
        <f>IFERROR(INDEX(JRoomSCS!C:C,MATCH(JRooms!M2206,JRoomSCS!$B:$B,0)),"N/A")</f>
        <v>N/A</v>
      </c>
      <c r="R2206" s="86" t="s">
        <v>405</v>
      </c>
      <c r="S2206" s="87" t="str">
        <f>IFERROR(INDEX(SchoolList!C:C,MATCH(T2206,SchoolList!A:A,0)),"N/A")</f>
        <v>N/A</v>
      </c>
      <c r="T2206" s="87" t="s">
        <v>405</v>
      </c>
      <c r="U2206" s="88"/>
      <c r="V2206" s="87"/>
    </row>
    <row r="2207" spans="1:22" x14ac:dyDescent="0.2">
      <c r="A2207" s="48" t="s">
        <v>291</v>
      </c>
      <c r="B2207" s="48" t="s">
        <v>1209</v>
      </c>
      <c r="C2207" s="48" t="s">
        <v>94</v>
      </c>
      <c r="D2207" s="49">
        <v>985</v>
      </c>
      <c r="E2207" s="50" t="s">
        <v>471</v>
      </c>
      <c r="F2207" s="48" t="s">
        <v>583</v>
      </c>
      <c r="G2207" s="48" t="s">
        <v>424</v>
      </c>
      <c r="H2207" s="48">
        <v>995</v>
      </c>
      <c r="I2207" s="48">
        <v>1</v>
      </c>
      <c r="J2207" s="48" t="s">
        <v>402</v>
      </c>
      <c r="K2207" s="48">
        <v>1666</v>
      </c>
      <c r="L2207" s="49">
        <v>6</v>
      </c>
      <c r="M2207" s="48" t="s">
        <v>375</v>
      </c>
      <c r="N2207" s="51" t="s">
        <v>500</v>
      </c>
      <c r="P2207" s="48">
        <v>805</v>
      </c>
      <c r="Q2207" s="131" t="str">
        <f>IFERROR(INDEX(JRoomSCS!C:C,MATCH(JRooms!M2207,JRoomSCS!$B:$B,0)),"N/A")</f>
        <v>Tech</v>
      </c>
      <c r="R2207" s="86" t="s">
        <v>405</v>
      </c>
      <c r="S2207" s="87" t="str">
        <f>IFERROR(INDEX(SchoolList!C:C,MATCH(T2207,SchoolList!A:A,0)),"N/A")</f>
        <v>N/A</v>
      </c>
      <c r="T2207" s="87" t="s">
        <v>405</v>
      </c>
      <c r="U2207" s="88"/>
      <c r="V2207" s="87"/>
    </row>
    <row r="2208" spans="1:22" x14ac:dyDescent="0.2">
      <c r="A2208" s="48" t="s">
        <v>291</v>
      </c>
      <c r="B2208" s="48" t="s">
        <v>1209</v>
      </c>
      <c r="C2208" s="48" t="s">
        <v>94</v>
      </c>
      <c r="D2208" s="49">
        <v>985</v>
      </c>
      <c r="E2208" s="50" t="s">
        <v>471</v>
      </c>
      <c r="F2208" s="48" t="s">
        <v>583</v>
      </c>
      <c r="G2208" s="48" t="s">
        <v>424</v>
      </c>
      <c r="H2208" s="48">
        <v>995</v>
      </c>
      <c r="I2208" s="48">
        <v>1</v>
      </c>
      <c r="J2208" s="48" t="s">
        <v>402</v>
      </c>
      <c r="K2208" s="48">
        <v>1667</v>
      </c>
      <c r="L2208" s="49">
        <v>7</v>
      </c>
      <c r="M2208" s="48" t="s">
        <v>626</v>
      </c>
      <c r="N2208" s="51" t="s">
        <v>404</v>
      </c>
      <c r="P2208" s="48">
        <v>805</v>
      </c>
      <c r="Q2208" s="131" t="str">
        <f>IFERROR(INDEX(JRoomSCS!C:C,MATCH(JRooms!M2208,JRoomSCS!$B:$B,0)),"N/A")</f>
        <v>N/A</v>
      </c>
      <c r="R2208" s="86" t="s">
        <v>405</v>
      </c>
      <c r="S2208" s="87" t="str">
        <f>IFERROR(INDEX(SchoolList!C:C,MATCH(T2208,SchoolList!A:A,0)),"N/A")</f>
        <v>N/A</v>
      </c>
      <c r="T2208" s="87" t="s">
        <v>405</v>
      </c>
      <c r="U2208" s="88"/>
      <c r="V2208" s="87"/>
    </row>
    <row r="2209" spans="1:22" x14ac:dyDescent="0.2">
      <c r="A2209" s="48" t="s">
        <v>291</v>
      </c>
      <c r="B2209" s="48" t="s">
        <v>1209</v>
      </c>
      <c r="C2209" s="48" t="s">
        <v>94</v>
      </c>
      <c r="D2209" s="49">
        <v>987</v>
      </c>
      <c r="E2209" s="50" t="s">
        <v>487</v>
      </c>
      <c r="F2209" s="48" t="s">
        <v>529</v>
      </c>
      <c r="G2209" s="48" t="s">
        <v>424</v>
      </c>
      <c r="H2209" s="48">
        <v>997</v>
      </c>
      <c r="I2209" s="48">
        <v>1</v>
      </c>
      <c r="J2209" s="48" t="s">
        <v>402</v>
      </c>
      <c r="K2209" s="48">
        <v>1676</v>
      </c>
      <c r="L2209" s="49">
        <v>13</v>
      </c>
      <c r="M2209" s="48" t="s">
        <v>690</v>
      </c>
      <c r="N2209" s="51" t="s">
        <v>409</v>
      </c>
      <c r="O2209" s="63" t="s">
        <v>490</v>
      </c>
      <c r="P2209" s="48">
        <v>143</v>
      </c>
      <c r="Q2209" s="131" t="str">
        <f>IFERROR(INDEX(JRoomSCS!C:C,MATCH(JRooms!M2209,JRoomSCS!$B:$B,0)),"N/A")</f>
        <v>N/A</v>
      </c>
      <c r="R2209" s="86" t="s">
        <v>405</v>
      </c>
      <c r="S2209" s="87" t="str">
        <f>IFERROR(INDEX(SchoolList!C:C,MATCH(T2209,SchoolList!A:A,0)),"N/A")</f>
        <v>N/A</v>
      </c>
      <c r="T2209" s="87" t="s">
        <v>405</v>
      </c>
      <c r="U2209" s="88"/>
      <c r="V2209" s="87"/>
    </row>
    <row r="2210" spans="1:22" x14ac:dyDescent="0.2">
      <c r="A2210" s="48" t="s">
        <v>291</v>
      </c>
      <c r="B2210" s="48" t="s">
        <v>1209</v>
      </c>
      <c r="C2210" s="48" t="s">
        <v>94</v>
      </c>
      <c r="D2210" s="49">
        <v>988</v>
      </c>
      <c r="E2210" s="50" t="s">
        <v>707</v>
      </c>
      <c r="F2210" s="48" t="s">
        <v>534</v>
      </c>
      <c r="G2210" s="48" t="s">
        <v>424</v>
      </c>
      <c r="H2210" s="48">
        <v>998</v>
      </c>
      <c r="I2210" s="48">
        <v>1</v>
      </c>
      <c r="J2210" s="48" t="s">
        <v>402</v>
      </c>
      <c r="K2210" s="48">
        <v>1675</v>
      </c>
      <c r="L2210" s="49">
        <v>16</v>
      </c>
      <c r="M2210" s="48" t="s">
        <v>366</v>
      </c>
      <c r="N2210" s="51" t="s">
        <v>500</v>
      </c>
      <c r="P2210" s="48">
        <v>805</v>
      </c>
      <c r="Q2210" s="131" t="str">
        <f>IFERROR(INDEX(JRoomSCS!C:C,MATCH(JRooms!M2210,JRoomSCS!$B:$B,0)),"N/A")</f>
        <v>Science</v>
      </c>
      <c r="R2210" s="86" t="s">
        <v>405</v>
      </c>
      <c r="S2210" s="87" t="str">
        <f>IFERROR(INDEX(SchoolList!C:C,MATCH(T2210,SchoolList!A:A,0)),"N/A")</f>
        <v>N/A</v>
      </c>
      <c r="T2210" s="87" t="s">
        <v>405</v>
      </c>
      <c r="U2210" s="88"/>
      <c r="V2210" s="87"/>
    </row>
    <row r="2211" spans="1:22" x14ac:dyDescent="0.2">
      <c r="A2211" s="48" t="s">
        <v>291</v>
      </c>
      <c r="B2211" s="48" t="s">
        <v>1209</v>
      </c>
      <c r="C2211" s="48" t="s">
        <v>94</v>
      </c>
      <c r="D2211" s="49">
        <v>989</v>
      </c>
      <c r="E2211" s="50" t="s">
        <v>709</v>
      </c>
      <c r="F2211" s="48" t="s">
        <v>537</v>
      </c>
      <c r="G2211" s="48" t="s">
        <v>424</v>
      </c>
      <c r="H2211" s="48">
        <v>999</v>
      </c>
      <c r="I2211" s="48">
        <v>1</v>
      </c>
      <c r="J2211" s="48" t="s">
        <v>402</v>
      </c>
      <c r="K2211" s="48">
        <v>1668</v>
      </c>
      <c r="L2211" s="49">
        <v>8</v>
      </c>
      <c r="M2211" s="48" t="s">
        <v>626</v>
      </c>
      <c r="N2211" s="51" t="s">
        <v>404</v>
      </c>
      <c r="P2211" s="48">
        <v>805</v>
      </c>
      <c r="Q2211" s="131" t="str">
        <f>IFERROR(INDEX(JRoomSCS!C:C,MATCH(JRooms!M2211,JRoomSCS!$B:$B,0)),"N/A")</f>
        <v>N/A</v>
      </c>
      <c r="R2211" s="86" t="s">
        <v>405</v>
      </c>
      <c r="S2211" s="87" t="str">
        <f>IFERROR(INDEX(SchoolList!C:C,MATCH(T2211,SchoolList!A:A,0)),"N/A")</f>
        <v>N/A</v>
      </c>
      <c r="T2211" s="87" t="s">
        <v>405</v>
      </c>
      <c r="U2211" s="88"/>
      <c r="V2211" s="87"/>
    </row>
    <row r="2212" spans="1:22" x14ac:dyDescent="0.2">
      <c r="A2212" s="48" t="s">
        <v>291</v>
      </c>
      <c r="B2212" s="48" t="s">
        <v>1209</v>
      </c>
      <c r="C2212" s="48" t="s">
        <v>94</v>
      </c>
      <c r="D2212" s="49">
        <v>989</v>
      </c>
      <c r="E2212" s="50" t="s">
        <v>709</v>
      </c>
      <c r="F2212" s="48" t="s">
        <v>537</v>
      </c>
      <c r="G2212" s="48" t="s">
        <v>424</v>
      </c>
      <c r="H2212" s="48">
        <v>999</v>
      </c>
      <c r="I2212" s="48">
        <v>1</v>
      </c>
      <c r="J2212" s="48" t="s">
        <v>402</v>
      </c>
      <c r="K2212" s="48">
        <v>1669</v>
      </c>
      <c r="L2212" s="49">
        <v>9</v>
      </c>
      <c r="M2212" s="48" t="s">
        <v>506</v>
      </c>
      <c r="N2212" s="51" t="s">
        <v>404</v>
      </c>
      <c r="P2212" s="48">
        <v>805</v>
      </c>
      <c r="Q2212" s="131" t="str">
        <f>IFERROR(INDEX(JRoomSCS!C:C,MATCH(JRooms!M2212,JRoomSCS!$B:$B,0)),"N/A")</f>
        <v>N/A</v>
      </c>
      <c r="R2212" s="86" t="s">
        <v>405</v>
      </c>
      <c r="S2212" s="87" t="str">
        <f>IFERROR(INDEX(SchoolList!C:C,MATCH(T2212,SchoolList!A:A,0)),"N/A")</f>
        <v>N/A</v>
      </c>
      <c r="T2212" s="87" t="s">
        <v>405</v>
      </c>
      <c r="U2212" s="88"/>
      <c r="V2212" s="87"/>
    </row>
    <row r="2213" spans="1:22" x14ac:dyDescent="0.2">
      <c r="A2213" s="48" t="s">
        <v>291</v>
      </c>
      <c r="B2213" s="48" t="s">
        <v>1209</v>
      </c>
      <c r="C2213" s="48" t="s">
        <v>94</v>
      </c>
      <c r="D2213" s="49">
        <v>989</v>
      </c>
      <c r="E2213" s="50" t="s">
        <v>709</v>
      </c>
      <c r="F2213" s="48" t="s">
        <v>537</v>
      </c>
      <c r="G2213" s="48" t="s">
        <v>424</v>
      </c>
      <c r="H2213" s="48">
        <v>999</v>
      </c>
      <c r="I2213" s="48">
        <v>1</v>
      </c>
      <c r="J2213" s="48" t="s">
        <v>402</v>
      </c>
      <c r="K2213" s="48">
        <v>1670</v>
      </c>
      <c r="L2213" s="49">
        <v>10</v>
      </c>
      <c r="M2213" s="48" t="s">
        <v>626</v>
      </c>
      <c r="N2213" s="51" t="s">
        <v>404</v>
      </c>
      <c r="P2213" s="48">
        <v>805</v>
      </c>
      <c r="Q2213" s="131" t="str">
        <f>IFERROR(INDEX(JRoomSCS!C:C,MATCH(JRooms!M2213,JRoomSCS!$B:$B,0)),"N/A")</f>
        <v>N/A</v>
      </c>
      <c r="R2213" s="86" t="s">
        <v>405</v>
      </c>
      <c r="S2213" s="87" t="str">
        <f>IFERROR(INDEX(SchoolList!C:C,MATCH(T2213,SchoolList!A:A,0)),"N/A")</f>
        <v>N/A</v>
      </c>
      <c r="T2213" s="87" t="s">
        <v>405</v>
      </c>
      <c r="U2213" s="88"/>
      <c r="V2213" s="87"/>
    </row>
    <row r="2214" spans="1:22" x14ac:dyDescent="0.2">
      <c r="A2214" s="48" t="s">
        <v>291</v>
      </c>
      <c r="B2214" s="48" t="s">
        <v>1209</v>
      </c>
      <c r="C2214" s="48" t="s">
        <v>94</v>
      </c>
      <c r="D2214" s="49">
        <v>989</v>
      </c>
      <c r="E2214" s="50" t="s">
        <v>709</v>
      </c>
      <c r="F2214" s="48" t="s">
        <v>537</v>
      </c>
      <c r="G2214" s="48" t="s">
        <v>424</v>
      </c>
      <c r="H2214" s="48">
        <v>999</v>
      </c>
      <c r="I2214" s="48">
        <v>1</v>
      </c>
      <c r="J2214" s="48" t="s">
        <v>402</v>
      </c>
      <c r="K2214" s="48">
        <v>1671</v>
      </c>
      <c r="L2214" s="49">
        <v>11</v>
      </c>
      <c r="M2214" s="48" t="s">
        <v>626</v>
      </c>
      <c r="N2214" s="51" t="s">
        <v>404</v>
      </c>
      <c r="P2214" s="48">
        <v>805</v>
      </c>
      <c r="Q2214" s="131" t="str">
        <f>IFERROR(INDEX(JRoomSCS!C:C,MATCH(JRooms!M2214,JRoomSCS!$B:$B,0)),"N/A")</f>
        <v>N/A</v>
      </c>
      <c r="R2214" s="86" t="s">
        <v>405</v>
      </c>
      <c r="S2214" s="87" t="str">
        <f>IFERROR(INDEX(SchoolList!C:C,MATCH(T2214,SchoolList!A:A,0)),"N/A")</f>
        <v>N/A</v>
      </c>
      <c r="T2214" s="87" t="s">
        <v>405</v>
      </c>
      <c r="U2214" s="88"/>
      <c r="V2214" s="87"/>
    </row>
    <row r="2215" spans="1:22" x14ac:dyDescent="0.2">
      <c r="A2215" s="48" t="s">
        <v>291</v>
      </c>
      <c r="B2215" s="48" t="s">
        <v>1209</v>
      </c>
      <c r="C2215" s="48" t="s">
        <v>94</v>
      </c>
      <c r="D2215" s="49">
        <v>989</v>
      </c>
      <c r="E2215" s="50" t="s">
        <v>709</v>
      </c>
      <c r="F2215" s="48" t="s">
        <v>537</v>
      </c>
      <c r="G2215" s="48" t="s">
        <v>424</v>
      </c>
      <c r="H2215" s="48">
        <v>999</v>
      </c>
      <c r="I2215" s="48">
        <v>1</v>
      </c>
      <c r="J2215" s="48" t="s">
        <v>402</v>
      </c>
      <c r="K2215" s="48">
        <v>1672</v>
      </c>
      <c r="L2215" s="49">
        <v>12</v>
      </c>
      <c r="M2215" s="48" t="s">
        <v>375</v>
      </c>
      <c r="N2215" s="51" t="s">
        <v>500</v>
      </c>
      <c r="P2215" s="48">
        <v>805</v>
      </c>
      <c r="Q2215" s="131" t="str">
        <f>IFERROR(INDEX(JRoomSCS!C:C,MATCH(JRooms!M2215,JRoomSCS!$B:$B,0)),"N/A")</f>
        <v>Tech</v>
      </c>
      <c r="R2215" s="86" t="s">
        <v>405</v>
      </c>
      <c r="S2215" s="87" t="str">
        <f>IFERROR(INDEX(SchoolList!C:C,MATCH(T2215,SchoolList!A:A,0)),"N/A")</f>
        <v>N/A</v>
      </c>
      <c r="T2215" s="87" t="s">
        <v>405</v>
      </c>
      <c r="U2215" s="88"/>
      <c r="V2215" s="87"/>
    </row>
    <row r="2216" spans="1:22" x14ac:dyDescent="0.2">
      <c r="A2216" s="48" t="s">
        <v>291</v>
      </c>
      <c r="B2216" s="48" t="s">
        <v>1209</v>
      </c>
      <c r="C2216" s="48" t="s">
        <v>94</v>
      </c>
      <c r="D2216" s="49">
        <v>990</v>
      </c>
      <c r="E2216" s="50" t="s">
        <v>1128</v>
      </c>
      <c r="F2216" s="48" t="s">
        <v>589</v>
      </c>
      <c r="G2216" s="48" t="s">
        <v>424</v>
      </c>
      <c r="H2216" s="48">
        <v>1000</v>
      </c>
      <c r="I2216" s="48">
        <v>1</v>
      </c>
      <c r="J2216" s="48" t="s">
        <v>402</v>
      </c>
      <c r="K2216" s="48">
        <v>1673</v>
      </c>
      <c r="L2216" s="49">
        <v>14</v>
      </c>
      <c r="M2216" s="48" t="s">
        <v>626</v>
      </c>
      <c r="N2216" s="51" t="s">
        <v>404</v>
      </c>
      <c r="P2216" s="48">
        <v>805</v>
      </c>
      <c r="Q2216" s="131" t="str">
        <f>IFERROR(INDEX(JRoomSCS!C:C,MATCH(JRooms!M2216,JRoomSCS!$B:$B,0)),"N/A")</f>
        <v>N/A</v>
      </c>
      <c r="R2216" s="86" t="s">
        <v>405</v>
      </c>
      <c r="S2216" s="87" t="str">
        <f>IFERROR(INDEX(SchoolList!C:C,MATCH(T2216,SchoolList!A:A,0)),"N/A")</f>
        <v>N/A</v>
      </c>
      <c r="T2216" s="87" t="s">
        <v>405</v>
      </c>
      <c r="U2216" s="88"/>
      <c r="V2216" s="87"/>
    </row>
    <row r="2217" spans="1:22" x14ac:dyDescent="0.2">
      <c r="A2217" s="48" t="s">
        <v>291</v>
      </c>
      <c r="B2217" s="48" t="s">
        <v>1209</v>
      </c>
      <c r="C2217" s="48" t="s">
        <v>94</v>
      </c>
      <c r="D2217" s="49">
        <v>990</v>
      </c>
      <c r="E2217" s="50" t="s">
        <v>1128</v>
      </c>
      <c r="F2217" s="48" t="s">
        <v>589</v>
      </c>
      <c r="G2217" s="48" t="s">
        <v>424</v>
      </c>
      <c r="H2217" s="48">
        <v>1000</v>
      </c>
      <c r="I2217" s="48">
        <v>1</v>
      </c>
      <c r="J2217" s="48" t="s">
        <v>402</v>
      </c>
      <c r="K2217" s="48">
        <v>1674</v>
      </c>
      <c r="L2217" s="49">
        <v>15</v>
      </c>
      <c r="M2217" s="48" t="s">
        <v>626</v>
      </c>
      <c r="N2217" s="51" t="s">
        <v>404</v>
      </c>
      <c r="P2217" s="48">
        <v>805</v>
      </c>
      <c r="Q2217" s="131" t="str">
        <f>IFERROR(INDEX(JRoomSCS!C:C,MATCH(JRooms!M2217,JRoomSCS!$B:$B,0)),"N/A")</f>
        <v>N/A</v>
      </c>
      <c r="R2217" s="86" t="s">
        <v>405</v>
      </c>
      <c r="S2217" s="87" t="str">
        <f>IFERROR(INDEX(SchoolList!C:C,MATCH(T2217,SchoolList!A:A,0)),"N/A")</f>
        <v>N/A</v>
      </c>
      <c r="T2217" s="87" t="s">
        <v>405</v>
      </c>
      <c r="U2217" s="88"/>
      <c r="V2217" s="87"/>
    </row>
    <row r="2218" spans="1:22" x14ac:dyDescent="0.2">
      <c r="A2218" s="48">
        <v>4</v>
      </c>
      <c r="B2218" s="48" t="s">
        <v>1212</v>
      </c>
      <c r="C2218" s="48" t="s">
        <v>116</v>
      </c>
      <c r="D2218" s="49">
        <v>954</v>
      </c>
      <c r="E2218" s="50" t="s">
        <v>399</v>
      </c>
      <c r="F2218" s="48" t="s">
        <v>400</v>
      </c>
      <c r="G2218" s="48" t="s">
        <v>401</v>
      </c>
      <c r="H2218" s="48">
        <v>954</v>
      </c>
      <c r="I2218" s="48">
        <v>1</v>
      </c>
      <c r="J2218" s="48" t="s">
        <v>402</v>
      </c>
      <c r="K2218" s="48">
        <v>1015</v>
      </c>
      <c r="L2218" s="49">
        <v>101</v>
      </c>
      <c r="M2218" s="48" t="s">
        <v>1213</v>
      </c>
      <c r="N2218" s="51" t="s">
        <v>491</v>
      </c>
      <c r="P2218" s="48">
        <v>500</v>
      </c>
      <c r="Q2218" s="131" t="str">
        <f>IFERROR(INDEX(JRoomSCS!C:C,MATCH(JRooms!M2218,JRoomSCS!$B:$B,0)),"N/A")</f>
        <v>N/A</v>
      </c>
      <c r="R2218" s="86" t="s">
        <v>405</v>
      </c>
      <c r="S2218" s="87" t="str">
        <f>IFERROR(INDEX(SchoolList!C:C,MATCH(T2218,SchoolList!A:A,0)),"N/A")</f>
        <v>N/A</v>
      </c>
      <c r="T2218" s="87" t="s">
        <v>405</v>
      </c>
      <c r="U2218" s="88"/>
      <c r="V2218" s="87"/>
    </row>
    <row r="2219" spans="1:22" x14ac:dyDescent="0.2">
      <c r="A2219" s="48">
        <v>4</v>
      </c>
      <c r="B2219" s="48" t="s">
        <v>1212</v>
      </c>
      <c r="C2219" s="48" t="s">
        <v>116</v>
      </c>
      <c r="D2219" s="49">
        <v>954</v>
      </c>
      <c r="E2219" s="50" t="s">
        <v>399</v>
      </c>
      <c r="F2219" s="48" t="s">
        <v>400</v>
      </c>
      <c r="G2219" s="48" t="s">
        <v>401</v>
      </c>
      <c r="H2219" s="48">
        <v>954</v>
      </c>
      <c r="I2219" s="48">
        <v>1</v>
      </c>
      <c r="J2219" s="48" t="s">
        <v>402</v>
      </c>
      <c r="K2219" s="48">
        <v>1018</v>
      </c>
      <c r="L2219" s="49">
        <v>101</v>
      </c>
      <c r="M2219" s="48" t="s">
        <v>1213</v>
      </c>
      <c r="N2219" s="51" t="s">
        <v>491</v>
      </c>
      <c r="P2219" s="48">
        <v>500</v>
      </c>
      <c r="Q2219" s="131" t="str">
        <f>IFERROR(INDEX(JRoomSCS!C:C,MATCH(JRooms!M2219,JRoomSCS!$B:$B,0)),"N/A")</f>
        <v>N/A</v>
      </c>
      <c r="R2219" s="86" t="s">
        <v>405</v>
      </c>
      <c r="S2219" s="87" t="str">
        <f>IFERROR(INDEX(SchoolList!C:C,MATCH(T2219,SchoolList!A:A,0)),"N/A")</f>
        <v>N/A</v>
      </c>
      <c r="T2219" s="87" t="s">
        <v>405</v>
      </c>
      <c r="U2219" s="88"/>
      <c r="V2219" s="87"/>
    </row>
    <row r="2220" spans="1:22" x14ac:dyDescent="0.2">
      <c r="A2220" s="48">
        <v>4</v>
      </c>
      <c r="B2220" s="48" t="s">
        <v>1212</v>
      </c>
      <c r="C2220" s="48" t="s">
        <v>116</v>
      </c>
      <c r="D2220" s="49">
        <v>954</v>
      </c>
      <c r="E2220" s="50" t="s">
        <v>399</v>
      </c>
      <c r="F2220" s="48" t="s">
        <v>400</v>
      </c>
      <c r="G2220" s="48" t="s">
        <v>401</v>
      </c>
      <c r="H2220" s="48">
        <v>954</v>
      </c>
      <c r="I2220" s="48">
        <v>1</v>
      </c>
      <c r="J2220" s="48" t="s">
        <v>402</v>
      </c>
      <c r="K2220" s="48">
        <v>1016</v>
      </c>
      <c r="L2220" s="49">
        <v>102</v>
      </c>
      <c r="M2220" s="48" t="s">
        <v>1214</v>
      </c>
      <c r="N2220" s="51" t="s">
        <v>491</v>
      </c>
      <c r="P2220" s="48">
        <v>900</v>
      </c>
      <c r="Q2220" s="131" t="str">
        <f>IFERROR(INDEX(JRoomSCS!C:C,MATCH(JRooms!M2220,JRoomSCS!$B:$B,0)),"N/A")</f>
        <v>N/A</v>
      </c>
      <c r="R2220" s="86" t="s">
        <v>405</v>
      </c>
      <c r="S2220" s="87" t="str">
        <f>IFERROR(INDEX(SchoolList!C:C,MATCH(T2220,SchoolList!A:A,0)),"N/A")</f>
        <v>N/A</v>
      </c>
      <c r="T2220" s="87" t="s">
        <v>405</v>
      </c>
      <c r="U2220" s="88"/>
      <c r="V2220" s="87"/>
    </row>
    <row r="2221" spans="1:22" x14ac:dyDescent="0.2">
      <c r="A2221" s="48">
        <v>4</v>
      </c>
      <c r="B2221" s="48" t="s">
        <v>1212</v>
      </c>
      <c r="C2221" s="48" t="s">
        <v>116</v>
      </c>
      <c r="D2221" s="49">
        <v>954</v>
      </c>
      <c r="E2221" s="50" t="s">
        <v>399</v>
      </c>
      <c r="F2221" s="48" t="s">
        <v>400</v>
      </c>
      <c r="G2221" s="48" t="s">
        <v>401</v>
      </c>
      <c r="H2221" s="48">
        <v>954</v>
      </c>
      <c r="I2221" s="48">
        <v>1</v>
      </c>
      <c r="J2221" s="48" t="s">
        <v>402</v>
      </c>
      <c r="K2221" s="48">
        <v>1019</v>
      </c>
      <c r="L2221" s="49">
        <v>102</v>
      </c>
      <c r="M2221" s="48" t="s">
        <v>1214</v>
      </c>
      <c r="N2221" s="51" t="s">
        <v>491</v>
      </c>
      <c r="P2221" s="48">
        <v>900</v>
      </c>
      <c r="Q2221" s="131" t="str">
        <f>IFERROR(INDEX(JRoomSCS!C:C,MATCH(JRooms!M2221,JRoomSCS!$B:$B,0)),"N/A")</f>
        <v>N/A</v>
      </c>
      <c r="R2221" s="86" t="s">
        <v>405</v>
      </c>
      <c r="S2221" s="87" t="str">
        <f>IFERROR(INDEX(SchoolList!C:C,MATCH(T2221,SchoolList!A:A,0)),"N/A")</f>
        <v>N/A</v>
      </c>
      <c r="T2221" s="87" t="s">
        <v>405</v>
      </c>
      <c r="U2221" s="88"/>
      <c r="V2221" s="87"/>
    </row>
    <row r="2222" spans="1:22" x14ac:dyDescent="0.2">
      <c r="A2222" s="48">
        <v>4</v>
      </c>
      <c r="B2222" s="48" t="s">
        <v>1212</v>
      </c>
      <c r="C2222" s="48" t="s">
        <v>116</v>
      </c>
      <c r="D2222" s="49">
        <v>954</v>
      </c>
      <c r="E2222" s="50" t="s">
        <v>399</v>
      </c>
      <c r="F2222" s="48" t="s">
        <v>400</v>
      </c>
      <c r="G2222" s="48" t="s">
        <v>401</v>
      </c>
      <c r="H2222" s="48">
        <v>954</v>
      </c>
      <c r="I2222" s="48">
        <v>1</v>
      </c>
      <c r="J2222" s="48" t="s">
        <v>402</v>
      </c>
      <c r="K2222" s="48">
        <v>1021</v>
      </c>
      <c r="L2222" s="49">
        <v>102</v>
      </c>
      <c r="M2222" s="48" t="s">
        <v>1214</v>
      </c>
      <c r="N2222" s="51" t="s">
        <v>491</v>
      </c>
      <c r="P2222" s="48">
        <v>900</v>
      </c>
      <c r="Q2222" s="131" t="str">
        <f>IFERROR(INDEX(JRoomSCS!C:C,MATCH(JRooms!M2222,JRoomSCS!$B:$B,0)),"N/A")</f>
        <v>N/A</v>
      </c>
      <c r="R2222" s="86" t="s">
        <v>405</v>
      </c>
      <c r="S2222" s="87" t="str">
        <f>IFERROR(INDEX(SchoolList!C:C,MATCH(T2222,SchoolList!A:A,0)),"N/A")</f>
        <v>N/A</v>
      </c>
      <c r="T2222" s="87" t="s">
        <v>405</v>
      </c>
      <c r="U2222" s="88"/>
      <c r="V2222" s="87"/>
    </row>
    <row r="2223" spans="1:22" x14ac:dyDescent="0.2">
      <c r="A2223" s="48">
        <v>4</v>
      </c>
      <c r="B2223" s="48" t="s">
        <v>1212</v>
      </c>
      <c r="C2223" s="48" t="s">
        <v>116</v>
      </c>
      <c r="D2223" s="49">
        <v>954</v>
      </c>
      <c r="E2223" s="50" t="s">
        <v>399</v>
      </c>
      <c r="F2223" s="48" t="s">
        <v>400</v>
      </c>
      <c r="G2223" s="48" t="s">
        <v>401</v>
      </c>
      <c r="H2223" s="48">
        <v>954</v>
      </c>
      <c r="I2223" s="48">
        <v>1</v>
      </c>
      <c r="J2223" s="48" t="s">
        <v>402</v>
      </c>
      <c r="K2223" s="48">
        <v>1017</v>
      </c>
      <c r="L2223" s="49">
        <v>103</v>
      </c>
      <c r="M2223" s="48" t="s">
        <v>1215</v>
      </c>
      <c r="N2223" s="51" t="s">
        <v>491</v>
      </c>
      <c r="P2223" s="48">
        <v>700</v>
      </c>
      <c r="Q2223" s="131" t="str">
        <f>IFERROR(INDEX(JRoomSCS!C:C,MATCH(JRooms!M2223,JRoomSCS!$B:$B,0)),"N/A")</f>
        <v>N/A</v>
      </c>
      <c r="R2223" s="86" t="s">
        <v>405</v>
      </c>
      <c r="S2223" s="87" t="str">
        <f>IFERROR(INDEX(SchoolList!C:C,MATCH(T2223,SchoolList!A:A,0)),"N/A")</f>
        <v>N/A</v>
      </c>
      <c r="T2223" s="87" t="s">
        <v>405</v>
      </c>
      <c r="U2223" s="88"/>
      <c r="V2223" s="87"/>
    </row>
    <row r="2224" spans="1:22" x14ac:dyDescent="0.2">
      <c r="A2224" s="48">
        <v>4</v>
      </c>
      <c r="B2224" s="48" t="s">
        <v>1212</v>
      </c>
      <c r="C2224" s="48" t="s">
        <v>116</v>
      </c>
      <c r="D2224" s="49">
        <v>954</v>
      </c>
      <c r="E2224" s="50" t="s">
        <v>399</v>
      </c>
      <c r="F2224" s="48" t="s">
        <v>400</v>
      </c>
      <c r="G2224" s="48" t="s">
        <v>401</v>
      </c>
      <c r="H2224" s="48">
        <v>954</v>
      </c>
      <c r="I2224" s="48">
        <v>1</v>
      </c>
      <c r="J2224" s="48" t="s">
        <v>402</v>
      </c>
      <c r="K2224" s="48">
        <v>1020</v>
      </c>
      <c r="L2224" s="49">
        <v>103</v>
      </c>
      <c r="M2224" s="48" t="s">
        <v>1215</v>
      </c>
      <c r="N2224" s="51" t="s">
        <v>491</v>
      </c>
      <c r="P2224" s="48">
        <v>700</v>
      </c>
      <c r="Q2224" s="131" t="str">
        <f>IFERROR(INDEX(JRoomSCS!C:C,MATCH(JRooms!M2224,JRoomSCS!$B:$B,0)),"N/A")</f>
        <v>N/A</v>
      </c>
      <c r="R2224" s="86" t="s">
        <v>405</v>
      </c>
      <c r="S2224" s="87" t="str">
        <f>IFERROR(INDEX(SchoolList!C:C,MATCH(T2224,SchoolList!A:A,0)),"N/A")</f>
        <v>N/A</v>
      </c>
      <c r="T2224" s="87" t="s">
        <v>405</v>
      </c>
      <c r="U2224" s="88"/>
      <c r="V2224" s="87"/>
    </row>
    <row r="2225" spans="1:22" x14ac:dyDescent="0.2">
      <c r="A2225" s="48">
        <v>111</v>
      </c>
      <c r="B2225" s="48" t="s">
        <v>1216</v>
      </c>
      <c r="C2225" s="48" t="s">
        <v>1217</v>
      </c>
      <c r="D2225" s="49">
        <v>331</v>
      </c>
      <c r="E2225" s="50" t="s">
        <v>399</v>
      </c>
      <c r="F2225" s="48" t="s">
        <v>400</v>
      </c>
      <c r="G2225" s="48" t="s">
        <v>401</v>
      </c>
      <c r="H2225" s="48">
        <v>1259</v>
      </c>
      <c r="I2225" s="48">
        <v>1</v>
      </c>
      <c r="J2225" s="48" t="s">
        <v>1218</v>
      </c>
      <c r="K2225" s="48">
        <v>3088</v>
      </c>
      <c r="L2225" s="49">
        <v>7</v>
      </c>
      <c r="M2225" s="48" t="s">
        <v>403</v>
      </c>
      <c r="N2225" s="51" t="s">
        <v>404</v>
      </c>
      <c r="O2225" s="52" t="s">
        <v>491</v>
      </c>
      <c r="P2225" s="48">
        <v>828</v>
      </c>
      <c r="Q2225" s="131" t="str">
        <f>IFERROR(INDEX(JRoomSCS!C:C,MATCH(JRooms!M2225,JRoomSCS!$B:$B,0)),"N/A")</f>
        <v>N/A</v>
      </c>
      <c r="R2225" s="86" t="s">
        <v>405</v>
      </c>
      <c r="S2225" s="87" t="str">
        <f>IFERROR(INDEX(SchoolList!C:C,MATCH(T2225,SchoolList!A:A,0)),"N/A")</f>
        <v>N/A</v>
      </c>
      <c r="T2225" s="87" t="s">
        <v>405</v>
      </c>
      <c r="U2225" s="88"/>
      <c r="V2225" s="87"/>
    </row>
    <row r="2226" spans="1:22" x14ac:dyDescent="0.2">
      <c r="A2226" s="48">
        <v>111</v>
      </c>
      <c r="B2226" s="48" t="s">
        <v>1216</v>
      </c>
      <c r="C2226" s="48" t="s">
        <v>1217</v>
      </c>
      <c r="D2226" s="49">
        <v>331</v>
      </c>
      <c r="E2226" s="50" t="s">
        <v>399</v>
      </c>
      <c r="F2226" s="48" t="s">
        <v>400</v>
      </c>
      <c r="G2226" s="48" t="s">
        <v>401</v>
      </c>
      <c r="H2226" s="48">
        <v>1259</v>
      </c>
      <c r="I2226" s="48">
        <v>1</v>
      </c>
      <c r="J2226" s="48" t="s">
        <v>1218</v>
      </c>
      <c r="K2226" s="48">
        <v>3083</v>
      </c>
      <c r="L2226" s="49">
        <v>8</v>
      </c>
      <c r="M2226" s="48" t="s">
        <v>403</v>
      </c>
      <c r="N2226" s="51" t="s">
        <v>404</v>
      </c>
      <c r="P2226" s="48">
        <v>828</v>
      </c>
      <c r="Q2226" s="131" t="str">
        <f>IFERROR(INDEX(JRoomSCS!C:C,MATCH(JRooms!M2226,JRoomSCS!$B:$B,0)),"N/A")</f>
        <v>N/A</v>
      </c>
      <c r="R2226" s="86" t="s">
        <v>405</v>
      </c>
      <c r="S2226" s="87" t="str">
        <f>IFERROR(INDEX(SchoolList!C:C,MATCH(T2226,SchoolList!A:A,0)),"N/A")</f>
        <v>N/A</v>
      </c>
      <c r="T2226" s="87" t="s">
        <v>405</v>
      </c>
      <c r="U2226" s="88"/>
      <c r="V2226" s="87"/>
    </row>
    <row r="2227" spans="1:22" x14ac:dyDescent="0.2">
      <c r="A2227" s="48">
        <v>111</v>
      </c>
      <c r="B2227" s="48" t="s">
        <v>1216</v>
      </c>
      <c r="C2227" s="48" t="s">
        <v>1217</v>
      </c>
      <c r="D2227" s="49">
        <v>331</v>
      </c>
      <c r="E2227" s="50" t="s">
        <v>399</v>
      </c>
      <c r="F2227" s="48" t="s">
        <v>400</v>
      </c>
      <c r="G2227" s="48" t="s">
        <v>401</v>
      </c>
      <c r="H2227" s="48">
        <v>1259</v>
      </c>
      <c r="I2227" s="48">
        <v>1</v>
      </c>
      <c r="J2227" s="48" t="s">
        <v>1218</v>
      </c>
      <c r="K2227" s="48">
        <v>3087</v>
      </c>
      <c r="L2227" s="49">
        <v>9</v>
      </c>
      <c r="M2227" s="48" t="s">
        <v>419</v>
      </c>
      <c r="N2227" s="51" t="s">
        <v>404</v>
      </c>
      <c r="P2227" s="48">
        <v>828</v>
      </c>
      <c r="Q2227" s="131" t="str">
        <f>IFERROR(INDEX(JRoomSCS!C:C,MATCH(JRooms!M2227,JRoomSCS!$B:$B,0)),"N/A")</f>
        <v>N/A</v>
      </c>
      <c r="R2227" s="86" t="s">
        <v>405</v>
      </c>
      <c r="S2227" s="87" t="str">
        <f>IFERROR(INDEX(SchoolList!C:C,MATCH(T2227,SchoolList!A:A,0)),"N/A")</f>
        <v>N/A</v>
      </c>
      <c r="T2227" s="87" t="s">
        <v>405</v>
      </c>
      <c r="U2227" s="88"/>
      <c r="V2227" s="87"/>
    </row>
    <row r="2228" spans="1:22" x14ac:dyDescent="0.2">
      <c r="A2228" s="48">
        <v>111</v>
      </c>
      <c r="B2228" s="48" t="s">
        <v>1216</v>
      </c>
      <c r="C2228" s="48" t="s">
        <v>1217</v>
      </c>
      <c r="D2228" s="49">
        <v>331</v>
      </c>
      <c r="E2228" s="50" t="s">
        <v>399</v>
      </c>
      <c r="F2228" s="48" t="s">
        <v>400</v>
      </c>
      <c r="G2228" s="48" t="s">
        <v>401</v>
      </c>
      <c r="H2228" s="48">
        <v>1259</v>
      </c>
      <c r="I2228" s="48">
        <v>1</v>
      </c>
      <c r="J2228" s="48" t="s">
        <v>1218</v>
      </c>
      <c r="K2228" s="48">
        <v>3084</v>
      </c>
      <c r="L2228" s="49">
        <v>10</v>
      </c>
      <c r="M2228" s="48" t="s">
        <v>403</v>
      </c>
      <c r="N2228" s="51" t="s">
        <v>404</v>
      </c>
      <c r="P2228" s="48">
        <v>828</v>
      </c>
      <c r="Q2228" s="131" t="str">
        <f>IFERROR(INDEX(JRoomSCS!C:C,MATCH(JRooms!M2228,JRoomSCS!$B:$B,0)),"N/A")</f>
        <v>N/A</v>
      </c>
      <c r="R2228" s="86" t="s">
        <v>405</v>
      </c>
      <c r="S2228" s="87" t="str">
        <f>IFERROR(INDEX(SchoolList!C:C,MATCH(T2228,SchoolList!A:A,0)),"N/A")</f>
        <v>N/A</v>
      </c>
      <c r="T2228" s="87" t="s">
        <v>405</v>
      </c>
      <c r="U2228" s="88"/>
      <c r="V2228" s="87"/>
    </row>
    <row r="2229" spans="1:22" x14ac:dyDescent="0.2">
      <c r="A2229" s="48">
        <v>111</v>
      </c>
      <c r="B2229" s="48" t="s">
        <v>1216</v>
      </c>
      <c r="C2229" s="48" t="s">
        <v>1217</v>
      </c>
      <c r="D2229" s="49">
        <v>331</v>
      </c>
      <c r="E2229" s="50" t="s">
        <v>399</v>
      </c>
      <c r="F2229" s="48" t="s">
        <v>400</v>
      </c>
      <c r="G2229" s="48" t="s">
        <v>401</v>
      </c>
      <c r="H2229" s="48">
        <v>1259</v>
      </c>
      <c r="I2229" s="48">
        <v>1</v>
      </c>
      <c r="J2229" s="48" t="s">
        <v>1218</v>
      </c>
      <c r="K2229" s="48">
        <v>3085</v>
      </c>
      <c r="L2229" s="49">
        <v>12</v>
      </c>
      <c r="M2229" s="48" t="s">
        <v>403</v>
      </c>
      <c r="N2229" s="51" t="s">
        <v>404</v>
      </c>
      <c r="P2229" s="48">
        <v>828</v>
      </c>
      <c r="Q2229" s="131" t="str">
        <f>IFERROR(INDEX(JRoomSCS!C:C,MATCH(JRooms!M2229,JRoomSCS!$B:$B,0)),"N/A")</f>
        <v>N/A</v>
      </c>
      <c r="R2229" s="86" t="s">
        <v>405</v>
      </c>
      <c r="S2229" s="87" t="str">
        <f>IFERROR(INDEX(SchoolList!C:C,MATCH(T2229,SchoolList!A:A,0)),"N/A")</f>
        <v>N/A</v>
      </c>
      <c r="T2229" s="87" t="s">
        <v>405</v>
      </c>
      <c r="U2229" s="88"/>
      <c r="V2229" s="87"/>
    </row>
    <row r="2230" spans="1:22" x14ac:dyDescent="0.2">
      <c r="A2230" s="48">
        <v>111</v>
      </c>
      <c r="B2230" s="48" t="s">
        <v>1216</v>
      </c>
      <c r="C2230" s="48" t="s">
        <v>1217</v>
      </c>
      <c r="D2230" s="49">
        <v>331</v>
      </c>
      <c r="E2230" s="50" t="s">
        <v>399</v>
      </c>
      <c r="F2230" s="48" t="s">
        <v>400</v>
      </c>
      <c r="G2230" s="48" t="s">
        <v>401</v>
      </c>
      <c r="H2230" s="48">
        <v>1259</v>
      </c>
      <c r="I2230" s="48">
        <v>1</v>
      </c>
      <c r="J2230" s="48" t="s">
        <v>1218</v>
      </c>
      <c r="K2230" s="48">
        <v>3086</v>
      </c>
      <c r="L2230" s="49">
        <v>14</v>
      </c>
      <c r="M2230" s="48" t="s">
        <v>403</v>
      </c>
      <c r="N2230" s="51" t="s">
        <v>404</v>
      </c>
      <c r="P2230" s="48">
        <v>828</v>
      </c>
      <c r="Q2230" s="131" t="str">
        <f>IFERROR(INDEX(JRoomSCS!C:C,MATCH(JRooms!M2230,JRoomSCS!$B:$B,0)),"N/A")</f>
        <v>N/A</v>
      </c>
      <c r="R2230" s="86" t="s">
        <v>405</v>
      </c>
      <c r="S2230" s="87" t="str">
        <f>IFERROR(INDEX(SchoolList!C:C,MATCH(T2230,SchoolList!A:A,0)),"N/A")</f>
        <v>N/A</v>
      </c>
      <c r="T2230" s="87" t="s">
        <v>405</v>
      </c>
      <c r="U2230" s="88"/>
      <c r="V2230" s="87"/>
    </row>
    <row r="2231" spans="1:22" x14ac:dyDescent="0.2">
      <c r="A2231" s="48">
        <v>111</v>
      </c>
      <c r="B2231" s="48" t="s">
        <v>1216</v>
      </c>
      <c r="C2231" s="48" t="s">
        <v>1217</v>
      </c>
      <c r="D2231" s="49">
        <v>331</v>
      </c>
      <c r="E2231" s="50" t="s">
        <v>399</v>
      </c>
      <c r="F2231" s="48" t="s">
        <v>400</v>
      </c>
      <c r="G2231" s="48" t="s">
        <v>401</v>
      </c>
      <c r="H2231" s="48">
        <v>1259</v>
      </c>
      <c r="I2231" s="48">
        <v>1</v>
      </c>
      <c r="J2231" s="48" t="s">
        <v>1218</v>
      </c>
      <c r="K2231" s="48">
        <v>3089</v>
      </c>
      <c r="L2231" s="49" t="s">
        <v>566</v>
      </c>
      <c r="M2231" s="48" t="s">
        <v>1219</v>
      </c>
      <c r="N2231" s="51" t="s">
        <v>568</v>
      </c>
      <c r="P2231" s="48">
        <v>2728</v>
      </c>
      <c r="Q2231" s="131" t="str">
        <f>IFERROR(INDEX(JRoomSCS!C:C,MATCH(JRooms!M2231,JRoomSCS!$B:$B,0)),"N/A")</f>
        <v>N/A</v>
      </c>
      <c r="R2231" s="86" t="s">
        <v>405</v>
      </c>
      <c r="S2231" s="87" t="str">
        <f>IFERROR(INDEX(SchoolList!C:C,MATCH(T2231,SchoolList!A:A,0)),"N/A")</f>
        <v>N/A</v>
      </c>
      <c r="T2231" s="87" t="s">
        <v>405</v>
      </c>
      <c r="U2231" s="88"/>
      <c r="V2231" s="87"/>
    </row>
    <row r="2232" spans="1:22" x14ac:dyDescent="0.2">
      <c r="A2232" s="48">
        <v>111</v>
      </c>
      <c r="B2232" s="48" t="s">
        <v>1216</v>
      </c>
      <c r="C2232" s="48" t="s">
        <v>1217</v>
      </c>
      <c r="D2232" s="49">
        <v>331</v>
      </c>
      <c r="E2232" s="50" t="s">
        <v>399</v>
      </c>
      <c r="F2232" s="48" t="s">
        <v>400</v>
      </c>
      <c r="G2232" s="48" t="s">
        <v>401</v>
      </c>
      <c r="H2232" s="48">
        <v>1259</v>
      </c>
      <c r="I2232" s="48">
        <v>1</v>
      </c>
      <c r="J2232" s="48" t="s">
        <v>1218</v>
      </c>
      <c r="K2232" s="48">
        <v>3090</v>
      </c>
      <c r="L2232" s="49" t="s">
        <v>544</v>
      </c>
      <c r="M2232" s="48" t="s">
        <v>408</v>
      </c>
      <c r="N2232" s="51" t="s">
        <v>409</v>
      </c>
      <c r="P2232" s="48">
        <v>322</v>
      </c>
      <c r="Q2232" s="131" t="str">
        <f>IFERROR(INDEX(JRoomSCS!C:C,MATCH(JRooms!M2232,JRoomSCS!$B:$B,0)),"N/A")</f>
        <v>N/A</v>
      </c>
      <c r="R2232" s="86" t="s">
        <v>405</v>
      </c>
      <c r="S2232" s="87" t="str">
        <f>IFERROR(INDEX(SchoolList!C:C,MATCH(T2232,SchoolList!A:A,0)),"N/A")</f>
        <v>N/A</v>
      </c>
      <c r="T2232" s="87" t="s">
        <v>405</v>
      </c>
      <c r="U2232" s="88"/>
      <c r="V2232" s="87"/>
    </row>
    <row r="2233" spans="1:22" x14ac:dyDescent="0.2">
      <c r="A2233" s="48">
        <v>111</v>
      </c>
      <c r="B2233" s="48" t="s">
        <v>1216</v>
      </c>
      <c r="C2233" s="48" t="s">
        <v>1217</v>
      </c>
      <c r="D2233" s="49">
        <v>331</v>
      </c>
      <c r="E2233" s="50" t="s">
        <v>399</v>
      </c>
      <c r="F2233" s="48" t="s">
        <v>400</v>
      </c>
      <c r="G2233" s="48" t="s">
        <v>401</v>
      </c>
      <c r="H2233" s="48">
        <v>1260</v>
      </c>
      <c r="I2233" s="48">
        <v>2</v>
      </c>
      <c r="J2233" s="48" t="s">
        <v>421</v>
      </c>
      <c r="K2233" s="48">
        <v>3082</v>
      </c>
      <c r="L2233" s="49">
        <v>15</v>
      </c>
      <c r="M2233" s="48" t="s">
        <v>406</v>
      </c>
      <c r="N2233" s="51" t="s">
        <v>404</v>
      </c>
      <c r="P2233" s="48">
        <v>828</v>
      </c>
      <c r="Q2233" s="131" t="str">
        <f>IFERROR(INDEX(JRoomSCS!C:C,MATCH(JRooms!M2233,JRoomSCS!$B:$B,0)),"N/A")</f>
        <v>N/A</v>
      </c>
      <c r="R2233" s="86" t="s">
        <v>405</v>
      </c>
      <c r="S2233" s="87" t="str">
        <f>IFERROR(INDEX(SchoolList!C:C,MATCH(T2233,SchoolList!A:A,0)),"N/A")</f>
        <v>N/A</v>
      </c>
      <c r="T2233" s="87" t="s">
        <v>405</v>
      </c>
      <c r="U2233" s="88"/>
      <c r="V2233" s="87"/>
    </row>
    <row r="2234" spans="1:22" x14ac:dyDescent="0.2">
      <c r="A2234" s="48">
        <v>111</v>
      </c>
      <c r="B2234" s="48" t="s">
        <v>1216</v>
      </c>
      <c r="C2234" s="48" t="s">
        <v>1217</v>
      </c>
      <c r="D2234" s="49">
        <v>331</v>
      </c>
      <c r="E2234" s="50" t="s">
        <v>399</v>
      </c>
      <c r="F2234" s="48" t="s">
        <v>400</v>
      </c>
      <c r="G2234" s="48" t="s">
        <v>401</v>
      </c>
      <c r="H2234" s="48">
        <v>1260</v>
      </c>
      <c r="I2234" s="48">
        <v>2</v>
      </c>
      <c r="J2234" s="48" t="s">
        <v>421</v>
      </c>
      <c r="K2234" s="48">
        <v>3081</v>
      </c>
      <c r="L2234" s="49">
        <v>16</v>
      </c>
      <c r="M2234" s="48" t="s">
        <v>374</v>
      </c>
      <c r="N2234" s="51" t="s">
        <v>500</v>
      </c>
      <c r="P2234" s="48">
        <v>828</v>
      </c>
      <c r="Q2234" s="131" t="str">
        <f>IFERROR(INDEX(JRoomSCS!C:C,MATCH(JRooms!M2234,JRoomSCS!$B:$B,0)),"N/A")</f>
        <v>Tech</v>
      </c>
      <c r="R2234" s="86" t="s">
        <v>405</v>
      </c>
      <c r="S2234" s="87" t="str">
        <f>IFERROR(INDEX(SchoolList!C:C,MATCH(T2234,SchoolList!A:A,0)),"N/A")</f>
        <v>N/A</v>
      </c>
      <c r="T2234" s="87" t="s">
        <v>405</v>
      </c>
      <c r="U2234" s="88"/>
      <c r="V2234" s="87"/>
    </row>
    <row r="2235" spans="1:22" x14ac:dyDescent="0.2">
      <c r="A2235" s="48">
        <v>111</v>
      </c>
      <c r="B2235" s="48" t="s">
        <v>1216</v>
      </c>
      <c r="C2235" s="48" t="s">
        <v>1217</v>
      </c>
      <c r="D2235" s="49">
        <v>331</v>
      </c>
      <c r="E2235" s="50" t="s">
        <v>399</v>
      </c>
      <c r="F2235" s="48" t="s">
        <v>400</v>
      </c>
      <c r="G2235" s="48" t="s">
        <v>401</v>
      </c>
      <c r="H2235" s="48">
        <v>1260</v>
      </c>
      <c r="I2235" s="48">
        <v>2</v>
      </c>
      <c r="J2235" s="48" t="s">
        <v>421</v>
      </c>
      <c r="K2235" s="48">
        <v>3073</v>
      </c>
      <c r="L2235" s="49">
        <v>17</v>
      </c>
      <c r="M2235" s="48" t="s">
        <v>515</v>
      </c>
      <c r="N2235" s="51" t="s">
        <v>404</v>
      </c>
      <c r="P2235" s="48">
        <v>828</v>
      </c>
      <c r="Q2235" s="131" t="str">
        <f>IFERROR(INDEX(JRoomSCS!C:C,MATCH(JRooms!M2235,JRoomSCS!$B:$B,0)),"N/A")</f>
        <v>N/A</v>
      </c>
      <c r="R2235" s="86" t="s">
        <v>405</v>
      </c>
      <c r="S2235" s="87" t="str">
        <f>IFERROR(INDEX(SchoolList!C:C,MATCH(T2235,SchoolList!A:A,0)),"N/A")</f>
        <v>N/A</v>
      </c>
      <c r="T2235" s="87" t="s">
        <v>405</v>
      </c>
      <c r="U2235" s="88"/>
      <c r="V2235" s="87"/>
    </row>
    <row r="2236" spans="1:22" x14ac:dyDescent="0.2">
      <c r="A2236" s="48">
        <v>111</v>
      </c>
      <c r="B2236" s="48" t="s">
        <v>1216</v>
      </c>
      <c r="C2236" s="48" t="s">
        <v>1217</v>
      </c>
      <c r="D2236" s="49">
        <v>331</v>
      </c>
      <c r="E2236" s="50" t="s">
        <v>399</v>
      </c>
      <c r="F2236" s="48" t="s">
        <v>400</v>
      </c>
      <c r="G2236" s="48" t="s">
        <v>401</v>
      </c>
      <c r="H2236" s="48">
        <v>1260</v>
      </c>
      <c r="I2236" s="48">
        <v>2</v>
      </c>
      <c r="J2236" s="48" t="s">
        <v>421</v>
      </c>
      <c r="K2236" s="48">
        <v>3080</v>
      </c>
      <c r="L2236" s="49">
        <v>18</v>
      </c>
      <c r="M2236" s="48" t="s">
        <v>419</v>
      </c>
      <c r="N2236" s="51" t="s">
        <v>404</v>
      </c>
      <c r="P2236" s="48">
        <v>828</v>
      </c>
      <c r="Q2236" s="131" t="str">
        <f>IFERROR(INDEX(JRoomSCS!C:C,MATCH(JRooms!M2236,JRoomSCS!$B:$B,0)),"N/A")</f>
        <v>N/A</v>
      </c>
      <c r="R2236" s="86" t="s">
        <v>405</v>
      </c>
      <c r="S2236" s="87" t="str">
        <f>IFERROR(INDEX(SchoolList!C:C,MATCH(T2236,SchoolList!A:A,0)),"N/A")</f>
        <v>N/A</v>
      </c>
      <c r="T2236" s="87" t="s">
        <v>405</v>
      </c>
      <c r="U2236" s="88"/>
      <c r="V2236" s="87"/>
    </row>
    <row r="2237" spans="1:22" x14ac:dyDescent="0.2">
      <c r="A2237" s="48">
        <v>111</v>
      </c>
      <c r="B2237" s="48" t="s">
        <v>1216</v>
      </c>
      <c r="C2237" s="48" t="s">
        <v>1217</v>
      </c>
      <c r="D2237" s="49">
        <v>331</v>
      </c>
      <c r="E2237" s="50" t="s">
        <v>399</v>
      </c>
      <c r="F2237" s="48" t="s">
        <v>400</v>
      </c>
      <c r="G2237" s="48" t="s">
        <v>401</v>
      </c>
      <c r="H2237" s="48">
        <v>1260</v>
      </c>
      <c r="I2237" s="48">
        <v>2</v>
      </c>
      <c r="J2237" s="48" t="s">
        <v>421</v>
      </c>
      <c r="K2237" s="48">
        <v>3074</v>
      </c>
      <c r="L2237" s="49">
        <v>19</v>
      </c>
      <c r="M2237" s="48" t="s">
        <v>515</v>
      </c>
      <c r="N2237" s="51" t="s">
        <v>404</v>
      </c>
      <c r="P2237" s="48">
        <v>828</v>
      </c>
      <c r="Q2237" s="131" t="str">
        <f>IFERROR(INDEX(JRoomSCS!C:C,MATCH(JRooms!M2237,JRoomSCS!$B:$B,0)),"N/A")</f>
        <v>N/A</v>
      </c>
      <c r="R2237" s="86" t="s">
        <v>405</v>
      </c>
      <c r="S2237" s="87" t="str">
        <f>IFERROR(INDEX(SchoolList!C:C,MATCH(T2237,SchoolList!A:A,0)),"N/A")</f>
        <v>N/A</v>
      </c>
      <c r="T2237" s="87" t="s">
        <v>405</v>
      </c>
      <c r="U2237" s="88"/>
      <c r="V2237" s="87"/>
    </row>
    <row r="2238" spans="1:22" x14ac:dyDescent="0.2">
      <c r="A2238" s="48">
        <v>111</v>
      </c>
      <c r="B2238" s="48" t="s">
        <v>1216</v>
      </c>
      <c r="C2238" s="48" t="s">
        <v>1217</v>
      </c>
      <c r="D2238" s="49">
        <v>331</v>
      </c>
      <c r="E2238" s="50" t="s">
        <v>399</v>
      </c>
      <c r="F2238" s="48" t="s">
        <v>400</v>
      </c>
      <c r="G2238" s="48" t="s">
        <v>401</v>
      </c>
      <c r="H2238" s="48">
        <v>1260</v>
      </c>
      <c r="I2238" s="48">
        <v>2</v>
      </c>
      <c r="J2238" s="48" t="s">
        <v>421</v>
      </c>
      <c r="K2238" s="48">
        <v>3079</v>
      </c>
      <c r="L2238" s="49">
        <v>20</v>
      </c>
      <c r="M2238" s="48" t="s">
        <v>515</v>
      </c>
      <c r="N2238" s="51" t="s">
        <v>404</v>
      </c>
      <c r="P2238" s="48">
        <v>828</v>
      </c>
      <c r="Q2238" s="131" t="str">
        <f>IFERROR(INDEX(JRoomSCS!C:C,MATCH(JRooms!M2238,JRoomSCS!$B:$B,0)),"N/A")</f>
        <v>N/A</v>
      </c>
      <c r="R2238" s="86" t="s">
        <v>405</v>
      </c>
      <c r="S2238" s="87" t="str">
        <f>IFERROR(INDEX(SchoolList!C:C,MATCH(T2238,SchoolList!A:A,0)),"N/A")</f>
        <v>N/A</v>
      </c>
      <c r="T2238" s="87" t="s">
        <v>405</v>
      </c>
      <c r="U2238" s="88"/>
      <c r="V2238" s="87"/>
    </row>
    <row r="2239" spans="1:22" x14ac:dyDescent="0.2">
      <c r="A2239" s="48">
        <v>111</v>
      </c>
      <c r="B2239" s="48" t="s">
        <v>1216</v>
      </c>
      <c r="C2239" s="48" t="s">
        <v>1217</v>
      </c>
      <c r="D2239" s="49">
        <v>331</v>
      </c>
      <c r="E2239" s="50" t="s">
        <v>399</v>
      </c>
      <c r="F2239" s="48" t="s">
        <v>400</v>
      </c>
      <c r="G2239" s="48" t="s">
        <v>401</v>
      </c>
      <c r="H2239" s="48">
        <v>1260</v>
      </c>
      <c r="I2239" s="48">
        <v>2</v>
      </c>
      <c r="J2239" s="48" t="s">
        <v>421</v>
      </c>
      <c r="K2239" s="48">
        <v>3078</v>
      </c>
      <c r="L2239" s="49">
        <v>22</v>
      </c>
      <c r="M2239" s="48" t="s">
        <v>419</v>
      </c>
      <c r="N2239" s="51" t="s">
        <v>404</v>
      </c>
      <c r="P2239" s="48">
        <v>828</v>
      </c>
      <c r="Q2239" s="131" t="str">
        <f>IFERROR(INDEX(JRoomSCS!C:C,MATCH(JRooms!M2239,JRoomSCS!$B:$B,0)),"N/A")</f>
        <v>N/A</v>
      </c>
      <c r="R2239" s="86" t="s">
        <v>405</v>
      </c>
      <c r="S2239" s="87" t="str">
        <f>IFERROR(INDEX(SchoolList!C:C,MATCH(T2239,SchoolList!A:A,0)),"N/A")</f>
        <v>N/A</v>
      </c>
      <c r="T2239" s="87" t="s">
        <v>405</v>
      </c>
      <c r="U2239" s="88"/>
      <c r="V2239" s="87"/>
    </row>
    <row r="2240" spans="1:22" x14ac:dyDescent="0.2">
      <c r="A2240" s="48">
        <v>111</v>
      </c>
      <c r="B2240" s="48" t="s">
        <v>1216</v>
      </c>
      <c r="C2240" s="48" t="s">
        <v>1217</v>
      </c>
      <c r="D2240" s="49">
        <v>331</v>
      </c>
      <c r="E2240" s="50" t="s">
        <v>399</v>
      </c>
      <c r="F2240" s="48" t="s">
        <v>400</v>
      </c>
      <c r="G2240" s="48" t="s">
        <v>401</v>
      </c>
      <c r="H2240" s="48">
        <v>1260</v>
      </c>
      <c r="I2240" s="48">
        <v>2</v>
      </c>
      <c r="J2240" s="48" t="s">
        <v>421</v>
      </c>
      <c r="K2240" s="48">
        <v>3076</v>
      </c>
      <c r="L2240" s="49">
        <v>23</v>
      </c>
      <c r="M2240" s="48" t="s">
        <v>419</v>
      </c>
      <c r="N2240" s="51" t="s">
        <v>404</v>
      </c>
      <c r="O2240" s="52" t="s">
        <v>410</v>
      </c>
      <c r="P2240" s="48">
        <v>828</v>
      </c>
      <c r="Q2240" s="131" t="str">
        <f>IFERROR(INDEX(JRoomSCS!C:C,MATCH(JRooms!M2240,JRoomSCS!$B:$B,0)),"N/A")</f>
        <v>N/A</v>
      </c>
      <c r="R2240" s="86" t="s">
        <v>405</v>
      </c>
      <c r="S2240" s="87" t="str">
        <f>IFERROR(INDEX(SchoolList!C:C,MATCH(T2240,SchoolList!A:A,0)),"N/A")</f>
        <v>N/A</v>
      </c>
      <c r="T2240" s="87" t="s">
        <v>405</v>
      </c>
      <c r="U2240" s="88"/>
      <c r="V2240" s="87"/>
    </row>
    <row r="2241" spans="1:22" x14ac:dyDescent="0.2">
      <c r="A2241" s="48">
        <v>111</v>
      </c>
      <c r="B2241" s="48" t="s">
        <v>1216</v>
      </c>
      <c r="C2241" s="48" t="s">
        <v>1217</v>
      </c>
      <c r="D2241" s="49">
        <v>331</v>
      </c>
      <c r="E2241" s="50" t="s">
        <v>399</v>
      </c>
      <c r="F2241" s="48" t="s">
        <v>400</v>
      </c>
      <c r="G2241" s="48" t="s">
        <v>401</v>
      </c>
      <c r="H2241" s="48">
        <v>1260</v>
      </c>
      <c r="I2241" s="48">
        <v>2</v>
      </c>
      <c r="J2241" s="48" t="s">
        <v>421</v>
      </c>
      <c r="K2241" s="48">
        <v>3077</v>
      </c>
      <c r="L2241" s="49" t="s">
        <v>1220</v>
      </c>
      <c r="M2241" s="48" t="s">
        <v>408</v>
      </c>
      <c r="N2241" s="51" t="s">
        <v>409</v>
      </c>
      <c r="P2241" s="48">
        <v>240</v>
      </c>
      <c r="Q2241" s="131" t="str">
        <f>IFERROR(INDEX(JRoomSCS!C:C,MATCH(JRooms!M2241,JRoomSCS!$B:$B,0)),"N/A")</f>
        <v>N/A</v>
      </c>
      <c r="R2241" s="86" t="s">
        <v>405</v>
      </c>
      <c r="S2241" s="87" t="str">
        <f>IFERROR(INDEX(SchoolList!C:C,MATCH(T2241,SchoolList!A:A,0)),"N/A")</f>
        <v>N/A</v>
      </c>
      <c r="T2241" s="87" t="s">
        <v>405</v>
      </c>
      <c r="U2241" s="88"/>
      <c r="V2241" s="87"/>
    </row>
    <row r="2242" spans="1:22" x14ac:dyDescent="0.2">
      <c r="A2242" s="48">
        <v>111</v>
      </c>
      <c r="B2242" s="48" t="s">
        <v>1216</v>
      </c>
      <c r="C2242" s="48" t="s">
        <v>1217</v>
      </c>
      <c r="D2242" s="49">
        <v>331</v>
      </c>
      <c r="E2242" s="50" t="s">
        <v>399</v>
      </c>
      <c r="F2242" s="48" t="s">
        <v>400</v>
      </c>
      <c r="G2242" s="48" t="s">
        <v>401</v>
      </c>
      <c r="H2242" s="48">
        <v>1260</v>
      </c>
      <c r="I2242" s="48">
        <v>2</v>
      </c>
      <c r="J2242" s="48" t="s">
        <v>421</v>
      </c>
      <c r="K2242" s="48">
        <v>3075</v>
      </c>
      <c r="L2242" s="49" t="s">
        <v>414</v>
      </c>
      <c r="M2242" s="48" t="s">
        <v>415</v>
      </c>
      <c r="N2242" s="51" t="s">
        <v>416</v>
      </c>
      <c r="P2242" s="48">
        <v>828</v>
      </c>
      <c r="Q2242" s="131" t="str">
        <f>IFERROR(INDEX(JRoomSCS!C:C,MATCH(JRooms!M2242,JRoomSCS!$B:$B,0)),"N/A")</f>
        <v>N/A</v>
      </c>
      <c r="R2242" s="86" t="s">
        <v>405</v>
      </c>
      <c r="S2242" s="87" t="str">
        <f>IFERROR(INDEX(SchoolList!C:C,MATCH(T2242,SchoolList!A:A,0)),"N/A")</f>
        <v>N/A</v>
      </c>
      <c r="T2242" s="87" t="s">
        <v>405</v>
      </c>
      <c r="U2242" s="88"/>
      <c r="V2242" s="87"/>
    </row>
    <row r="2243" spans="1:22" x14ac:dyDescent="0.2">
      <c r="A2243" s="48">
        <v>111</v>
      </c>
      <c r="B2243" s="48" t="s">
        <v>1216</v>
      </c>
      <c r="C2243" s="48" t="s">
        <v>1217</v>
      </c>
      <c r="D2243" s="49">
        <v>331</v>
      </c>
      <c r="E2243" s="50" t="s">
        <v>399</v>
      </c>
      <c r="F2243" s="48" t="s">
        <v>400</v>
      </c>
      <c r="G2243" s="48" t="s">
        <v>401</v>
      </c>
      <c r="H2243" s="48">
        <v>1261</v>
      </c>
      <c r="I2243" s="48" t="s">
        <v>454</v>
      </c>
      <c r="J2243" s="48" t="s">
        <v>742</v>
      </c>
      <c r="K2243" s="48">
        <v>3092</v>
      </c>
      <c r="L2243" s="49">
        <v>1</v>
      </c>
      <c r="M2243" s="48" t="s">
        <v>406</v>
      </c>
      <c r="N2243" s="51" t="s">
        <v>404</v>
      </c>
      <c r="P2243" s="48">
        <v>1173</v>
      </c>
      <c r="Q2243" s="131" t="str">
        <f>IFERROR(INDEX(JRoomSCS!C:C,MATCH(JRooms!M2243,JRoomSCS!$B:$B,0)),"N/A")</f>
        <v>N/A</v>
      </c>
      <c r="R2243" s="86" t="s">
        <v>405</v>
      </c>
      <c r="S2243" s="87" t="str">
        <f>IFERROR(INDEX(SchoolList!C:C,MATCH(T2243,SchoolList!A:A,0)),"N/A")</f>
        <v>N/A</v>
      </c>
      <c r="T2243" s="87" t="s">
        <v>405</v>
      </c>
      <c r="U2243" s="88"/>
      <c r="V2243" s="87"/>
    </row>
    <row r="2244" spans="1:22" x14ac:dyDescent="0.2">
      <c r="A2244" s="48">
        <v>111</v>
      </c>
      <c r="B2244" s="48" t="s">
        <v>1216</v>
      </c>
      <c r="C2244" s="48" t="s">
        <v>1217</v>
      </c>
      <c r="D2244" s="49">
        <v>331</v>
      </c>
      <c r="E2244" s="50" t="s">
        <v>399</v>
      </c>
      <c r="F2244" s="48" t="s">
        <v>400</v>
      </c>
      <c r="G2244" s="48" t="s">
        <v>401</v>
      </c>
      <c r="H2244" s="48">
        <v>1261</v>
      </c>
      <c r="I2244" s="48" t="s">
        <v>454</v>
      </c>
      <c r="J2244" s="48" t="s">
        <v>742</v>
      </c>
      <c r="K2244" s="48">
        <v>3093</v>
      </c>
      <c r="L2244" s="49">
        <v>2</v>
      </c>
      <c r="M2244" s="48" t="s">
        <v>406</v>
      </c>
      <c r="N2244" s="51" t="s">
        <v>404</v>
      </c>
      <c r="P2244" s="48">
        <v>1173</v>
      </c>
      <c r="Q2244" s="131" t="str">
        <f>IFERROR(INDEX(JRoomSCS!C:C,MATCH(JRooms!M2244,JRoomSCS!$B:$B,0)),"N/A")</f>
        <v>N/A</v>
      </c>
      <c r="R2244" s="86" t="s">
        <v>405</v>
      </c>
      <c r="S2244" s="87" t="str">
        <f>IFERROR(INDEX(SchoolList!C:C,MATCH(T2244,SchoolList!A:A,0)),"N/A")</f>
        <v>N/A</v>
      </c>
      <c r="T2244" s="87" t="s">
        <v>405</v>
      </c>
      <c r="U2244" s="88"/>
      <c r="V2244" s="87"/>
    </row>
    <row r="2245" spans="1:22" x14ac:dyDescent="0.2">
      <c r="A2245" s="48">
        <v>111</v>
      </c>
      <c r="B2245" s="48" t="s">
        <v>1216</v>
      </c>
      <c r="C2245" s="48" t="s">
        <v>1217</v>
      </c>
      <c r="D2245" s="49">
        <v>331</v>
      </c>
      <c r="E2245" s="50" t="s">
        <v>399</v>
      </c>
      <c r="F2245" s="48" t="s">
        <v>400</v>
      </c>
      <c r="G2245" s="48" t="s">
        <v>401</v>
      </c>
      <c r="H2245" s="48">
        <v>1261</v>
      </c>
      <c r="I2245" s="48" t="s">
        <v>454</v>
      </c>
      <c r="J2245" s="48" t="s">
        <v>742</v>
      </c>
      <c r="K2245" s="48">
        <v>3091</v>
      </c>
      <c r="L2245" s="49" t="s">
        <v>594</v>
      </c>
      <c r="M2245" s="48" t="s">
        <v>412</v>
      </c>
      <c r="N2245" s="51" t="s">
        <v>413</v>
      </c>
      <c r="P2245" s="48">
        <v>2214</v>
      </c>
      <c r="Q2245" s="131" t="str">
        <f>IFERROR(INDEX(JRoomSCS!C:C,MATCH(JRooms!M2245,JRoomSCS!$B:$B,0)),"N/A")</f>
        <v>N/A</v>
      </c>
      <c r="R2245" s="86" t="s">
        <v>405</v>
      </c>
      <c r="S2245" s="87" t="str">
        <f>IFERROR(INDEX(SchoolList!C:C,MATCH(T2245,SchoolList!A:A,0)),"N/A")</f>
        <v>N/A</v>
      </c>
      <c r="T2245" s="87" t="s">
        <v>405</v>
      </c>
      <c r="U2245" s="88"/>
      <c r="V2245" s="87"/>
    </row>
    <row r="2246" spans="1:22" x14ac:dyDescent="0.2">
      <c r="A2246" s="48">
        <v>111</v>
      </c>
      <c r="B2246" s="48" t="s">
        <v>1216</v>
      </c>
      <c r="C2246" s="48" t="s">
        <v>1217</v>
      </c>
      <c r="D2246" s="49">
        <v>332</v>
      </c>
      <c r="E2246" s="50" t="s">
        <v>579</v>
      </c>
      <c r="F2246" s="48" t="s">
        <v>580</v>
      </c>
      <c r="G2246" s="48" t="s">
        <v>424</v>
      </c>
      <c r="H2246" s="48">
        <v>332</v>
      </c>
      <c r="I2246" s="48">
        <v>1</v>
      </c>
      <c r="J2246" s="48" t="s">
        <v>402</v>
      </c>
      <c r="K2246" s="48">
        <v>770</v>
      </c>
      <c r="L2246" s="49" t="s">
        <v>579</v>
      </c>
      <c r="M2246" s="48" t="s">
        <v>419</v>
      </c>
      <c r="N2246" s="51" t="s">
        <v>404</v>
      </c>
      <c r="P2246" s="48">
        <v>644</v>
      </c>
      <c r="Q2246" s="131" t="str">
        <f>IFERROR(INDEX(JRoomSCS!C:C,MATCH(JRooms!M2246,JRoomSCS!$B:$B,0)),"N/A")</f>
        <v>N/A</v>
      </c>
      <c r="R2246" s="86" t="s">
        <v>405</v>
      </c>
      <c r="S2246" s="87" t="str">
        <f>IFERROR(INDEX(SchoolList!C:C,MATCH(T2246,SchoolList!A:A,0)),"N/A")</f>
        <v>N/A</v>
      </c>
      <c r="T2246" s="87" t="s">
        <v>405</v>
      </c>
      <c r="U2246" s="88"/>
      <c r="V2246" s="87"/>
    </row>
    <row r="2247" spans="1:22" x14ac:dyDescent="0.2">
      <c r="A2247" s="48">
        <v>111</v>
      </c>
      <c r="B2247" s="48" t="s">
        <v>1216</v>
      </c>
      <c r="C2247" s="48" t="s">
        <v>1217</v>
      </c>
      <c r="D2247" s="49">
        <v>333</v>
      </c>
      <c r="E2247" s="50" t="s">
        <v>582</v>
      </c>
      <c r="F2247" s="48" t="s">
        <v>583</v>
      </c>
      <c r="G2247" s="48" t="s">
        <v>424</v>
      </c>
      <c r="H2247" s="48">
        <v>333</v>
      </c>
      <c r="I2247" s="48">
        <v>1</v>
      </c>
      <c r="J2247" s="48" t="s">
        <v>402</v>
      </c>
      <c r="K2247" s="48">
        <v>771</v>
      </c>
      <c r="L2247" s="49" t="s">
        <v>582</v>
      </c>
      <c r="M2247" s="48" t="s">
        <v>419</v>
      </c>
      <c r="N2247" s="51" t="s">
        <v>404</v>
      </c>
      <c r="P2247" s="48">
        <v>644</v>
      </c>
      <c r="Q2247" s="131" t="str">
        <f>IFERROR(INDEX(JRoomSCS!C:C,MATCH(JRooms!M2247,JRoomSCS!$B:$B,0)),"N/A")</f>
        <v>N/A</v>
      </c>
      <c r="R2247" s="86" t="s">
        <v>405</v>
      </c>
      <c r="S2247" s="87" t="str">
        <f>IFERROR(INDEX(SchoolList!C:C,MATCH(T2247,SchoolList!A:A,0)),"N/A")</f>
        <v>N/A</v>
      </c>
      <c r="T2247" s="87" t="s">
        <v>405</v>
      </c>
      <c r="U2247" s="88"/>
      <c r="V2247" s="87"/>
    </row>
    <row r="2248" spans="1:22" x14ac:dyDescent="0.2">
      <c r="A2248" s="48">
        <v>111</v>
      </c>
      <c r="B2248" s="48" t="s">
        <v>1216</v>
      </c>
      <c r="C2248" s="48" t="s">
        <v>1217</v>
      </c>
      <c r="D2248" s="49">
        <v>334</v>
      </c>
      <c r="E2248" s="50" t="s">
        <v>525</v>
      </c>
      <c r="F2248" s="48" t="s">
        <v>503</v>
      </c>
      <c r="G2248" s="48" t="s">
        <v>424</v>
      </c>
      <c r="H2248" s="48">
        <v>334</v>
      </c>
      <c r="I2248" s="48">
        <v>1</v>
      </c>
      <c r="J2248" s="48" t="s">
        <v>402</v>
      </c>
      <c r="K2248" s="48">
        <v>772</v>
      </c>
      <c r="L2248" s="49" t="s">
        <v>525</v>
      </c>
      <c r="M2248" s="48" t="s">
        <v>419</v>
      </c>
      <c r="N2248" s="51" t="s">
        <v>404</v>
      </c>
      <c r="P2248" s="48">
        <v>644</v>
      </c>
      <c r="Q2248" s="131" t="str">
        <f>IFERROR(INDEX(JRoomSCS!C:C,MATCH(JRooms!M2248,JRoomSCS!$B:$B,0)),"N/A")</f>
        <v>N/A</v>
      </c>
      <c r="R2248" s="86" t="s">
        <v>405</v>
      </c>
      <c r="S2248" s="87" t="str">
        <f>IFERROR(INDEX(SchoolList!C:C,MATCH(T2248,SchoolList!A:A,0)),"N/A")</f>
        <v>N/A</v>
      </c>
      <c r="T2248" s="87" t="s">
        <v>405</v>
      </c>
      <c r="U2248" s="88"/>
      <c r="V2248" s="87"/>
    </row>
    <row r="2249" spans="1:22" x14ac:dyDescent="0.2">
      <c r="A2249" s="48">
        <v>111</v>
      </c>
      <c r="B2249" s="48" t="s">
        <v>1216</v>
      </c>
      <c r="C2249" s="48" t="s">
        <v>1217</v>
      </c>
      <c r="D2249" s="49">
        <v>335</v>
      </c>
      <c r="E2249" s="50" t="s">
        <v>528</v>
      </c>
      <c r="F2249" s="48" t="s">
        <v>529</v>
      </c>
      <c r="G2249" s="48" t="s">
        <v>424</v>
      </c>
      <c r="H2249" s="48">
        <v>335</v>
      </c>
      <c r="I2249" s="48">
        <v>1</v>
      </c>
      <c r="J2249" s="48" t="s">
        <v>402</v>
      </c>
      <c r="K2249" s="48">
        <v>773</v>
      </c>
      <c r="L2249" s="49" t="s">
        <v>528</v>
      </c>
      <c r="M2249" s="48" t="s">
        <v>419</v>
      </c>
      <c r="N2249" s="51" t="s">
        <v>404</v>
      </c>
      <c r="P2249" s="48">
        <v>897</v>
      </c>
      <c r="Q2249" s="131" t="str">
        <f>IFERROR(INDEX(JRoomSCS!C:C,MATCH(JRooms!M2249,JRoomSCS!$B:$B,0)),"N/A")</f>
        <v>N/A</v>
      </c>
      <c r="R2249" s="86" t="s">
        <v>405</v>
      </c>
      <c r="S2249" s="87" t="str">
        <f>IFERROR(INDEX(SchoolList!C:C,MATCH(T2249,SchoolList!A:A,0)),"N/A")</f>
        <v>N/A</v>
      </c>
      <c r="T2249" s="87" t="s">
        <v>405</v>
      </c>
      <c r="U2249" s="88"/>
      <c r="V2249" s="87"/>
    </row>
    <row r="2250" spans="1:22" x14ac:dyDescent="0.2">
      <c r="A2250" s="48">
        <v>111</v>
      </c>
      <c r="B2250" s="48" t="s">
        <v>1216</v>
      </c>
      <c r="C2250" s="48" t="s">
        <v>1217</v>
      </c>
      <c r="D2250" s="49">
        <v>336</v>
      </c>
      <c r="E2250" s="50" t="s">
        <v>533</v>
      </c>
      <c r="F2250" s="48" t="s">
        <v>534</v>
      </c>
      <c r="G2250" s="48" t="s">
        <v>424</v>
      </c>
      <c r="H2250" s="48">
        <v>336</v>
      </c>
      <c r="I2250" s="48">
        <v>1</v>
      </c>
      <c r="J2250" s="48" t="s">
        <v>402</v>
      </c>
      <c r="K2250" s="48">
        <v>774</v>
      </c>
      <c r="L2250" s="49" t="s">
        <v>533</v>
      </c>
      <c r="M2250" s="48" t="s">
        <v>419</v>
      </c>
      <c r="N2250" s="51" t="s">
        <v>404</v>
      </c>
      <c r="P2250" s="48">
        <v>897</v>
      </c>
      <c r="Q2250" s="131" t="str">
        <f>IFERROR(INDEX(JRoomSCS!C:C,MATCH(JRooms!M2250,JRoomSCS!$B:$B,0)),"N/A")</f>
        <v>N/A</v>
      </c>
      <c r="R2250" s="86" t="s">
        <v>405</v>
      </c>
      <c r="S2250" s="87" t="str">
        <f>IFERROR(INDEX(SchoolList!C:C,MATCH(T2250,SchoolList!A:A,0)),"N/A")</f>
        <v>N/A</v>
      </c>
      <c r="T2250" s="87" t="s">
        <v>405</v>
      </c>
      <c r="U2250" s="88"/>
      <c r="V2250" s="87"/>
    </row>
    <row r="2251" spans="1:22" x14ac:dyDescent="0.2">
      <c r="A2251" s="48">
        <v>112</v>
      </c>
      <c r="B2251" s="48" t="s">
        <v>1221</v>
      </c>
      <c r="C2251" s="48" t="s">
        <v>1222</v>
      </c>
      <c r="D2251" s="49">
        <v>1043</v>
      </c>
      <c r="E2251" s="50" t="s">
        <v>1164</v>
      </c>
      <c r="F2251" s="48" t="s">
        <v>1165</v>
      </c>
      <c r="G2251" s="48" t="s">
        <v>401</v>
      </c>
      <c r="H2251" s="48">
        <v>1120</v>
      </c>
      <c r="I2251" s="48">
        <v>1</v>
      </c>
      <c r="J2251" s="48" t="s">
        <v>402</v>
      </c>
      <c r="K2251" s="48">
        <v>169</v>
      </c>
      <c r="L2251" s="49">
        <v>101</v>
      </c>
      <c r="M2251" s="48" t="s">
        <v>406</v>
      </c>
      <c r="N2251" s="51" t="s">
        <v>404</v>
      </c>
      <c r="P2251" s="48">
        <v>693</v>
      </c>
      <c r="Q2251" s="131" t="str">
        <f>IFERROR(INDEX(JRoomSCS!C:C,MATCH(JRooms!M2251,JRoomSCS!$B:$B,0)),"N/A")</f>
        <v>N/A</v>
      </c>
      <c r="R2251" s="86" t="s">
        <v>405</v>
      </c>
      <c r="S2251" s="87" t="str">
        <f>IFERROR(INDEX(SchoolList!C:C,MATCH(T2251,SchoolList!A:A,0)),"N/A")</f>
        <v>N/A</v>
      </c>
      <c r="T2251" s="87" t="s">
        <v>405</v>
      </c>
      <c r="U2251" s="88"/>
      <c r="V2251" s="87"/>
    </row>
    <row r="2252" spans="1:22" x14ac:dyDescent="0.2">
      <c r="A2252" s="48">
        <v>112</v>
      </c>
      <c r="B2252" s="48" t="s">
        <v>1221</v>
      </c>
      <c r="C2252" s="48" t="s">
        <v>1222</v>
      </c>
      <c r="D2252" s="49">
        <v>1043</v>
      </c>
      <c r="E2252" s="50" t="s">
        <v>1164</v>
      </c>
      <c r="F2252" s="48" t="s">
        <v>1165</v>
      </c>
      <c r="G2252" s="48" t="s">
        <v>401</v>
      </c>
      <c r="H2252" s="48">
        <v>1120</v>
      </c>
      <c r="I2252" s="48">
        <v>1</v>
      </c>
      <c r="J2252" s="48" t="s">
        <v>402</v>
      </c>
      <c r="K2252" s="48">
        <v>170</v>
      </c>
      <c r="L2252" s="49">
        <v>102</v>
      </c>
      <c r="M2252" s="48" t="s">
        <v>403</v>
      </c>
      <c r="N2252" s="51" t="s">
        <v>404</v>
      </c>
      <c r="P2252" s="48">
        <v>783</v>
      </c>
      <c r="Q2252" s="131" t="str">
        <f>IFERROR(INDEX(JRoomSCS!C:C,MATCH(JRooms!M2252,JRoomSCS!$B:$B,0)),"N/A")</f>
        <v>N/A</v>
      </c>
      <c r="R2252" s="86" t="s">
        <v>405</v>
      </c>
      <c r="S2252" s="87" t="str">
        <f>IFERROR(INDEX(SchoolList!C:C,MATCH(T2252,SchoolList!A:A,0)),"N/A")</f>
        <v>N/A</v>
      </c>
      <c r="T2252" s="87" t="s">
        <v>405</v>
      </c>
      <c r="U2252" s="88"/>
      <c r="V2252" s="87"/>
    </row>
    <row r="2253" spans="1:22" x14ac:dyDescent="0.2">
      <c r="A2253" s="48">
        <v>112</v>
      </c>
      <c r="B2253" s="48" t="s">
        <v>1221</v>
      </c>
      <c r="C2253" s="48" t="s">
        <v>1222</v>
      </c>
      <c r="D2253" s="49">
        <v>1043</v>
      </c>
      <c r="E2253" s="50" t="s">
        <v>1164</v>
      </c>
      <c r="F2253" s="48" t="s">
        <v>1165</v>
      </c>
      <c r="G2253" s="48" t="s">
        <v>401</v>
      </c>
      <c r="H2253" s="48">
        <v>1120</v>
      </c>
      <c r="I2253" s="48">
        <v>1</v>
      </c>
      <c r="J2253" s="48" t="s">
        <v>402</v>
      </c>
      <c r="K2253" s="48">
        <v>171</v>
      </c>
      <c r="L2253" s="49">
        <v>103</v>
      </c>
      <c r="M2253" s="48" t="s">
        <v>406</v>
      </c>
      <c r="N2253" s="51" t="s">
        <v>404</v>
      </c>
      <c r="P2253" s="48">
        <v>918</v>
      </c>
      <c r="Q2253" s="131" t="str">
        <f>IFERROR(INDEX(JRoomSCS!C:C,MATCH(JRooms!M2253,JRoomSCS!$B:$B,0)),"N/A")</f>
        <v>N/A</v>
      </c>
      <c r="R2253" s="86" t="s">
        <v>405</v>
      </c>
      <c r="S2253" s="87" t="str">
        <f>IFERROR(INDEX(SchoolList!C:C,MATCH(T2253,SchoolList!A:A,0)),"N/A")</f>
        <v>N/A</v>
      </c>
      <c r="T2253" s="87" t="s">
        <v>405</v>
      </c>
      <c r="U2253" s="88"/>
      <c r="V2253" s="87"/>
    </row>
    <row r="2254" spans="1:22" x14ac:dyDescent="0.2">
      <c r="A2254" s="48">
        <v>112</v>
      </c>
      <c r="B2254" s="48" t="s">
        <v>1221</v>
      </c>
      <c r="C2254" s="48" t="s">
        <v>1222</v>
      </c>
      <c r="D2254" s="49">
        <v>1043</v>
      </c>
      <c r="E2254" s="50" t="s">
        <v>1164</v>
      </c>
      <c r="F2254" s="48" t="s">
        <v>1165</v>
      </c>
      <c r="G2254" s="48" t="s">
        <v>401</v>
      </c>
      <c r="H2254" s="48">
        <v>1120</v>
      </c>
      <c r="I2254" s="48">
        <v>1</v>
      </c>
      <c r="J2254" s="48" t="s">
        <v>402</v>
      </c>
      <c r="K2254" s="48">
        <v>175</v>
      </c>
      <c r="L2254" s="49">
        <v>104</v>
      </c>
      <c r="M2254" s="48" t="s">
        <v>403</v>
      </c>
      <c r="N2254" s="51" t="s">
        <v>404</v>
      </c>
      <c r="P2254" s="48">
        <v>750</v>
      </c>
      <c r="Q2254" s="131" t="str">
        <f>IFERROR(INDEX(JRoomSCS!C:C,MATCH(JRooms!M2254,JRoomSCS!$B:$B,0)),"N/A")</f>
        <v>N/A</v>
      </c>
      <c r="R2254" s="86" t="s">
        <v>405</v>
      </c>
      <c r="S2254" s="87" t="str">
        <f>IFERROR(INDEX(SchoolList!C:C,MATCH(T2254,SchoolList!A:A,0)),"N/A")</f>
        <v>N/A</v>
      </c>
      <c r="T2254" s="87" t="s">
        <v>405</v>
      </c>
      <c r="U2254" s="88"/>
      <c r="V2254" s="87"/>
    </row>
    <row r="2255" spans="1:22" x14ac:dyDescent="0.2">
      <c r="A2255" s="48">
        <v>112</v>
      </c>
      <c r="B2255" s="48" t="s">
        <v>1221</v>
      </c>
      <c r="C2255" s="48" t="s">
        <v>1222</v>
      </c>
      <c r="D2255" s="49">
        <v>1043</v>
      </c>
      <c r="E2255" s="50" t="s">
        <v>1164</v>
      </c>
      <c r="F2255" s="48" t="s">
        <v>1165</v>
      </c>
      <c r="G2255" s="48" t="s">
        <v>401</v>
      </c>
      <c r="H2255" s="48">
        <v>1120</v>
      </c>
      <c r="I2255" s="48">
        <v>1</v>
      </c>
      <c r="J2255" s="48" t="s">
        <v>402</v>
      </c>
      <c r="K2255" s="48">
        <v>176</v>
      </c>
      <c r="L2255" s="49">
        <v>105</v>
      </c>
      <c r="M2255" s="48" t="s">
        <v>403</v>
      </c>
      <c r="N2255" s="51" t="s">
        <v>404</v>
      </c>
      <c r="P2255" s="48">
        <v>816</v>
      </c>
      <c r="Q2255" s="131" t="str">
        <f>IFERROR(INDEX(JRoomSCS!C:C,MATCH(JRooms!M2255,JRoomSCS!$B:$B,0)),"N/A")</f>
        <v>N/A</v>
      </c>
      <c r="R2255" s="86" t="s">
        <v>405</v>
      </c>
      <c r="S2255" s="87" t="str">
        <f>IFERROR(INDEX(SchoolList!C:C,MATCH(T2255,SchoolList!A:A,0)),"N/A")</f>
        <v>N/A</v>
      </c>
      <c r="T2255" s="87" t="s">
        <v>405</v>
      </c>
      <c r="U2255" s="88"/>
      <c r="V2255" s="87"/>
    </row>
    <row r="2256" spans="1:22" x14ac:dyDescent="0.2">
      <c r="A2256" s="48">
        <v>112</v>
      </c>
      <c r="B2256" s="48" t="s">
        <v>1221</v>
      </c>
      <c r="C2256" s="48" t="s">
        <v>1222</v>
      </c>
      <c r="D2256" s="49">
        <v>1043</v>
      </c>
      <c r="E2256" s="50" t="s">
        <v>1164</v>
      </c>
      <c r="F2256" s="48" t="s">
        <v>1165</v>
      </c>
      <c r="G2256" s="48" t="s">
        <v>401</v>
      </c>
      <c r="H2256" s="48">
        <v>1120</v>
      </c>
      <c r="I2256" s="48">
        <v>1</v>
      </c>
      <c r="J2256" s="48" t="s">
        <v>402</v>
      </c>
      <c r="K2256" s="48">
        <v>177</v>
      </c>
      <c r="L2256" s="49">
        <v>106</v>
      </c>
      <c r="M2256" s="48" t="s">
        <v>403</v>
      </c>
      <c r="N2256" s="51" t="s">
        <v>404</v>
      </c>
      <c r="P2256" s="48">
        <v>792</v>
      </c>
      <c r="Q2256" s="131" t="str">
        <f>IFERROR(INDEX(JRoomSCS!C:C,MATCH(JRooms!M2256,JRoomSCS!$B:$B,0)),"N/A")</f>
        <v>N/A</v>
      </c>
      <c r="R2256" s="86" t="s">
        <v>405</v>
      </c>
      <c r="S2256" s="87" t="str">
        <f>IFERROR(INDEX(SchoolList!C:C,MATCH(T2256,SchoolList!A:A,0)),"N/A")</f>
        <v>N/A</v>
      </c>
      <c r="T2256" s="87" t="s">
        <v>405</v>
      </c>
      <c r="U2256" s="88"/>
      <c r="V2256" s="87"/>
    </row>
    <row r="2257" spans="1:22" x14ac:dyDescent="0.2">
      <c r="A2257" s="48">
        <v>112</v>
      </c>
      <c r="B2257" s="48" t="s">
        <v>1221</v>
      </c>
      <c r="C2257" s="48" t="s">
        <v>1222</v>
      </c>
      <c r="D2257" s="49">
        <v>1043</v>
      </c>
      <c r="E2257" s="50" t="s">
        <v>1164</v>
      </c>
      <c r="F2257" s="48" t="s">
        <v>1165</v>
      </c>
      <c r="G2257" s="48" t="s">
        <v>401</v>
      </c>
      <c r="H2257" s="48">
        <v>1120</v>
      </c>
      <c r="I2257" s="48">
        <v>1</v>
      </c>
      <c r="J2257" s="48" t="s">
        <v>402</v>
      </c>
      <c r="K2257" s="48">
        <v>178</v>
      </c>
      <c r="L2257" s="49">
        <v>107</v>
      </c>
      <c r="M2257" s="48" t="s">
        <v>403</v>
      </c>
      <c r="N2257" s="51" t="s">
        <v>404</v>
      </c>
      <c r="P2257" s="48">
        <v>750</v>
      </c>
      <c r="Q2257" s="131" t="str">
        <f>IFERROR(INDEX(JRoomSCS!C:C,MATCH(JRooms!M2257,JRoomSCS!$B:$B,0)),"N/A")</f>
        <v>N/A</v>
      </c>
      <c r="R2257" s="86" t="s">
        <v>405</v>
      </c>
      <c r="S2257" s="87" t="str">
        <f>IFERROR(INDEX(SchoolList!C:C,MATCH(T2257,SchoolList!A:A,0)),"N/A")</f>
        <v>N/A</v>
      </c>
      <c r="T2257" s="87" t="s">
        <v>405</v>
      </c>
      <c r="U2257" s="88"/>
      <c r="V2257" s="87"/>
    </row>
    <row r="2258" spans="1:22" x14ac:dyDescent="0.2">
      <c r="A2258" s="48">
        <v>112</v>
      </c>
      <c r="B2258" s="48" t="s">
        <v>1221</v>
      </c>
      <c r="C2258" s="48" t="s">
        <v>1222</v>
      </c>
      <c r="D2258" s="49">
        <v>1043</v>
      </c>
      <c r="E2258" s="50" t="s">
        <v>1164</v>
      </c>
      <c r="F2258" s="48" t="s">
        <v>1165</v>
      </c>
      <c r="G2258" s="48" t="s">
        <v>401</v>
      </c>
      <c r="H2258" s="48">
        <v>1120</v>
      </c>
      <c r="I2258" s="48">
        <v>1</v>
      </c>
      <c r="J2258" s="48" t="s">
        <v>402</v>
      </c>
      <c r="K2258" s="48">
        <v>179</v>
      </c>
      <c r="L2258" s="49">
        <v>108</v>
      </c>
      <c r="M2258" s="48" t="s">
        <v>419</v>
      </c>
      <c r="N2258" s="51" t="s">
        <v>404</v>
      </c>
      <c r="P2258" s="48">
        <v>816</v>
      </c>
      <c r="Q2258" s="131" t="str">
        <f>IFERROR(INDEX(JRoomSCS!C:C,MATCH(JRooms!M2258,JRoomSCS!$B:$B,0)),"N/A")</f>
        <v>N/A</v>
      </c>
      <c r="R2258" s="86" t="s">
        <v>405</v>
      </c>
      <c r="S2258" s="87" t="str">
        <f>IFERROR(INDEX(SchoolList!C:C,MATCH(T2258,SchoolList!A:A,0)),"N/A")</f>
        <v>N/A</v>
      </c>
      <c r="T2258" s="87" t="s">
        <v>405</v>
      </c>
      <c r="U2258" s="88"/>
      <c r="V2258" s="87"/>
    </row>
    <row r="2259" spans="1:22" x14ac:dyDescent="0.2">
      <c r="A2259" s="48">
        <v>112</v>
      </c>
      <c r="B2259" s="48" t="s">
        <v>1221</v>
      </c>
      <c r="C2259" s="48" t="s">
        <v>1222</v>
      </c>
      <c r="D2259" s="49">
        <v>1043</v>
      </c>
      <c r="E2259" s="50" t="s">
        <v>1164</v>
      </c>
      <c r="F2259" s="48" t="s">
        <v>1165</v>
      </c>
      <c r="G2259" s="48" t="s">
        <v>401</v>
      </c>
      <c r="H2259" s="48">
        <v>1120</v>
      </c>
      <c r="I2259" s="48">
        <v>1</v>
      </c>
      <c r="J2259" s="48" t="s">
        <v>402</v>
      </c>
      <c r="K2259" s="48">
        <v>180</v>
      </c>
      <c r="L2259" s="49">
        <v>109</v>
      </c>
      <c r="M2259" s="48" t="s">
        <v>419</v>
      </c>
      <c r="N2259" s="51" t="s">
        <v>404</v>
      </c>
      <c r="P2259" s="48">
        <v>792</v>
      </c>
      <c r="Q2259" s="131" t="str">
        <f>IFERROR(INDEX(JRoomSCS!C:C,MATCH(JRooms!M2259,JRoomSCS!$B:$B,0)),"N/A")</f>
        <v>N/A</v>
      </c>
      <c r="R2259" s="86" t="s">
        <v>405</v>
      </c>
      <c r="S2259" s="87" t="str">
        <f>IFERROR(INDEX(SchoolList!C:C,MATCH(T2259,SchoolList!A:A,0)),"N/A")</f>
        <v>N/A</v>
      </c>
      <c r="T2259" s="87" t="s">
        <v>405</v>
      </c>
      <c r="U2259" s="88"/>
      <c r="V2259" s="87"/>
    </row>
    <row r="2260" spans="1:22" x14ac:dyDescent="0.2">
      <c r="A2260" s="48">
        <v>112</v>
      </c>
      <c r="B2260" s="48" t="s">
        <v>1221</v>
      </c>
      <c r="C2260" s="48" t="s">
        <v>1222</v>
      </c>
      <c r="D2260" s="49">
        <v>1043</v>
      </c>
      <c r="E2260" s="50" t="s">
        <v>1164</v>
      </c>
      <c r="F2260" s="48" t="s">
        <v>1165</v>
      </c>
      <c r="G2260" s="48" t="s">
        <v>401</v>
      </c>
      <c r="H2260" s="48">
        <v>1120</v>
      </c>
      <c r="I2260" s="48">
        <v>1</v>
      </c>
      <c r="J2260" s="48" t="s">
        <v>402</v>
      </c>
      <c r="K2260" s="48">
        <v>168</v>
      </c>
      <c r="L2260" s="49">
        <v>110</v>
      </c>
      <c r="M2260" s="48" t="s">
        <v>403</v>
      </c>
      <c r="N2260" s="51" t="s">
        <v>404</v>
      </c>
      <c r="P2260" s="48">
        <v>576</v>
      </c>
      <c r="Q2260" s="131" t="str">
        <f>IFERROR(INDEX(JRoomSCS!C:C,MATCH(JRooms!M2260,JRoomSCS!$B:$B,0)),"N/A")</f>
        <v>N/A</v>
      </c>
      <c r="R2260" s="86" t="s">
        <v>405</v>
      </c>
      <c r="S2260" s="87" t="str">
        <f>IFERROR(INDEX(SchoolList!C:C,MATCH(T2260,SchoolList!A:A,0)),"N/A")</f>
        <v>N/A</v>
      </c>
      <c r="T2260" s="87" t="s">
        <v>405</v>
      </c>
      <c r="U2260" s="88"/>
      <c r="V2260" s="87"/>
    </row>
    <row r="2261" spans="1:22" x14ac:dyDescent="0.2">
      <c r="A2261" s="48">
        <v>112</v>
      </c>
      <c r="B2261" s="48" t="s">
        <v>1221</v>
      </c>
      <c r="C2261" s="48" t="s">
        <v>1222</v>
      </c>
      <c r="D2261" s="49">
        <v>1043</v>
      </c>
      <c r="E2261" s="50" t="s">
        <v>1164</v>
      </c>
      <c r="F2261" s="48" t="s">
        <v>1165</v>
      </c>
      <c r="G2261" s="48" t="s">
        <v>401</v>
      </c>
      <c r="H2261" s="48">
        <v>1120</v>
      </c>
      <c r="I2261" s="48">
        <v>1</v>
      </c>
      <c r="J2261" s="48" t="s">
        <v>402</v>
      </c>
      <c r="K2261" s="48">
        <v>167</v>
      </c>
      <c r="L2261" s="49">
        <v>111</v>
      </c>
      <c r="M2261" s="48" t="s">
        <v>543</v>
      </c>
      <c r="N2261" s="51" t="s">
        <v>404</v>
      </c>
      <c r="P2261" s="48">
        <v>2145</v>
      </c>
      <c r="Q2261" s="131" t="str">
        <f>IFERROR(INDEX(JRoomSCS!C:C,MATCH(JRooms!M2261,JRoomSCS!$B:$B,0)),"N/A")</f>
        <v>N/A</v>
      </c>
      <c r="R2261" s="86" t="s">
        <v>405</v>
      </c>
      <c r="S2261" s="87" t="str">
        <f>IFERROR(INDEX(SchoolList!C:C,MATCH(T2261,SchoolList!A:A,0)),"N/A")</f>
        <v>N/A</v>
      </c>
      <c r="T2261" s="87" t="s">
        <v>405</v>
      </c>
      <c r="U2261" s="88"/>
      <c r="V2261" s="87"/>
    </row>
    <row r="2262" spans="1:22" x14ac:dyDescent="0.2">
      <c r="A2262" s="48">
        <v>112</v>
      </c>
      <c r="B2262" s="48" t="s">
        <v>1221</v>
      </c>
      <c r="C2262" s="48" t="s">
        <v>1222</v>
      </c>
      <c r="D2262" s="49">
        <v>1043</v>
      </c>
      <c r="E2262" s="50" t="s">
        <v>1164</v>
      </c>
      <c r="F2262" s="48" t="s">
        <v>1165</v>
      </c>
      <c r="G2262" s="48" t="s">
        <v>401</v>
      </c>
      <c r="H2262" s="48">
        <v>1120</v>
      </c>
      <c r="I2262" s="48">
        <v>1</v>
      </c>
      <c r="J2262" s="48" t="s">
        <v>402</v>
      </c>
      <c r="K2262" s="48">
        <v>172</v>
      </c>
      <c r="L2262" s="49">
        <v>115</v>
      </c>
      <c r="M2262" s="48" t="s">
        <v>415</v>
      </c>
      <c r="N2262" s="51" t="s">
        <v>416</v>
      </c>
      <c r="P2262" s="48">
        <v>943</v>
      </c>
      <c r="Q2262" s="131" t="str">
        <f>IFERROR(INDEX(JRoomSCS!C:C,MATCH(JRooms!M2262,JRoomSCS!$B:$B,0)),"N/A")</f>
        <v>N/A</v>
      </c>
      <c r="R2262" s="86" t="s">
        <v>405</v>
      </c>
      <c r="S2262" s="87" t="str">
        <f>IFERROR(INDEX(SchoolList!C:C,MATCH(T2262,SchoolList!A:A,0)),"N/A")</f>
        <v>N/A</v>
      </c>
      <c r="T2262" s="87" t="s">
        <v>405</v>
      </c>
      <c r="U2262" s="88"/>
      <c r="V2262" s="87"/>
    </row>
    <row r="2263" spans="1:22" x14ac:dyDescent="0.2">
      <c r="A2263" s="48">
        <v>112</v>
      </c>
      <c r="B2263" s="48" t="s">
        <v>1221</v>
      </c>
      <c r="C2263" s="48" t="s">
        <v>1222</v>
      </c>
      <c r="D2263" s="49">
        <v>1043</v>
      </c>
      <c r="E2263" s="50" t="s">
        <v>1164</v>
      </c>
      <c r="F2263" s="48" t="s">
        <v>1165</v>
      </c>
      <c r="G2263" s="48" t="s">
        <v>401</v>
      </c>
      <c r="H2263" s="48">
        <v>1120</v>
      </c>
      <c r="I2263" s="48">
        <v>1</v>
      </c>
      <c r="J2263" s="48" t="s">
        <v>402</v>
      </c>
      <c r="K2263" s="48">
        <v>173</v>
      </c>
      <c r="L2263" s="49">
        <v>165</v>
      </c>
      <c r="M2263" s="48" t="s">
        <v>531</v>
      </c>
      <c r="N2263" s="51" t="s">
        <v>532</v>
      </c>
      <c r="P2263" s="48">
        <v>238</v>
      </c>
      <c r="Q2263" s="131" t="str">
        <f>IFERROR(INDEX(JRoomSCS!C:C,MATCH(JRooms!M2263,JRoomSCS!$B:$B,0)),"N/A")</f>
        <v>N/A</v>
      </c>
      <c r="R2263" s="86" t="s">
        <v>405</v>
      </c>
      <c r="S2263" s="87" t="str">
        <f>IFERROR(INDEX(SchoolList!C:C,MATCH(T2263,SchoolList!A:A,0)),"N/A")</f>
        <v>N/A</v>
      </c>
      <c r="T2263" s="87" t="s">
        <v>405</v>
      </c>
      <c r="U2263" s="88"/>
      <c r="V2263" s="87"/>
    </row>
    <row r="2264" spans="1:22" x14ac:dyDescent="0.2">
      <c r="A2264" s="48">
        <v>112</v>
      </c>
      <c r="B2264" s="48" t="s">
        <v>1221</v>
      </c>
      <c r="C2264" s="48" t="s">
        <v>1222</v>
      </c>
      <c r="D2264" s="49">
        <v>1043</v>
      </c>
      <c r="E2264" s="50" t="s">
        <v>1164</v>
      </c>
      <c r="F2264" s="48" t="s">
        <v>1165</v>
      </c>
      <c r="G2264" s="48" t="s">
        <v>401</v>
      </c>
      <c r="H2264" s="48">
        <v>1120</v>
      </c>
      <c r="I2264" s="48">
        <v>1</v>
      </c>
      <c r="J2264" s="48" t="s">
        <v>402</v>
      </c>
      <c r="K2264" s="48">
        <v>174</v>
      </c>
      <c r="L2264" s="49">
        <v>175</v>
      </c>
      <c r="M2264" s="48" t="s">
        <v>1223</v>
      </c>
      <c r="N2264" s="51" t="s">
        <v>491</v>
      </c>
      <c r="P2264" s="48">
        <v>238</v>
      </c>
      <c r="Q2264" s="131" t="str">
        <f>IFERROR(INDEX(JRoomSCS!C:C,MATCH(JRooms!M2264,JRoomSCS!$B:$B,0)),"N/A")</f>
        <v>N/A</v>
      </c>
      <c r="R2264" s="86" t="s">
        <v>405</v>
      </c>
      <c r="S2264" s="87" t="str">
        <f>IFERROR(INDEX(SchoolList!C:C,MATCH(T2264,SchoolList!A:A,0)),"N/A")</f>
        <v>N/A</v>
      </c>
      <c r="T2264" s="87" t="s">
        <v>405</v>
      </c>
      <c r="U2264" s="88"/>
      <c r="V2264" s="87"/>
    </row>
    <row r="2265" spans="1:22" x14ac:dyDescent="0.2">
      <c r="A2265" s="48">
        <v>112</v>
      </c>
      <c r="B2265" s="48" t="s">
        <v>1221</v>
      </c>
      <c r="C2265" s="48" t="s">
        <v>1222</v>
      </c>
      <c r="D2265" s="49">
        <v>345</v>
      </c>
      <c r="E2265" s="50" t="s">
        <v>576</v>
      </c>
      <c r="F2265" s="48" t="s">
        <v>577</v>
      </c>
      <c r="G2265" s="48" t="s">
        <v>424</v>
      </c>
      <c r="H2265" s="48">
        <v>345</v>
      </c>
      <c r="I2265" s="48">
        <v>1</v>
      </c>
      <c r="J2265" s="48" t="s">
        <v>402</v>
      </c>
      <c r="K2265" s="48">
        <v>184</v>
      </c>
      <c r="L2265" s="49" t="s">
        <v>399</v>
      </c>
      <c r="M2265" s="48" t="s">
        <v>406</v>
      </c>
      <c r="N2265" s="51" t="s">
        <v>404</v>
      </c>
      <c r="P2265" s="48">
        <v>897</v>
      </c>
      <c r="Q2265" s="131" t="str">
        <f>IFERROR(INDEX(JRoomSCS!C:C,MATCH(JRooms!M2265,JRoomSCS!$B:$B,0)),"N/A")</f>
        <v>N/A</v>
      </c>
      <c r="R2265" s="86" t="s">
        <v>405</v>
      </c>
      <c r="S2265" s="87" t="str">
        <f>IFERROR(INDEX(SchoolList!C:C,MATCH(T2265,SchoolList!A:A,0)),"N/A")</f>
        <v>N/A</v>
      </c>
      <c r="T2265" s="87" t="s">
        <v>405</v>
      </c>
      <c r="U2265" s="88"/>
      <c r="V2265" s="87"/>
    </row>
    <row r="2266" spans="1:22" x14ac:dyDescent="0.2">
      <c r="A2266" s="48">
        <v>112</v>
      </c>
      <c r="B2266" s="48" t="s">
        <v>1221</v>
      </c>
      <c r="C2266" s="48" t="s">
        <v>1222</v>
      </c>
      <c r="D2266" s="49">
        <v>344</v>
      </c>
      <c r="E2266" s="50" t="s">
        <v>579</v>
      </c>
      <c r="F2266" s="48" t="s">
        <v>580</v>
      </c>
      <c r="G2266" s="48" t="s">
        <v>424</v>
      </c>
      <c r="H2266" s="48">
        <v>344</v>
      </c>
      <c r="I2266" s="48">
        <v>1</v>
      </c>
      <c r="J2266" s="48" t="s">
        <v>402</v>
      </c>
      <c r="K2266" s="48">
        <v>183</v>
      </c>
      <c r="L2266" s="49" t="s">
        <v>454</v>
      </c>
      <c r="M2266" s="48" t="s">
        <v>419</v>
      </c>
      <c r="N2266" s="51" t="s">
        <v>404</v>
      </c>
      <c r="P2266" s="48">
        <v>897</v>
      </c>
      <c r="Q2266" s="131" t="str">
        <f>IFERROR(INDEX(JRoomSCS!C:C,MATCH(JRooms!M2266,JRoomSCS!$B:$B,0)),"N/A")</f>
        <v>N/A</v>
      </c>
      <c r="R2266" s="86" t="s">
        <v>405</v>
      </c>
      <c r="S2266" s="87" t="str">
        <f>IFERROR(INDEX(SchoolList!C:C,MATCH(T2266,SchoolList!A:A,0)),"N/A")</f>
        <v>N/A</v>
      </c>
      <c r="T2266" s="87" t="s">
        <v>405</v>
      </c>
      <c r="U2266" s="88"/>
      <c r="V2266" s="87"/>
    </row>
    <row r="2267" spans="1:22" x14ac:dyDescent="0.2">
      <c r="A2267" s="48">
        <v>112</v>
      </c>
      <c r="B2267" s="48" t="s">
        <v>1221</v>
      </c>
      <c r="C2267" s="48" t="s">
        <v>1222</v>
      </c>
      <c r="D2267" s="49">
        <v>343</v>
      </c>
      <c r="E2267" s="50" t="s">
        <v>582</v>
      </c>
      <c r="F2267" s="48" t="s">
        <v>583</v>
      </c>
      <c r="G2267" s="48" t="s">
        <v>424</v>
      </c>
      <c r="H2267" s="48">
        <v>343</v>
      </c>
      <c r="I2267" s="48">
        <v>1</v>
      </c>
      <c r="J2267" s="48" t="s">
        <v>402</v>
      </c>
      <c r="K2267" s="48">
        <v>182</v>
      </c>
      <c r="L2267" s="49" t="s">
        <v>471</v>
      </c>
      <c r="M2267" s="48" t="s">
        <v>419</v>
      </c>
      <c r="N2267" s="51" t="s">
        <v>404</v>
      </c>
      <c r="P2267" s="48">
        <v>897</v>
      </c>
      <c r="Q2267" s="131" t="str">
        <f>IFERROR(INDEX(JRoomSCS!C:C,MATCH(JRooms!M2267,JRoomSCS!$B:$B,0)),"N/A")</f>
        <v>N/A</v>
      </c>
      <c r="R2267" s="86" t="s">
        <v>405</v>
      </c>
      <c r="S2267" s="87" t="str">
        <f>IFERROR(INDEX(SchoolList!C:C,MATCH(T2267,SchoolList!A:A,0)),"N/A")</f>
        <v>N/A</v>
      </c>
      <c r="T2267" s="87" t="s">
        <v>405</v>
      </c>
      <c r="U2267" s="88"/>
      <c r="V2267" s="87"/>
    </row>
    <row r="2268" spans="1:22" x14ac:dyDescent="0.2">
      <c r="A2268" s="48">
        <v>112</v>
      </c>
      <c r="B2268" s="48" t="s">
        <v>1221</v>
      </c>
      <c r="C2268" s="48" t="s">
        <v>1222</v>
      </c>
      <c r="D2268" s="49">
        <v>342</v>
      </c>
      <c r="E2268" s="50" t="s">
        <v>525</v>
      </c>
      <c r="F2268" s="48" t="s">
        <v>503</v>
      </c>
      <c r="G2268" s="48" t="s">
        <v>424</v>
      </c>
      <c r="H2268" s="48">
        <v>342</v>
      </c>
      <c r="I2268" s="48">
        <v>1</v>
      </c>
      <c r="J2268" s="48" t="s">
        <v>402</v>
      </c>
      <c r="K2268" s="48">
        <v>186</v>
      </c>
      <c r="L2268" s="49" t="s">
        <v>502</v>
      </c>
      <c r="M2268" s="48" t="s">
        <v>403</v>
      </c>
      <c r="N2268" s="51" t="s">
        <v>404</v>
      </c>
      <c r="P2268" s="48">
        <v>897</v>
      </c>
      <c r="Q2268" s="131" t="str">
        <f>IFERROR(INDEX(JRoomSCS!C:C,MATCH(JRooms!M2268,JRoomSCS!$B:$B,0)),"N/A")</f>
        <v>N/A</v>
      </c>
      <c r="R2268" s="86" t="s">
        <v>405</v>
      </c>
      <c r="S2268" s="87" t="str">
        <f>IFERROR(INDEX(SchoolList!C:C,MATCH(T2268,SchoolList!A:A,0)),"N/A")</f>
        <v>N/A</v>
      </c>
      <c r="T2268" s="87" t="s">
        <v>405</v>
      </c>
      <c r="U2268" s="88"/>
      <c r="V2268" s="87"/>
    </row>
    <row r="2269" spans="1:22" x14ac:dyDescent="0.2">
      <c r="A2269" s="48">
        <v>112</v>
      </c>
      <c r="B2269" s="48" t="s">
        <v>1221</v>
      </c>
      <c r="C2269" s="48" t="s">
        <v>1222</v>
      </c>
      <c r="D2269" s="49">
        <v>346</v>
      </c>
      <c r="E2269" s="50" t="s">
        <v>528</v>
      </c>
      <c r="F2269" s="48" t="s">
        <v>529</v>
      </c>
      <c r="G2269" s="48" t="s">
        <v>424</v>
      </c>
      <c r="H2269" s="48">
        <v>346</v>
      </c>
      <c r="I2269" s="48">
        <v>1</v>
      </c>
      <c r="J2269" s="48" t="s">
        <v>402</v>
      </c>
      <c r="K2269" s="48">
        <v>185</v>
      </c>
      <c r="L2269" s="49" t="s">
        <v>487</v>
      </c>
      <c r="M2269" s="48" t="s">
        <v>403</v>
      </c>
      <c r="N2269" s="51" t="s">
        <v>404</v>
      </c>
      <c r="P2269" s="48">
        <v>897</v>
      </c>
      <c r="Q2269" s="131" t="str">
        <f>IFERROR(INDEX(JRoomSCS!C:C,MATCH(JRooms!M2269,JRoomSCS!$B:$B,0)),"N/A")</f>
        <v>N/A</v>
      </c>
      <c r="R2269" s="86" t="s">
        <v>405</v>
      </c>
      <c r="S2269" s="87" t="str">
        <f>IFERROR(INDEX(SchoolList!C:C,MATCH(T2269,SchoolList!A:A,0)),"N/A")</f>
        <v>N/A</v>
      </c>
      <c r="T2269" s="87" t="s">
        <v>405</v>
      </c>
      <c r="U2269" s="88"/>
      <c r="V2269" s="87"/>
    </row>
    <row r="2270" spans="1:22" x14ac:dyDescent="0.2">
      <c r="A2270" s="48">
        <v>113</v>
      </c>
      <c r="B2270" s="48" t="s">
        <v>1224</v>
      </c>
      <c r="C2270" s="48" t="s">
        <v>1225</v>
      </c>
      <c r="D2270" s="49">
        <v>349</v>
      </c>
      <c r="E2270" s="50" t="s">
        <v>471</v>
      </c>
      <c r="F2270" s="48" t="s">
        <v>472</v>
      </c>
      <c r="G2270" s="48" t="s">
        <v>401</v>
      </c>
      <c r="H2270" s="48">
        <v>349</v>
      </c>
      <c r="I2270" s="48">
        <v>1</v>
      </c>
      <c r="J2270" s="48" t="s">
        <v>402</v>
      </c>
      <c r="K2270" s="48">
        <v>1643</v>
      </c>
      <c r="L2270" s="49">
        <v>11</v>
      </c>
      <c r="M2270" s="48" t="s">
        <v>419</v>
      </c>
      <c r="N2270" s="51" t="s">
        <v>404</v>
      </c>
      <c r="P2270" s="48">
        <v>868</v>
      </c>
      <c r="Q2270" s="131" t="str">
        <f>IFERROR(INDEX(JRoomSCS!C:C,MATCH(JRooms!M2270,JRoomSCS!$B:$B,0)),"N/A")</f>
        <v>N/A</v>
      </c>
      <c r="R2270" s="86" t="s">
        <v>405</v>
      </c>
      <c r="S2270" s="87" t="str">
        <f>IFERROR(INDEX(SchoolList!C:C,MATCH(T2270,SchoolList!A:A,0)),"N/A")</f>
        <v>N/A</v>
      </c>
      <c r="T2270" s="87" t="s">
        <v>405</v>
      </c>
      <c r="U2270" s="88"/>
      <c r="V2270" s="87"/>
    </row>
    <row r="2271" spans="1:22" x14ac:dyDescent="0.2">
      <c r="A2271" s="48">
        <v>113</v>
      </c>
      <c r="B2271" s="48" t="s">
        <v>1224</v>
      </c>
      <c r="C2271" s="48" t="s">
        <v>1225</v>
      </c>
      <c r="D2271" s="49">
        <v>349</v>
      </c>
      <c r="E2271" s="50" t="s">
        <v>471</v>
      </c>
      <c r="F2271" s="48" t="s">
        <v>472</v>
      </c>
      <c r="G2271" s="48" t="s">
        <v>401</v>
      </c>
      <c r="H2271" s="48">
        <v>349</v>
      </c>
      <c r="I2271" s="48">
        <v>1</v>
      </c>
      <c r="J2271" s="48" t="s">
        <v>402</v>
      </c>
      <c r="K2271" s="48">
        <v>1644</v>
      </c>
      <c r="L2271" s="49">
        <v>12</v>
      </c>
      <c r="M2271" s="48" t="s">
        <v>419</v>
      </c>
      <c r="N2271" s="51" t="s">
        <v>404</v>
      </c>
      <c r="P2271" s="48">
        <v>868</v>
      </c>
      <c r="Q2271" s="131" t="str">
        <f>IFERROR(INDEX(JRoomSCS!C:C,MATCH(JRooms!M2271,JRoomSCS!$B:$B,0)),"N/A")</f>
        <v>N/A</v>
      </c>
      <c r="R2271" s="86" t="s">
        <v>405</v>
      </c>
      <c r="S2271" s="87" t="str">
        <f>IFERROR(INDEX(SchoolList!C:C,MATCH(T2271,SchoolList!A:A,0)),"N/A")</f>
        <v>N/A</v>
      </c>
      <c r="T2271" s="87" t="s">
        <v>405</v>
      </c>
      <c r="U2271" s="88"/>
      <c r="V2271" s="87"/>
    </row>
    <row r="2272" spans="1:22" x14ac:dyDescent="0.2">
      <c r="A2272" s="48">
        <v>113</v>
      </c>
      <c r="B2272" s="48" t="s">
        <v>1224</v>
      </c>
      <c r="C2272" s="48" t="s">
        <v>1225</v>
      </c>
      <c r="D2272" s="49">
        <v>349</v>
      </c>
      <c r="E2272" s="50" t="s">
        <v>471</v>
      </c>
      <c r="F2272" s="48" t="s">
        <v>472</v>
      </c>
      <c r="G2272" s="48" t="s">
        <v>401</v>
      </c>
      <c r="H2272" s="48">
        <v>349</v>
      </c>
      <c r="I2272" s="48">
        <v>1</v>
      </c>
      <c r="J2272" s="48" t="s">
        <v>402</v>
      </c>
      <c r="K2272" s="48">
        <v>1656</v>
      </c>
      <c r="L2272" s="49">
        <v>13</v>
      </c>
      <c r="M2272" s="48" t="s">
        <v>419</v>
      </c>
      <c r="N2272" s="51" t="s">
        <v>404</v>
      </c>
      <c r="P2272" s="48">
        <v>868</v>
      </c>
      <c r="Q2272" s="131" t="str">
        <f>IFERROR(INDEX(JRoomSCS!C:C,MATCH(JRooms!M2272,JRoomSCS!$B:$B,0)),"N/A")</f>
        <v>N/A</v>
      </c>
      <c r="R2272" s="86" t="s">
        <v>405</v>
      </c>
      <c r="S2272" s="87" t="str">
        <f>IFERROR(INDEX(SchoolList!C:C,MATCH(T2272,SchoolList!A:A,0)),"N/A")</f>
        <v>N/A</v>
      </c>
      <c r="T2272" s="87" t="s">
        <v>405</v>
      </c>
      <c r="U2272" s="88"/>
      <c r="V2272" s="87"/>
    </row>
    <row r="2273" spans="1:22" x14ac:dyDescent="0.2">
      <c r="A2273" s="48">
        <v>113</v>
      </c>
      <c r="B2273" s="48" t="s">
        <v>1224</v>
      </c>
      <c r="C2273" s="48" t="s">
        <v>1225</v>
      </c>
      <c r="D2273" s="49">
        <v>349</v>
      </c>
      <c r="E2273" s="50" t="s">
        <v>471</v>
      </c>
      <c r="F2273" s="48" t="s">
        <v>472</v>
      </c>
      <c r="G2273" s="48" t="s">
        <v>401</v>
      </c>
      <c r="H2273" s="48">
        <v>349</v>
      </c>
      <c r="I2273" s="48">
        <v>1</v>
      </c>
      <c r="J2273" s="48" t="s">
        <v>402</v>
      </c>
      <c r="K2273" s="48">
        <v>1645</v>
      </c>
      <c r="L2273" s="49">
        <v>14</v>
      </c>
      <c r="M2273" s="48" t="s">
        <v>419</v>
      </c>
      <c r="N2273" s="51" t="s">
        <v>404</v>
      </c>
      <c r="P2273" s="48">
        <v>868</v>
      </c>
      <c r="Q2273" s="131" t="str">
        <f>IFERROR(INDEX(JRoomSCS!C:C,MATCH(JRooms!M2273,JRoomSCS!$B:$B,0)),"N/A")</f>
        <v>N/A</v>
      </c>
      <c r="R2273" s="86" t="s">
        <v>405</v>
      </c>
      <c r="S2273" s="87" t="str">
        <f>IFERROR(INDEX(SchoolList!C:C,MATCH(T2273,SchoolList!A:A,0)),"N/A")</f>
        <v>N/A</v>
      </c>
      <c r="T2273" s="87" t="s">
        <v>405</v>
      </c>
      <c r="U2273" s="88"/>
      <c r="V2273" s="87"/>
    </row>
    <row r="2274" spans="1:22" x14ac:dyDescent="0.2">
      <c r="A2274" s="48">
        <v>113</v>
      </c>
      <c r="B2274" s="48" t="s">
        <v>1224</v>
      </c>
      <c r="C2274" s="48" t="s">
        <v>1225</v>
      </c>
      <c r="D2274" s="49">
        <v>349</v>
      </c>
      <c r="E2274" s="50" t="s">
        <v>471</v>
      </c>
      <c r="F2274" s="48" t="s">
        <v>472</v>
      </c>
      <c r="G2274" s="48" t="s">
        <v>401</v>
      </c>
      <c r="H2274" s="48">
        <v>349</v>
      </c>
      <c r="I2274" s="48">
        <v>1</v>
      </c>
      <c r="J2274" s="48" t="s">
        <v>402</v>
      </c>
      <c r="K2274" s="48">
        <v>1646</v>
      </c>
      <c r="L2274" s="49">
        <v>15</v>
      </c>
      <c r="M2274" s="48" t="s">
        <v>419</v>
      </c>
      <c r="N2274" s="51" t="s">
        <v>404</v>
      </c>
      <c r="P2274" s="48">
        <v>868</v>
      </c>
      <c r="Q2274" s="131" t="str">
        <f>IFERROR(INDEX(JRoomSCS!C:C,MATCH(JRooms!M2274,JRoomSCS!$B:$B,0)),"N/A")</f>
        <v>N/A</v>
      </c>
      <c r="R2274" s="86" t="s">
        <v>405</v>
      </c>
      <c r="S2274" s="87" t="str">
        <f>IFERROR(INDEX(SchoolList!C:C,MATCH(T2274,SchoolList!A:A,0)),"N/A")</f>
        <v>N/A</v>
      </c>
      <c r="T2274" s="87" t="s">
        <v>405</v>
      </c>
      <c r="U2274" s="88"/>
      <c r="V2274" s="87"/>
    </row>
    <row r="2275" spans="1:22" x14ac:dyDescent="0.2">
      <c r="A2275" s="48">
        <v>113</v>
      </c>
      <c r="B2275" s="48" t="s">
        <v>1224</v>
      </c>
      <c r="C2275" s="48" t="s">
        <v>1225</v>
      </c>
      <c r="D2275" s="49">
        <v>349</v>
      </c>
      <c r="E2275" s="50" t="s">
        <v>471</v>
      </c>
      <c r="F2275" s="48" t="s">
        <v>472</v>
      </c>
      <c r="G2275" s="48" t="s">
        <v>401</v>
      </c>
      <c r="H2275" s="48">
        <v>349</v>
      </c>
      <c r="I2275" s="48">
        <v>1</v>
      </c>
      <c r="J2275" s="48" t="s">
        <v>402</v>
      </c>
      <c r="K2275" s="48">
        <v>1647</v>
      </c>
      <c r="L2275" s="49">
        <v>16</v>
      </c>
      <c r="M2275" s="48" t="s">
        <v>419</v>
      </c>
      <c r="N2275" s="51" t="s">
        <v>404</v>
      </c>
      <c r="P2275" s="48">
        <v>868</v>
      </c>
      <c r="Q2275" s="131" t="str">
        <f>IFERROR(INDEX(JRoomSCS!C:C,MATCH(JRooms!M2275,JRoomSCS!$B:$B,0)),"N/A")</f>
        <v>N/A</v>
      </c>
      <c r="R2275" s="86" t="s">
        <v>405</v>
      </c>
      <c r="S2275" s="87" t="str">
        <f>IFERROR(INDEX(SchoolList!C:C,MATCH(T2275,SchoolList!A:A,0)),"N/A")</f>
        <v>N/A</v>
      </c>
      <c r="T2275" s="87" t="s">
        <v>405</v>
      </c>
      <c r="U2275" s="88"/>
      <c r="V2275" s="87"/>
    </row>
    <row r="2276" spans="1:22" x14ac:dyDescent="0.2">
      <c r="A2276" s="48">
        <v>113</v>
      </c>
      <c r="B2276" s="48" t="s">
        <v>1224</v>
      </c>
      <c r="C2276" s="48" t="s">
        <v>1225</v>
      </c>
      <c r="D2276" s="49">
        <v>349</v>
      </c>
      <c r="E2276" s="50" t="s">
        <v>471</v>
      </c>
      <c r="F2276" s="48" t="s">
        <v>472</v>
      </c>
      <c r="G2276" s="48" t="s">
        <v>401</v>
      </c>
      <c r="H2276" s="48">
        <v>1109</v>
      </c>
      <c r="I2276" s="48">
        <v>2</v>
      </c>
      <c r="J2276" s="48" t="s">
        <v>509</v>
      </c>
      <c r="K2276" s="48">
        <v>1648</v>
      </c>
      <c r="L2276" s="49">
        <v>17</v>
      </c>
      <c r="M2276" s="48" t="s">
        <v>403</v>
      </c>
      <c r="N2276" s="51" t="s">
        <v>404</v>
      </c>
      <c r="P2276" s="48">
        <v>819</v>
      </c>
      <c r="Q2276" s="131" t="str">
        <f>IFERROR(INDEX(JRoomSCS!C:C,MATCH(JRooms!M2276,JRoomSCS!$B:$B,0)),"N/A")</f>
        <v>N/A</v>
      </c>
      <c r="R2276" s="86" t="s">
        <v>405</v>
      </c>
      <c r="S2276" s="87" t="str">
        <f>IFERROR(INDEX(SchoolList!C:C,MATCH(T2276,SchoolList!A:A,0)),"N/A")</f>
        <v>N/A</v>
      </c>
      <c r="T2276" s="87" t="s">
        <v>405</v>
      </c>
      <c r="U2276" s="88"/>
      <c r="V2276" s="87"/>
    </row>
    <row r="2277" spans="1:22" x14ac:dyDescent="0.2">
      <c r="A2277" s="48">
        <v>113</v>
      </c>
      <c r="B2277" s="48" t="s">
        <v>1224</v>
      </c>
      <c r="C2277" s="48" t="s">
        <v>1225</v>
      </c>
      <c r="D2277" s="49">
        <v>349</v>
      </c>
      <c r="E2277" s="50" t="s">
        <v>471</v>
      </c>
      <c r="F2277" s="48" t="s">
        <v>472</v>
      </c>
      <c r="G2277" s="48" t="s">
        <v>401</v>
      </c>
      <c r="H2277" s="48">
        <v>1109</v>
      </c>
      <c r="I2277" s="48">
        <v>2</v>
      </c>
      <c r="J2277" s="48" t="s">
        <v>509</v>
      </c>
      <c r="K2277" s="48">
        <v>1649</v>
      </c>
      <c r="L2277" s="49">
        <v>18</v>
      </c>
      <c r="M2277" s="48" t="s">
        <v>403</v>
      </c>
      <c r="N2277" s="51" t="s">
        <v>404</v>
      </c>
      <c r="P2277" s="48">
        <v>819</v>
      </c>
      <c r="Q2277" s="131" t="str">
        <f>IFERROR(INDEX(JRoomSCS!C:C,MATCH(JRooms!M2277,JRoomSCS!$B:$B,0)),"N/A")</f>
        <v>N/A</v>
      </c>
      <c r="R2277" s="86" t="s">
        <v>405</v>
      </c>
      <c r="S2277" s="87" t="str">
        <f>IFERROR(INDEX(SchoolList!C:C,MATCH(T2277,SchoolList!A:A,0)),"N/A")</f>
        <v>N/A</v>
      </c>
      <c r="T2277" s="87" t="s">
        <v>405</v>
      </c>
      <c r="U2277" s="88"/>
      <c r="V2277" s="87"/>
    </row>
    <row r="2278" spans="1:22" x14ac:dyDescent="0.2">
      <c r="A2278" s="48">
        <v>113</v>
      </c>
      <c r="B2278" s="48" t="s">
        <v>1224</v>
      </c>
      <c r="C2278" s="48" t="s">
        <v>1225</v>
      </c>
      <c r="D2278" s="49">
        <v>349</v>
      </c>
      <c r="E2278" s="50" t="s">
        <v>471</v>
      </c>
      <c r="F2278" s="48" t="s">
        <v>472</v>
      </c>
      <c r="G2278" s="48" t="s">
        <v>401</v>
      </c>
      <c r="H2278" s="48">
        <v>1109</v>
      </c>
      <c r="I2278" s="48">
        <v>2</v>
      </c>
      <c r="J2278" s="48" t="s">
        <v>509</v>
      </c>
      <c r="K2278" s="48">
        <v>1650</v>
      </c>
      <c r="L2278" s="49">
        <v>19</v>
      </c>
      <c r="M2278" s="48" t="s">
        <v>403</v>
      </c>
      <c r="N2278" s="51" t="s">
        <v>404</v>
      </c>
      <c r="O2278" s="65" t="s">
        <v>546</v>
      </c>
      <c r="P2278" s="48">
        <v>819</v>
      </c>
      <c r="Q2278" s="131" t="str">
        <f>IFERROR(INDEX(JRoomSCS!C:C,MATCH(JRooms!M2278,JRoomSCS!$B:$B,0)),"N/A")</f>
        <v>N/A</v>
      </c>
      <c r="R2278" s="86" t="s">
        <v>405</v>
      </c>
      <c r="S2278" s="87" t="str">
        <f>IFERROR(INDEX(SchoolList!C:C,MATCH(T2278,SchoolList!A:A,0)),"N/A")</f>
        <v>N/A</v>
      </c>
      <c r="T2278" s="87" t="s">
        <v>405</v>
      </c>
      <c r="U2278" s="88"/>
      <c r="V2278" s="87"/>
    </row>
    <row r="2279" spans="1:22" x14ac:dyDescent="0.2">
      <c r="A2279" s="48">
        <v>113</v>
      </c>
      <c r="B2279" s="48" t="s">
        <v>1224</v>
      </c>
      <c r="C2279" s="48" t="s">
        <v>1225</v>
      </c>
      <c r="D2279" s="49">
        <v>349</v>
      </c>
      <c r="E2279" s="50" t="s">
        <v>471</v>
      </c>
      <c r="F2279" s="48" t="s">
        <v>472</v>
      </c>
      <c r="G2279" s="48" t="s">
        <v>401</v>
      </c>
      <c r="H2279" s="48">
        <v>1109</v>
      </c>
      <c r="I2279" s="48">
        <v>2</v>
      </c>
      <c r="J2279" s="48" t="s">
        <v>509</v>
      </c>
      <c r="K2279" s="48">
        <v>1655</v>
      </c>
      <c r="L2279" s="49">
        <v>20</v>
      </c>
      <c r="M2279" s="48" t="s">
        <v>506</v>
      </c>
      <c r="N2279" s="51" t="s">
        <v>404</v>
      </c>
      <c r="P2279" s="48">
        <v>696</v>
      </c>
      <c r="Q2279" s="131" t="str">
        <f>IFERROR(INDEX(JRoomSCS!C:C,MATCH(JRooms!M2279,JRoomSCS!$B:$B,0)),"N/A")</f>
        <v>N/A</v>
      </c>
      <c r="R2279" s="86" t="s">
        <v>405</v>
      </c>
      <c r="S2279" s="87" t="str">
        <f>IFERROR(INDEX(SchoolList!C:C,MATCH(T2279,SchoolList!A:A,0)),"N/A")</f>
        <v>N/A</v>
      </c>
      <c r="T2279" s="87" t="s">
        <v>405</v>
      </c>
      <c r="U2279" s="88"/>
      <c r="V2279" s="87"/>
    </row>
    <row r="2280" spans="1:22" x14ac:dyDescent="0.2">
      <c r="A2280" s="48">
        <v>113</v>
      </c>
      <c r="B2280" s="48" t="s">
        <v>1224</v>
      </c>
      <c r="C2280" s="48" t="s">
        <v>1225</v>
      </c>
      <c r="D2280" s="49">
        <v>349</v>
      </c>
      <c r="E2280" s="50" t="s">
        <v>471</v>
      </c>
      <c r="F2280" s="48" t="s">
        <v>472</v>
      </c>
      <c r="G2280" s="48" t="s">
        <v>401</v>
      </c>
      <c r="H2280" s="48">
        <v>1109</v>
      </c>
      <c r="I2280" s="48">
        <v>2</v>
      </c>
      <c r="J2280" s="48" t="s">
        <v>509</v>
      </c>
      <c r="K2280" s="48">
        <v>1652</v>
      </c>
      <c r="L2280" s="49">
        <v>21</v>
      </c>
      <c r="M2280" s="48" t="s">
        <v>506</v>
      </c>
      <c r="N2280" s="51" t="s">
        <v>404</v>
      </c>
      <c r="P2280" s="48">
        <v>696</v>
      </c>
      <c r="Q2280" s="131" t="str">
        <f>IFERROR(INDEX(JRoomSCS!C:C,MATCH(JRooms!M2280,JRoomSCS!$B:$B,0)),"N/A")</f>
        <v>N/A</v>
      </c>
      <c r="R2280" s="86" t="s">
        <v>405</v>
      </c>
      <c r="S2280" s="87" t="str">
        <f>IFERROR(INDEX(SchoolList!C:C,MATCH(T2280,SchoolList!A:A,0)),"N/A")</f>
        <v>N/A</v>
      </c>
      <c r="T2280" s="87" t="s">
        <v>405</v>
      </c>
      <c r="U2280" s="88"/>
      <c r="V2280" s="87"/>
    </row>
    <row r="2281" spans="1:22" x14ac:dyDescent="0.2">
      <c r="A2281" s="48">
        <v>113</v>
      </c>
      <c r="B2281" s="48" t="s">
        <v>1224</v>
      </c>
      <c r="C2281" s="48" t="s">
        <v>1225</v>
      </c>
      <c r="D2281" s="49">
        <v>349</v>
      </c>
      <c r="E2281" s="50" t="s">
        <v>471</v>
      </c>
      <c r="F2281" s="48" t="s">
        <v>472</v>
      </c>
      <c r="G2281" s="48" t="s">
        <v>401</v>
      </c>
      <c r="H2281" s="48">
        <v>1109</v>
      </c>
      <c r="I2281" s="48">
        <v>2</v>
      </c>
      <c r="J2281" s="48" t="s">
        <v>509</v>
      </c>
      <c r="K2281" s="48">
        <v>1651</v>
      </c>
      <c r="L2281" s="49" t="s">
        <v>759</v>
      </c>
      <c r="M2281" s="48" t="s">
        <v>419</v>
      </c>
      <c r="N2281" s="51" t="s">
        <v>404</v>
      </c>
      <c r="O2281" s="52" t="s">
        <v>491</v>
      </c>
      <c r="P2281" s="48">
        <v>819</v>
      </c>
      <c r="Q2281" s="131" t="str">
        <f>IFERROR(INDEX(JRoomSCS!C:C,MATCH(JRooms!M2281,JRoomSCS!$B:$B,0)),"N/A")</f>
        <v>N/A</v>
      </c>
      <c r="R2281" s="86" t="s">
        <v>405</v>
      </c>
      <c r="S2281" s="87" t="str">
        <f>IFERROR(INDEX(SchoolList!C:C,MATCH(T2281,SchoolList!A:A,0)),"N/A")</f>
        <v>N/A</v>
      </c>
      <c r="T2281" s="87" t="s">
        <v>405</v>
      </c>
      <c r="U2281" s="88"/>
      <c r="V2281" s="87"/>
    </row>
    <row r="2282" spans="1:22" x14ac:dyDescent="0.2">
      <c r="A2282" s="48">
        <v>113</v>
      </c>
      <c r="B2282" s="48" t="s">
        <v>1224</v>
      </c>
      <c r="C2282" s="48" t="s">
        <v>1225</v>
      </c>
      <c r="D2282" s="49">
        <v>1032</v>
      </c>
      <c r="E2282" s="50" t="s">
        <v>971</v>
      </c>
      <c r="F2282" s="48" t="s">
        <v>972</v>
      </c>
      <c r="G2282" s="48" t="s">
        <v>401</v>
      </c>
      <c r="H2282" s="48">
        <v>1069</v>
      </c>
      <c r="I2282" s="48">
        <v>1</v>
      </c>
      <c r="J2282" s="48" t="s">
        <v>402</v>
      </c>
      <c r="K2282" s="48">
        <v>1636</v>
      </c>
      <c r="L2282" s="49">
        <v>2</v>
      </c>
      <c r="M2282" s="48" t="s">
        <v>403</v>
      </c>
      <c r="N2282" s="51" t="s">
        <v>404</v>
      </c>
      <c r="P2282" s="48">
        <v>713</v>
      </c>
      <c r="Q2282" s="131" t="str">
        <f>IFERROR(INDEX(JRoomSCS!C:C,MATCH(JRooms!M2282,JRoomSCS!$B:$B,0)),"N/A")</f>
        <v>N/A</v>
      </c>
      <c r="R2282" s="86" t="s">
        <v>405</v>
      </c>
      <c r="S2282" s="87" t="str">
        <f>IFERROR(INDEX(SchoolList!C:C,MATCH(T2282,SchoolList!A:A,0)),"N/A")</f>
        <v>N/A</v>
      </c>
      <c r="T2282" s="87" t="s">
        <v>405</v>
      </c>
      <c r="U2282" s="88"/>
      <c r="V2282" s="87"/>
    </row>
    <row r="2283" spans="1:22" x14ac:dyDescent="0.2">
      <c r="A2283" s="48">
        <v>113</v>
      </c>
      <c r="B2283" s="48" t="s">
        <v>1224</v>
      </c>
      <c r="C2283" s="48" t="s">
        <v>1225</v>
      </c>
      <c r="D2283" s="49">
        <v>1032</v>
      </c>
      <c r="E2283" s="50" t="s">
        <v>971</v>
      </c>
      <c r="F2283" s="48" t="s">
        <v>972</v>
      </c>
      <c r="G2283" s="48" t="s">
        <v>401</v>
      </c>
      <c r="H2283" s="48">
        <v>1069</v>
      </c>
      <c r="I2283" s="48">
        <v>1</v>
      </c>
      <c r="J2283" s="48" t="s">
        <v>402</v>
      </c>
      <c r="K2283" s="48">
        <v>1637</v>
      </c>
      <c r="L2283" s="49">
        <v>3</v>
      </c>
      <c r="M2283" s="48" t="s">
        <v>406</v>
      </c>
      <c r="N2283" s="51" t="s">
        <v>404</v>
      </c>
      <c r="P2283" s="48">
        <v>936</v>
      </c>
      <c r="Q2283" s="131" t="str">
        <f>IFERROR(INDEX(JRoomSCS!C:C,MATCH(JRooms!M2283,JRoomSCS!$B:$B,0)),"N/A")</f>
        <v>N/A</v>
      </c>
      <c r="R2283" s="86" t="s">
        <v>405</v>
      </c>
      <c r="S2283" s="87" t="str">
        <f>IFERROR(INDEX(SchoolList!C:C,MATCH(T2283,SchoolList!A:A,0)),"N/A")</f>
        <v>N/A</v>
      </c>
      <c r="T2283" s="87" t="s">
        <v>405</v>
      </c>
      <c r="U2283" s="88"/>
      <c r="V2283" s="87"/>
    </row>
    <row r="2284" spans="1:22" x14ac:dyDescent="0.2">
      <c r="A2284" s="48">
        <v>113</v>
      </c>
      <c r="B2284" s="48" t="s">
        <v>1224</v>
      </c>
      <c r="C2284" s="48" t="s">
        <v>1225</v>
      </c>
      <c r="D2284" s="49">
        <v>1032</v>
      </c>
      <c r="E2284" s="50" t="s">
        <v>971</v>
      </c>
      <c r="F2284" s="48" t="s">
        <v>972</v>
      </c>
      <c r="G2284" s="48" t="s">
        <v>401</v>
      </c>
      <c r="H2284" s="48">
        <v>1069</v>
      </c>
      <c r="I2284" s="48">
        <v>1</v>
      </c>
      <c r="J2284" s="48" t="s">
        <v>402</v>
      </c>
      <c r="K2284" s="48">
        <v>1638</v>
      </c>
      <c r="L2284" s="49">
        <v>4</v>
      </c>
      <c r="M2284" s="48" t="s">
        <v>406</v>
      </c>
      <c r="N2284" s="51" t="s">
        <v>404</v>
      </c>
      <c r="P2284" s="48">
        <v>713</v>
      </c>
      <c r="Q2284" s="131" t="str">
        <f>IFERROR(INDEX(JRoomSCS!C:C,MATCH(JRooms!M2284,JRoomSCS!$B:$B,0)),"N/A")</f>
        <v>N/A</v>
      </c>
      <c r="R2284" s="86" t="s">
        <v>405</v>
      </c>
      <c r="S2284" s="87" t="str">
        <f>IFERROR(INDEX(SchoolList!C:C,MATCH(T2284,SchoolList!A:A,0)),"N/A")</f>
        <v>N/A</v>
      </c>
      <c r="T2284" s="87" t="s">
        <v>405</v>
      </c>
      <c r="U2284" s="88"/>
      <c r="V2284" s="87"/>
    </row>
    <row r="2285" spans="1:22" x14ac:dyDescent="0.2">
      <c r="A2285" s="48">
        <v>113</v>
      </c>
      <c r="B2285" s="48" t="s">
        <v>1224</v>
      </c>
      <c r="C2285" s="48" t="s">
        <v>1225</v>
      </c>
      <c r="D2285" s="49">
        <v>1032</v>
      </c>
      <c r="E2285" s="50" t="s">
        <v>971</v>
      </c>
      <c r="F2285" s="48" t="s">
        <v>972</v>
      </c>
      <c r="G2285" s="48" t="s">
        <v>401</v>
      </c>
      <c r="H2285" s="48">
        <v>1069</v>
      </c>
      <c r="I2285" s="48">
        <v>1</v>
      </c>
      <c r="J2285" s="48" t="s">
        <v>402</v>
      </c>
      <c r="K2285" s="48">
        <v>1639</v>
      </c>
      <c r="L2285" s="49">
        <v>5</v>
      </c>
      <c r="M2285" s="48" t="s">
        <v>403</v>
      </c>
      <c r="N2285" s="51" t="s">
        <v>404</v>
      </c>
      <c r="P2285" s="48">
        <v>713</v>
      </c>
      <c r="Q2285" s="131" t="str">
        <f>IFERROR(INDEX(JRoomSCS!C:C,MATCH(JRooms!M2285,JRoomSCS!$B:$B,0)),"N/A")</f>
        <v>N/A</v>
      </c>
      <c r="R2285" s="86" t="s">
        <v>405</v>
      </c>
      <c r="S2285" s="87" t="str">
        <f>IFERROR(INDEX(SchoolList!C:C,MATCH(T2285,SchoolList!A:A,0)),"N/A")</f>
        <v>N/A</v>
      </c>
      <c r="T2285" s="87" t="s">
        <v>405</v>
      </c>
      <c r="U2285" s="88"/>
      <c r="V2285" s="87"/>
    </row>
    <row r="2286" spans="1:22" x14ac:dyDescent="0.2">
      <c r="A2286" s="48">
        <v>113</v>
      </c>
      <c r="B2286" s="48" t="s">
        <v>1224</v>
      </c>
      <c r="C2286" s="48" t="s">
        <v>1225</v>
      </c>
      <c r="D2286" s="49">
        <v>1032</v>
      </c>
      <c r="E2286" s="50" t="s">
        <v>971</v>
      </c>
      <c r="F2286" s="48" t="s">
        <v>972</v>
      </c>
      <c r="G2286" s="48" t="s">
        <v>401</v>
      </c>
      <c r="H2286" s="48">
        <v>1069</v>
      </c>
      <c r="I2286" s="48">
        <v>1</v>
      </c>
      <c r="J2286" s="48" t="s">
        <v>402</v>
      </c>
      <c r="K2286" s="48">
        <v>1640</v>
      </c>
      <c r="L2286" s="49">
        <v>6</v>
      </c>
      <c r="M2286" s="48" t="s">
        <v>403</v>
      </c>
      <c r="N2286" s="51" t="s">
        <v>404</v>
      </c>
      <c r="P2286" s="48">
        <v>713</v>
      </c>
      <c r="Q2286" s="131" t="str">
        <f>IFERROR(INDEX(JRoomSCS!C:C,MATCH(JRooms!M2286,JRoomSCS!$B:$B,0)),"N/A")</f>
        <v>N/A</v>
      </c>
      <c r="R2286" s="86" t="s">
        <v>405</v>
      </c>
      <c r="S2286" s="87" t="str">
        <f>IFERROR(INDEX(SchoolList!C:C,MATCH(T2286,SchoolList!A:A,0)),"N/A")</f>
        <v>N/A</v>
      </c>
      <c r="T2286" s="87" t="s">
        <v>405</v>
      </c>
      <c r="U2286" s="88"/>
      <c r="V2286" s="87"/>
    </row>
    <row r="2287" spans="1:22" x14ac:dyDescent="0.2">
      <c r="A2287" s="48">
        <v>113</v>
      </c>
      <c r="B2287" s="48" t="s">
        <v>1224</v>
      </c>
      <c r="C2287" s="48" t="s">
        <v>1225</v>
      </c>
      <c r="D2287" s="49">
        <v>1032</v>
      </c>
      <c r="E2287" s="50" t="s">
        <v>971</v>
      </c>
      <c r="F2287" s="48" t="s">
        <v>972</v>
      </c>
      <c r="G2287" s="48" t="s">
        <v>401</v>
      </c>
      <c r="H2287" s="48">
        <v>1069</v>
      </c>
      <c r="I2287" s="48">
        <v>1</v>
      </c>
      <c r="J2287" s="48" t="s">
        <v>402</v>
      </c>
      <c r="K2287" s="48">
        <v>1641</v>
      </c>
      <c r="L2287" s="49">
        <v>7</v>
      </c>
      <c r="M2287" s="48" t="s">
        <v>403</v>
      </c>
      <c r="N2287" s="51" t="s">
        <v>404</v>
      </c>
      <c r="P2287" s="48">
        <v>713</v>
      </c>
      <c r="Q2287" s="131" t="str">
        <f>IFERROR(INDEX(JRoomSCS!C:C,MATCH(JRooms!M2287,JRoomSCS!$B:$B,0)),"N/A")</f>
        <v>N/A</v>
      </c>
      <c r="R2287" s="86" t="s">
        <v>405</v>
      </c>
      <c r="S2287" s="87" t="str">
        <f>IFERROR(INDEX(SchoolList!C:C,MATCH(T2287,SchoolList!A:A,0)),"N/A")</f>
        <v>N/A</v>
      </c>
      <c r="T2287" s="87" t="s">
        <v>405</v>
      </c>
      <c r="U2287" s="88"/>
      <c r="V2287" s="87"/>
    </row>
    <row r="2288" spans="1:22" x14ac:dyDescent="0.2">
      <c r="A2288" s="48">
        <v>113</v>
      </c>
      <c r="B2288" s="48" t="s">
        <v>1224</v>
      </c>
      <c r="C2288" s="48" t="s">
        <v>1225</v>
      </c>
      <c r="D2288" s="49">
        <v>1032</v>
      </c>
      <c r="E2288" s="50" t="s">
        <v>971</v>
      </c>
      <c r="F2288" s="48" t="s">
        <v>972</v>
      </c>
      <c r="G2288" s="48" t="s">
        <v>401</v>
      </c>
      <c r="H2288" s="48">
        <v>1069</v>
      </c>
      <c r="I2288" s="48">
        <v>1</v>
      </c>
      <c r="J2288" s="48" t="s">
        <v>402</v>
      </c>
      <c r="K2288" s="48">
        <v>1642</v>
      </c>
      <c r="L2288" s="49">
        <v>8</v>
      </c>
      <c r="M2288" s="48" t="s">
        <v>403</v>
      </c>
      <c r="N2288" s="51" t="s">
        <v>404</v>
      </c>
      <c r="P2288" s="48">
        <v>713</v>
      </c>
      <c r="Q2288" s="131" t="str">
        <f>IFERROR(INDEX(JRoomSCS!C:C,MATCH(JRooms!M2288,JRoomSCS!$B:$B,0)),"N/A")</f>
        <v>N/A</v>
      </c>
      <c r="R2288" s="86" t="s">
        <v>405</v>
      </c>
      <c r="S2288" s="87" t="str">
        <f>IFERROR(INDEX(SchoolList!C:C,MATCH(T2288,SchoolList!A:A,0)),"N/A")</f>
        <v>N/A</v>
      </c>
      <c r="T2288" s="87" t="s">
        <v>405</v>
      </c>
      <c r="U2288" s="88"/>
      <c r="V2288" s="87"/>
    </row>
    <row r="2289" spans="1:22" x14ac:dyDescent="0.2">
      <c r="A2289" s="48">
        <v>113</v>
      </c>
      <c r="B2289" s="48" t="s">
        <v>1224</v>
      </c>
      <c r="C2289" s="48" t="s">
        <v>1225</v>
      </c>
      <c r="D2289" s="49">
        <v>1032</v>
      </c>
      <c r="E2289" s="50" t="s">
        <v>971</v>
      </c>
      <c r="F2289" s="48" t="s">
        <v>972</v>
      </c>
      <c r="G2289" s="48" t="s">
        <v>401</v>
      </c>
      <c r="H2289" s="48">
        <v>1069</v>
      </c>
      <c r="I2289" s="48">
        <v>1</v>
      </c>
      <c r="J2289" s="48" t="s">
        <v>402</v>
      </c>
      <c r="K2289" s="48">
        <v>1653</v>
      </c>
      <c r="L2289" s="49">
        <v>10</v>
      </c>
      <c r="M2289" s="48" t="s">
        <v>408</v>
      </c>
      <c r="N2289" s="51" t="s">
        <v>409</v>
      </c>
      <c r="P2289" s="48">
        <v>299</v>
      </c>
      <c r="Q2289" s="131" t="str">
        <f>IFERROR(INDEX(JRoomSCS!C:C,MATCH(JRooms!M2289,JRoomSCS!$B:$B,0)),"N/A")</f>
        <v>N/A</v>
      </c>
      <c r="R2289" s="86" t="s">
        <v>405</v>
      </c>
      <c r="S2289" s="87" t="str">
        <f>IFERROR(INDEX(SchoolList!C:C,MATCH(T2289,SchoolList!A:A,0)),"N/A")</f>
        <v>N/A</v>
      </c>
      <c r="T2289" s="87" t="s">
        <v>405</v>
      </c>
      <c r="U2289" s="88"/>
      <c r="V2289" s="87"/>
    </row>
    <row r="2290" spans="1:22" x14ac:dyDescent="0.2">
      <c r="A2290" s="48">
        <v>113</v>
      </c>
      <c r="B2290" s="48" t="s">
        <v>1224</v>
      </c>
      <c r="C2290" s="48" t="s">
        <v>1225</v>
      </c>
      <c r="D2290" s="49">
        <v>1032</v>
      </c>
      <c r="E2290" s="50" t="s">
        <v>971</v>
      </c>
      <c r="F2290" s="48" t="s">
        <v>972</v>
      </c>
      <c r="G2290" s="48" t="s">
        <v>401</v>
      </c>
      <c r="H2290" s="48">
        <v>1069</v>
      </c>
      <c r="I2290" s="48">
        <v>1</v>
      </c>
      <c r="J2290" s="48" t="s">
        <v>402</v>
      </c>
      <c r="K2290" s="48">
        <v>1654</v>
      </c>
      <c r="L2290" s="49" t="s">
        <v>1139</v>
      </c>
      <c r="M2290" s="48" t="s">
        <v>408</v>
      </c>
      <c r="N2290" s="51" t="s">
        <v>409</v>
      </c>
      <c r="O2290" s="52" t="s">
        <v>410</v>
      </c>
      <c r="P2290" s="48">
        <v>220</v>
      </c>
      <c r="Q2290" s="131" t="str">
        <f>IFERROR(INDEX(JRoomSCS!C:C,MATCH(JRooms!M2290,JRoomSCS!$B:$B,0)),"N/A")</f>
        <v>N/A</v>
      </c>
      <c r="R2290" s="86" t="s">
        <v>405</v>
      </c>
      <c r="S2290" s="87" t="str">
        <f>IFERROR(INDEX(SchoolList!C:C,MATCH(T2290,SchoolList!A:A,0)),"N/A")</f>
        <v>N/A</v>
      </c>
      <c r="T2290" s="87" t="s">
        <v>405</v>
      </c>
      <c r="U2290" s="88"/>
      <c r="V2290" s="87"/>
    </row>
    <row r="2291" spans="1:22" x14ac:dyDescent="0.2">
      <c r="A2291" s="48">
        <v>113</v>
      </c>
      <c r="B2291" s="48" t="s">
        <v>1224</v>
      </c>
      <c r="C2291" s="48" t="s">
        <v>1225</v>
      </c>
      <c r="D2291" s="49">
        <v>1032</v>
      </c>
      <c r="E2291" s="50" t="s">
        <v>971</v>
      </c>
      <c r="F2291" s="48" t="s">
        <v>972</v>
      </c>
      <c r="G2291" s="48" t="s">
        <v>401</v>
      </c>
      <c r="H2291" s="48">
        <v>1069</v>
      </c>
      <c r="I2291" s="48">
        <v>1</v>
      </c>
      <c r="J2291" s="48" t="s">
        <v>402</v>
      </c>
      <c r="K2291" s="48">
        <v>1635</v>
      </c>
      <c r="L2291" s="49" t="s">
        <v>928</v>
      </c>
      <c r="M2291" s="48" t="s">
        <v>412</v>
      </c>
      <c r="N2291" s="51" t="s">
        <v>413</v>
      </c>
      <c r="P2291" s="48">
        <v>2400</v>
      </c>
      <c r="Q2291" s="131" t="str">
        <f>IFERROR(INDEX(JRoomSCS!C:C,MATCH(JRooms!M2291,JRoomSCS!$B:$B,0)),"N/A")</f>
        <v>N/A</v>
      </c>
      <c r="R2291" s="86" t="s">
        <v>405</v>
      </c>
      <c r="S2291" s="87" t="str">
        <f>IFERROR(INDEX(SchoolList!C:C,MATCH(T2291,SchoolList!A:A,0)),"N/A")</f>
        <v>N/A</v>
      </c>
      <c r="T2291" s="87" t="s">
        <v>405</v>
      </c>
      <c r="U2291" s="88"/>
      <c r="V2291" s="87"/>
    </row>
    <row r="2292" spans="1:22" x14ac:dyDescent="0.2">
      <c r="A2292" s="48">
        <v>113</v>
      </c>
      <c r="B2292" s="48" t="s">
        <v>1224</v>
      </c>
      <c r="C2292" s="48" t="s">
        <v>1225</v>
      </c>
      <c r="D2292" s="49">
        <v>1032</v>
      </c>
      <c r="E2292" s="50" t="s">
        <v>971</v>
      </c>
      <c r="F2292" s="48" t="s">
        <v>972</v>
      </c>
      <c r="G2292" s="48" t="s">
        <v>401</v>
      </c>
      <c r="H2292" s="48">
        <v>1069</v>
      </c>
      <c r="I2292" s="48">
        <v>1</v>
      </c>
      <c r="J2292" s="48" t="s">
        <v>402</v>
      </c>
      <c r="K2292" s="48">
        <v>1657</v>
      </c>
      <c r="L2292" s="49" t="s">
        <v>414</v>
      </c>
      <c r="M2292" s="48" t="s">
        <v>415</v>
      </c>
      <c r="N2292" s="51" t="s">
        <v>416</v>
      </c>
      <c r="P2292" s="48">
        <v>912</v>
      </c>
      <c r="Q2292" s="131" t="str">
        <f>IFERROR(INDEX(JRoomSCS!C:C,MATCH(JRooms!M2292,JRoomSCS!$B:$B,0)),"N/A")</f>
        <v>N/A</v>
      </c>
      <c r="R2292" s="86" t="s">
        <v>405</v>
      </c>
      <c r="S2292" s="87" t="str">
        <f>IFERROR(INDEX(SchoolList!C:C,MATCH(T2292,SchoolList!A:A,0)),"N/A")</f>
        <v>N/A</v>
      </c>
      <c r="T2292" s="87" t="s">
        <v>405</v>
      </c>
      <c r="U2292" s="88"/>
      <c r="V2292" s="87"/>
    </row>
    <row r="2293" spans="1:22" x14ac:dyDescent="0.2">
      <c r="A2293" s="48">
        <v>113</v>
      </c>
      <c r="B2293" s="48" t="s">
        <v>1224</v>
      </c>
      <c r="C2293" s="48" t="s">
        <v>1225</v>
      </c>
      <c r="D2293" s="49">
        <v>1032</v>
      </c>
      <c r="E2293" s="50" t="s">
        <v>971</v>
      </c>
      <c r="F2293" s="48" t="s">
        <v>972</v>
      </c>
      <c r="G2293" s="48" t="s">
        <v>401</v>
      </c>
      <c r="H2293" s="48">
        <v>1069</v>
      </c>
      <c r="I2293" s="48">
        <v>1</v>
      </c>
      <c r="J2293" s="48" t="s">
        <v>402</v>
      </c>
      <c r="K2293" s="48">
        <v>1658</v>
      </c>
      <c r="L2293" s="49" t="s">
        <v>544</v>
      </c>
      <c r="M2293" s="48" t="s">
        <v>358</v>
      </c>
      <c r="N2293" s="51" t="s">
        <v>500</v>
      </c>
      <c r="O2293" s="52" t="s">
        <v>491</v>
      </c>
      <c r="P2293" s="48">
        <v>228</v>
      </c>
      <c r="Q2293" s="131" t="str">
        <f>IFERROR(INDEX(JRoomSCS!C:C,MATCH(JRooms!M2293,JRoomSCS!$B:$B,0)),"N/A")</f>
        <v>Arts</v>
      </c>
      <c r="R2293" s="86" t="s">
        <v>405</v>
      </c>
      <c r="S2293" s="87" t="str">
        <f>IFERROR(INDEX(SchoolList!C:C,MATCH(T2293,SchoolList!A:A,0)),"N/A")</f>
        <v>N/A</v>
      </c>
      <c r="T2293" s="87" t="s">
        <v>405</v>
      </c>
      <c r="U2293" s="88"/>
      <c r="V2293" s="87"/>
    </row>
    <row r="2294" spans="1:22" x14ac:dyDescent="0.2">
      <c r="A2294" s="48">
        <v>113</v>
      </c>
      <c r="B2294" s="48" t="s">
        <v>1224</v>
      </c>
      <c r="C2294" s="48" t="s">
        <v>1225</v>
      </c>
      <c r="D2294" s="49">
        <v>351</v>
      </c>
      <c r="E2294" s="50" t="s">
        <v>422</v>
      </c>
      <c r="F2294" s="48" t="s">
        <v>423</v>
      </c>
      <c r="G2294" s="48" t="s">
        <v>424</v>
      </c>
      <c r="H2294" s="48">
        <v>351</v>
      </c>
      <c r="I2294" s="48">
        <v>1</v>
      </c>
      <c r="J2294" s="48" t="s">
        <v>402</v>
      </c>
      <c r="K2294" s="48">
        <v>187</v>
      </c>
      <c r="L2294" s="49">
        <v>1</v>
      </c>
      <c r="M2294" s="48" t="s">
        <v>419</v>
      </c>
      <c r="N2294" s="51" t="s">
        <v>404</v>
      </c>
      <c r="P2294" s="48">
        <v>897</v>
      </c>
      <c r="Q2294" s="131" t="str">
        <f>IFERROR(INDEX(JRoomSCS!C:C,MATCH(JRooms!M2294,JRoomSCS!$B:$B,0)),"N/A")</f>
        <v>N/A</v>
      </c>
      <c r="R2294" s="86" t="s">
        <v>405</v>
      </c>
      <c r="S2294" s="87" t="str">
        <f>IFERROR(INDEX(SchoolList!C:C,MATCH(T2294,SchoolList!A:A,0)),"N/A")</f>
        <v>N/A</v>
      </c>
      <c r="T2294" s="87" t="s">
        <v>405</v>
      </c>
      <c r="U2294" s="88"/>
      <c r="V2294" s="87"/>
    </row>
    <row r="2295" spans="1:22" x14ac:dyDescent="0.2">
      <c r="A2295" s="48">
        <v>116</v>
      </c>
      <c r="B2295" s="48" t="s">
        <v>1226</v>
      </c>
      <c r="C2295" s="48" t="s">
        <v>1227</v>
      </c>
      <c r="D2295" s="49">
        <v>352</v>
      </c>
      <c r="E2295" s="50" t="s">
        <v>399</v>
      </c>
      <c r="F2295" s="48" t="s">
        <v>400</v>
      </c>
      <c r="G2295" s="48" t="s">
        <v>401</v>
      </c>
      <c r="H2295" s="48">
        <v>352</v>
      </c>
      <c r="I2295" s="48">
        <v>1</v>
      </c>
      <c r="J2295" s="48" t="s">
        <v>402</v>
      </c>
      <c r="K2295" s="48">
        <v>191</v>
      </c>
      <c r="L2295" s="49" t="s">
        <v>936</v>
      </c>
      <c r="M2295" s="48" t="s">
        <v>403</v>
      </c>
      <c r="N2295" s="51" t="s">
        <v>404</v>
      </c>
      <c r="P2295" s="48">
        <v>784</v>
      </c>
      <c r="Q2295" s="131" t="str">
        <f>IFERROR(INDEX(JRoomSCS!C:C,MATCH(JRooms!M2295,JRoomSCS!$B:$B,0)),"N/A")</f>
        <v>N/A</v>
      </c>
      <c r="R2295" s="86" t="s">
        <v>405</v>
      </c>
      <c r="S2295" s="87" t="str">
        <f>IFERROR(INDEX(SchoolList!C:C,MATCH(T2295,SchoolList!A:A,0)),"N/A")</f>
        <v>N/A</v>
      </c>
      <c r="T2295" s="87" t="s">
        <v>405</v>
      </c>
      <c r="U2295" s="88"/>
      <c r="V2295" s="87"/>
    </row>
    <row r="2296" spans="1:22" x14ac:dyDescent="0.2">
      <c r="A2296" s="48">
        <v>116</v>
      </c>
      <c r="B2296" s="48" t="s">
        <v>1226</v>
      </c>
      <c r="C2296" s="48" t="s">
        <v>1227</v>
      </c>
      <c r="D2296" s="49">
        <v>352</v>
      </c>
      <c r="E2296" s="50" t="s">
        <v>399</v>
      </c>
      <c r="F2296" s="48" t="s">
        <v>400</v>
      </c>
      <c r="G2296" s="48" t="s">
        <v>401</v>
      </c>
      <c r="H2296" s="48">
        <v>352</v>
      </c>
      <c r="I2296" s="48">
        <v>1</v>
      </c>
      <c r="J2296" s="48" t="s">
        <v>402</v>
      </c>
      <c r="K2296" s="48">
        <v>190</v>
      </c>
      <c r="L2296" s="49" t="s">
        <v>1228</v>
      </c>
      <c r="M2296" s="48" t="s">
        <v>419</v>
      </c>
      <c r="N2296" s="51" t="s">
        <v>404</v>
      </c>
      <c r="P2296" s="48">
        <v>784</v>
      </c>
      <c r="Q2296" s="131" t="str">
        <f>IFERROR(INDEX(JRoomSCS!C:C,MATCH(JRooms!M2296,JRoomSCS!$B:$B,0)),"N/A")</f>
        <v>N/A</v>
      </c>
      <c r="R2296" s="86" t="s">
        <v>405</v>
      </c>
      <c r="S2296" s="87" t="str">
        <f>IFERROR(INDEX(SchoolList!C:C,MATCH(T2296,SchoolList!A:A,0)),"N/A")</f>
        <v>N/A</v>
      </c>
      <c r="T2296" s="87" t="s">
        <v>405</v>
      </c>
      <c r="U2296" s="88"/>
      <c r="V2296" s="87"/>
    </row>
    <row r="2297" spans="1:22" x14ac:dyDescent="0.2">
      <c r="A2297" s="48">
        <v>116</v>
      </c>
      <c r="B2297" s="48" t="s">
        <v>1226</v>
      </c>
      <c r="C2297" s="48" t="s">
        <v>1227</v>
      </c>
      <c r="D2297" s="49">
        <v>352</v>
      </c>
      <c r="E2297" s="50" t="s">
        <v>399</v>
      </c>
      <c r="F2297" s="48" t="s">
        <v>400</v>
      </c>
      <c r="G2297" s="48" t="s">
        <v>401</v>
      </c>
      <c r="H2297" s="48">
        <v>352</v>
      </c>
      <c r="I2297" s="48">
        <v>1</v>
      </c>
      <c r="J2297" s="48" t="s">
        <v>402</v>
      </c>
      <c r="K2297" s="48">
        <v>189</v>
      </c>
      <c r="L2297" s="49" t="s">
        <v>1229</v>
      </c>
      <c r="M2297" s="48" t="s">
        <v>406</v>
      </c>
      <c r="N2297" s="51" t="s">
        <v>404</v>
      </c>
      <c r="P2297" s="48">
        <v>784</v>
      </c>
      <c r="Q2297" s="131" t="str">
        <f>IFERROR(INDEX(JRoomSCS!C:C,MATCH(JRooms!M2297,JRoomSCS!$B:$B,0)),"N/A")</f>
        <v>N/A</v>
      </c>
      <c r="R2297" s="86" t="s">
        <v>405</v>
      </c>
      <c r="S2297" s="87" t="str">
        <f>IFERROR(INDEX(SchoolList!C:C,MATCH(T2297,SchoolList!A:A,0)),"N/A")</f>
        <v>N/A</v>
      </c>
      <c r="T2297" s="87" t="s">
        <v>405</v>
      </c>
      <c r="U2297" s="88"/>
      <c r="V2297" s="87"/>
    </row>
    <row r="2298" spans="1:22" x14ac:dyDescent="0.2">
      <c r="A2298" s="48">
        <v>116</v>
      </c>
      <c r="B2298" s="48" t="s">
        <v>1226</v>
      </c>
      <c r="C2298" s="48" t="s">
        <v>1227</v>
      </c>
      <c r="D2298" s="49">
        <v>352</v>
      </c>
      <c r="E2298" s="50" t="s">
        <v>399</v>
      </c>
      <c r="F2298" s="48" t="s">
        <v>400</v>
      </c>
      <c r="G2298" s="48" t="s">
        <v>401</v>
      </c>
      <c r="H2298" s="48">
        <v>352</v>
      </c>
      <c r="I2298" s="48">
        <v>1</v>
      </c>
      <c r="J2298" s="48" t="s">
        <v>402</v>
      </c>
      <c r="K2298" s="48">
        <v>192</v>
      </c>
      <c r="L2298" s="49" t="s">
        <v>880</v>
      </c>
      <c r="M2298" s="48" t="s">
        <v>374</v>
      </c>
      <c r="N2298" s="51" t="s">
        <v>500</v>
      </c>
      <c r="P2298" s="48">
        <v>805</v>
      </c>
      <c r="Q2298" s="131" t="str">
        <f>IFERROR(INDEX(JRoomSCS!C:C,MATCH(JRooms!M2298,JRoomSCS!$B:$B,0)),"N/A")</f>
        <v>Tech</v>
      </c>
      <c r="R2298" s="86" t="s">
        <v>405</v>
      </c>
      <c r="S2298" s="87" t="str">
        <f>IFERROR(INDEX(SchoolList!C:C,MATCH(T2298,SchoolList!A:A,0)),"N/A")</f>
        <v>N/A</v>
      </c>
      <c r="T2298" s="87" t="s">
        <v>405</v>
      </c>
      <c r="U2298" s="88"/>
      <c r="V2298" s="87"/>
    </row>
    <row r="2299" spans="1:22" x14ac:dyDescent="0.2">
      <c r="A2299" s="48">
        <v>116</v>
      </c>
      <c r="B2299" s="48" t="s">
        <v>1226</v>
      </c>
      <c r="C2299" s="48" t="s">
        <v>1227</v>
      </c>
      <c r="D2299" s="49">
        <v>353</v>
      </c>
      <c r="E2299" s="50" t="s">
        <v>454</v>
      </c>
      <c r="F2299" s="48" t="s">
        <v>455</v>
      </c>
      <c r="G2299" s="48" t="s">
        <v>401</v>
      </c>
      <c r="H2299" s="48">
        <v>353</v>
      </c>
      <c r="I2299" s="48">
        <v>1</v>
      </c>
      <c r="J2299" s="48" t="s">
        <v>402</v>
      </c>
      <c r="K2299" s="48">
        <v>194</v>
      </c>
      <c r="L2299" s="49" t="s">
        <v>919</v>
      </c>
      <c r="M2299" s="48" t="s">
        <v>358</v>
      </c>
      <c r="N2299" s="51" t="s">
        <v>500</v>
      </c>
      <c r="O2299" s="52" t="s">
        <v>410</v>
      </c>
      <c r="P2299" s="48">
        <v>228</v>
      </c>
      <c r="Q2299" s="131" t="str">
        <f>IFERROR(INDEX(JRoomSCS!C:C,MATCH(JRooms!M2299,JRoomSCS!$B:$B,0)),"N/A")</f>
        <v>Arts</v>
      </c>
      <c r="R2299" s="86" t="s">
        <v>405</v>
      </c>
      <c r="S2299" s="87" t="str">
        <f>IFERROR(INDEX(SchoolList!C:C,MATCH(T2299,SchoolList!A:A,0)),"N/A")</f>
        <v>N/A</v>
      </c>
      <c r="T2299" s="87" t="s">
        <v>405</v>
      </c>
      <c r="U2299" s="88"/>
      <c r="V2299" s="87"/>
    </row>
    <row r="2300" spans="1:22" x14ac:dyDescent="0.2">
      <c r="A2300" s="48">
        <v>116</v>
      </c>
      <c r="B2300" s="48" t="s">
        <v>1226</v>
      </c>
      <c r="C2300" s="48" t="s">
        <v>1227</v>
      </c>
      <c r="D2300" s="49">
        <v>353</v>
      </c>
      <c r="E2300" s="50" t="s">
        <v>454</v>
      </c>
      <c r="F2300" s="48" t="s">
        <v>455</v>
      </c>
      <c r="G2300" s="48" t="s">
        <v>401</v>
      </c>
      <c r="H2300" s="48">
        <v>353</v>
      </c>
      <c r="I2300" s="48">
        <v>1</v>
      </c>
      <c r="J2300" s="48" t="s">
        <v>402</v>
      </c>
      <c r="K2300" s="48">
        <v>193</v>
      </c>
      <c r="L2300" s="49" t="s">
        <v>566</v>
      </c>
      <c r="M2300" s="48" t="s">
        <v>1219</v>
      </c>
      <c r="N2300" s="51" t="s">
        <v>568</v>
      </c>
      <c r="P2300" s="48">
        <v>2320</v>
      </c>
      <c r="Q2300" s="131" t="str">
        <f>IFERROR(INDEX(JRoomSCS!C:C,MATCH(JRooms!M2300,JRoomSCS!$B:$B,0)),"N/A")</f>
        <v>N/A</v>
      </c>
      <c r="R2300" s="86" t="s">
        <v>405</v>
      </c>
      <c r="S2300" s="87" t="str">
        <f>IFERROR(INDEX(SchoolList!C:C,MATCH(T2300,SchoolList!A:A,0)),"N/A")</f>
        <v>N/A</v>
      </c>
      <c r="T2300" s="87" t="s">
        <v>405</v>
      </c>
      <c r="U2300" s="88"/>
      <c r="V2300" s="87"/>
    </row>
    <row r="2301" spans="1:22" x14ac:dyDescent="0.2">
      <c r="A2301" s="48">
        <v>116</v>
      </c>
      <c r="B2301" s="48" t="s">
        <v>1226</v>
      </c>
      <c r="C2301" s="48" t="s">
        <v>1227</v>
      </c>
      <c r="D2301" s="49">
        <v>354</v>
      </c>
      <c r="E2301" s="50" t="s">
        <v>471</v>
      </c>
      <c r="F2301" s="48" t="s">
        <v>472</v>
      </c>
      <c r="G2301" s="48" t="s">
        <v>401</v>
      </c>
      <c r="H2301" s="48">
        <v>354</v>
      </c>
      <c r="I2301" s="48">
        <v>1</v>
      </c>
      <c r="J2301" s="48" t="s">
        <v>402</v>
      </c>
      <c r="K2301" s="48">
        <v>2888</v>
      </c>
      <c r="L2301" s="49" t="s">
        <v>507</v>
      </c>
      <c r="M2301" s="48" t="s">
        <v>412</v>
      </c>
      <c r="N2301" s="51" t="s">
        <v>413</v>
      </c>
      <c r="P2301" s="48">
        <v>3375</v>
      </c>
      <c r="Q2301" s="131" t="str">
        <f>IFERROR(INDEX(JRoomSCS!C:C,MATCH(JRooms!M2301,JRoomSCS!$B:$B,0)),"N/A")</f>
        <v>N/A</v>
      </c>
      <c r="R2301" s="86" t="s">
        <v>405</v>
      </c>
      <c r="S2301" s="87" t="str">
        <f>IFERROR(INDEX(SchoolList!C:C,MATCH(T2301,SchoolList!A:A,0)),"N/A")</f>
        <v>N/A</v>
      </c>
      <c r="T2301" s="87" t="s">
        <v>405</v>
      </c>
      <c r="U2301" s="88"/>
      <c r="V2301" s="87"/>
    </row>
    <row r="2302" spans="1:22" x14ac:dyDescent="0.2">
      <c r="A2302" s="48">
        <v>116</v>
      </c>
      <c r="B2302" s="48" t="s">
        <v>1226</v>
      </c>
      <c r="C2302" s="48" t="s">
        <v>1227</v>
      </c>
      <c r="D2302" s="49">
        <v>355</v>
      </c>
      <c r="E2302" s="50" t="s">
        <v>280</v>
      </c>
      <c r="F2302" s="48" t="s">
        <v>508</v>
      </c>
      <c r="G2302" s="48" t="s">
        <v>401</v>
      </c>
      <c r="H2302" s="48">
        <v>355</v>
      </c>
      <c r="I2302" s="48">
        <v>1</v>
      </c>
      <c r="J2302" s="48" t="s">
        <v>402</v>
      </c>
      <c r="K2302" s="48">
        <v>195</v>
      </c>
      <c r="L2302" s="49" t="s">
        <v>1230</v>
      </c>
      <c r="M2302" s="48" t="s">
        <v>406</v>
      </c>
      <c r="N2302" s="51" t="s">
        <v>404</v>
      </c>
      <c r="P2302" s="48">
        <v>1102</v>
      </c>
      <c r="Q2302" s="131" t="str">
        <f>IFERROR(INDEX(JRoomSCS!C:C,MATCH(JRooms!M2302,JRoomSCS!$B:$B,0)),"N/A")</f>
        <v>N/A</v>
      </c>
      <c r="R2302" s="86" t="s">
        <v>405</v>
      </c>
      <c r="S2302" s="87" t="str">
        <f>IFERROR(INDEX(SchoolList!C:C,MATCH(T2302,SchoolList!A:A,0)),"N/A")</f>
        <v>N/A</v>
      </c>
      <c r="T2302" s="87" t="s">
        <v>405</v>
      </c>
      <c r="U2302" s="88"/>
      <c r="V2302" s="87"/>
    </row>
    <row r="2303" spans="1:22" x14ac:dyDescent="0.2">
      <c r="A2303" s="48">
        <v>116</v>
      </c>
      <c r="B2303" s="48" t="s">
        <v>1226</v>
      </c>
      <c r="C2303" s="48" t="s">
        <v>1227</v>
      </c>
      <c r="D2303" s="49">
        <v>355</v>
      </c>
      <c r="E2303" s="50" t="s">
        <v>280</v>
      </c>
      <c r="F2303" s="48" t="s">
        <v>508</v>
      </c>
      <c r="G2303" s="48" t="s">
        <v>401</v>
      </c>
      <c r="H2303" s="48">
        <v>355</v>
      </c>
      <c r="I2303" s="48">
        <v>1</v>
      </c>
      <c r="J2303" s="48" t="s">
        <v>402</v>
      </c>
      <c r="K2303" s="48">
        <v>196</v>
      </c>
      <c r="L2303" s="49" t="s">
        <v>1027</v>
      </c>
      <c r="M2303" s="48" t="s">
        <v>406</v>
      </c>
      <c r="N2303" s="51" t="s">
        <v>404</v>
      </c>
      <c r="P2303" s="48">
        <v>1102</v>
      </c>
      <c r="Q2303" s="131" t="str">
        <f>IFERROR(INDEX(JRoomSCS!C:C,MATCH(JRooms!M2303,JRoomSCS!$B:$B,0)),"N/A")</f>
        <v>N/A</v>
      </c>
      <c r="R2303" s="86" t="s">
        <v>405</v>
      </c>
      <c r="S2303" s="87" t="str">
        <f>IFERROR(INDEX(SchoolList!C:C,MATCH(T2303,SchoolList!A:A,0)),"N/A")</f>
        <v>N/A</v>
      </c>
      <c r="T2303" s="87" t="s">
        <v>405</v>
      </c>
      <c r="U2303" s="88"/>
      <c r="V2303" s="87"/>
    </row>
    <row r="2304" spans="1:22" x14ac:dyDescent="0.2">
      <c r="A2304" s="48">
        <v>116</v>
      </c>
      <c r="B2304" s="48" t="s">
        <v>1226</v>
      </c>
      <c r="C2304" s="48" t="s">
        <v>1227</v>
      </c>
      <c r="D2304" s="49">
        <v>355</v>
      </c>
      <c r="E2304" s="50" t="s">
        <v>280</v>
      </c>
      <c r="F2304" s="48" t="s">
        <v>508</v>
      </c>
      <c r="G2304" s="48" t="s">
        <v>401</v>
      </c>
      <c r="H2304" s="48">
        <v>355</v>
      </c>
      <c r="I2304" s="48">
        <v>1</v>
      </c>
      <c r="J2304" s="48" t="s">
        <v>402</v>
      </c>
      <c r="K2304" s="48">
        <v>197</v>
      </c>
      <c r="L2304" s="49" t="s">
        <v>1028</v>
      </c>
      <c r="M2304" s="48" t="s">
        <v>494</v>
      </c>
      <c r="N2304" s="51" t="s">
        <v>404</v>
      </c>
      <c r="P2304" s="48">
        <v>875</v>
      </c>
      <c r="Q2304" s="131" t="str">
        <f>IFERROR(INDEX(JRoomSCS!C:C,MATCH(JRooms!M2304,JRoomSCS!$B:$B,0)),"N/A")</f>
        <v>N/A</v>
      </c>
      <c r="R2304" s="86" t="s">
        <v>492</v>
      </c>
      <c r="S2304" s="87" t="str">
        <f>IFERROR(INDEX(SchoolList!C:C,MATCH(T2304,SchoolList!A:A,0)),"N/A")</f>
        <v>N/A</v>
      </c>
      <c r="T2304" s="87" t="s">
        <v>405</v>
      </c>
      <c r="U2304" s="88"/>
      <c r="V2304" s="87"/>
    </row>
    <row r="2305" spans="1:22" x14ac:dyDescent="0.2">
      <c r="A2305" s="48">
        <v>116</v>
      </c>
      <c r="B2305" s="48" t="s">
        <v>1226</v>
      </c>
      <c r="C2305" s="48" t="s">
        <v>1227</v>
      </c>
      <c r="D2305" s="49">
        <v>356</v>
      </c>
      <c r="E2305" s="50" t="s">
        <v>496</v>
      </c>
      <c r="F2305" s="48" t="s">
        <v>497</v>
      </c>
      <c r="G2305" s="48" t="s">
        <v>401</v>
      </c>
      <c r="H2305" s="48">
        <v>356</v>
      </c>
      <c r="I2305" s="48">
        <v>1</v>
      </c>
      <c r="J2305" s="48" t="s">
        <v>402</v>
      </c>
      <c r="K2305" s="48">
        <v>198</v>
      </c>
      <c r="L2305" s="49" t="s">
        <v>1231</v>
      </c>
      <c r="M2305" s="48" t="s">
        <v>403</v>
      </c>
      <c r="N2305" s="51" t="s">
        <v>404</v>
      </c>
      <c r="P2305" s="48">
        <v>837</v>
      </c>
      <c r="Q2305" s="131" t="str">
        <f>IFERROR(INDEX(JRoomSCS!C:C,MATCH(JRooms!M2305,JRoomSCS!$B:$B,0)),"N/A")</f>
        <v>N/A</v>
      </c>
      <c r="R2305" s="86" t="s">
        <v>405</v>
      </c>
      <c r="S2305" s="87" t="str">
        <f>IFERROR(INDEX(SchoolList!C:C,MATCH(T2305,SchoolList!A:A,0)),"N/A")</f>
        <v>N/A</v>
      </c>
      <c r="T2305" s="87" t="s">
        <v>405</v>
      </c>
      <c r="U2305" s="88"/>
      <c r="V2305" s="87"/>
    </row>
    <row r="2306" spans="1:22" x14ac:dyDescent="0.2">
      <c r="A2306" s="48">
        <v>116</v>
      </c>
      <c r="B2306" s="48" t="s">
        <v>1226</v>
      </c>
      <c r="C2306" s="48" t="s">
        <v>1227</v>
      </c>
      <c r="D2306" s="49">
        <v>356</v>
      </c>
      <c r="E2306" s="50" t="s">
        <v>496</v>
      </c>
      <c r="F2306" s="48" t="s">
        <v>497</v>
      </c>
      <c r="G2306" s="48" t="s">
        <v>401</v>
      </c>
      <c r="H2306" s="48">
        <v>356</v>
      </c>
      <c r="I2306" s="48">
        <v>1</v>
      </c>
      <c r="J2306" s="48" t="s">
        <v>402</v>
      </c>
      <c r="K2306" s="48">
        <v>207</v>
      </c>
      <c r="L2306" s="49" t="s">
        <v>1232</v>
      </c>
      <c r="M2306" s="48" t="s">
        <v>419</v>
      </c>
      <c r="N2306" s="51" t="s">
        <v>404</v>
      </c>
      <c r="P2306" s="48">
        <v>837</v>
      </c>
      <c r="Q2306" s="131" t="str">
        <f>IFERROR(INDEX(JRoomSCS!C:C,MATCH(JRooms!M2306,JRoomSCS!$B:$B,0)),"N/A")</f>
        <v>N/A</v>
      </c>
      <c r="R2306" s="86" t="s">
        <v>405</v>
      </c>
      <c r="S2306" s="87" t="str">
        <f>IFERROR(INDEX(SchoolList!C:C,MATCH(T2306,SchoolList!A:A,0)),"N/A")</f>
        <v>N/A</v>
      </c>
      <c r="T2306" s="87" t="s">
        <v>405</v>
      </c>
      <c r="U2306" s="88"/>
      <c r="V2306" s="87"/>
    </row>
    <row r="2307" spans="1:22" x14ac:dyDescent="0.2">
      <c r="A2307" s="48">
        <v>116</v>
      </c>
      <c r="B2307" s="48" t="s">
        <v>1226</v>
      </c>
      <c r="C2307" s="48" t="s">
        <v>1227</v>
      </c>
      <c r="D2307" s="49">
        <v>356</v>
      </c>
      <c r="E2307" s="50" t="s">
        <v>496</v>
      </c>
      <c r="F2307" s="48" t="s">
        <v>497</v>
      </c>
      <c r="G2307" s="48" t="s">
        <v>401</v>
      </c>
      <c r="H2307" s="48">
        <v>356</v>
      </c>
      <c r="I2307" s="48">
        <v>1</v>
      </c>
      <c r="J2307" s="48" t="s">
        <v>402</v>
      </c>
      <c r="K2307" s="48">
        <v>208</v>
      </c>
      <c r="L2307" s="49" t="s">
        <v>1233</v>
      </c>
      <c r="M2307" s="48" t="s">
        <v>419</v>
      </c>
      <c r="N2307" s="51" t="s">
        <v>404</v>
      </c>
      <c r="O2307" s="52" t="s">
        <v>491</v>
      </c>
      <c r="P2307" s="48">
        <v>837</v>
      </c>
      <c r="Q2307" s="131" t="str">
        <f>IFERROR(INDEX(JRoomSCS!C:C,MATCH(JRooms!M2307,JRoomSCS!$B:$B,0)),"N/A")</f>
        <v>N/A</v>
      </c>
      <c r="R2307" s="86" t="s">
        <v>405</v>
      </c>
      <c r="S2307" s="87" t="str">
        <f>IFERROR(INDEX(SchoolList!C:C,MATCH(T2307,SchoolList!A:A,0)),"N/A")</f>
        <v>N/A</v>
      </c>
      <c r="T2307" s="87" t="s">
        <v>405</v>
      </c>
      <c r="U2307" s="88"/>
      <c r="V2307" s="87"/>
    </row>
    <row r="2308" spans="1:22" x14ac:dyDescent="0.2">
      <c r="A2308" s="48">
        <v>116</v>
      </c>
      <c r="B2308" s="48" t="s">
        <v>1226</v>
      </c>
      <c r="C2308" s="48" t="s">
        <v>1227</v>
      </c>
      <c r="D2308" s="49">
        <v>356</v>
      </c>
      <c r="E2308" s="50" t="s">
        <v>496</v>
      </c>
      <c r="F2308" s="48" t="s">
        <v>497</v>
      </c>
      <c r="G2308" s="48" t="s">
        <v>401</v>
      </c>
      <c r="H2308" s="48">
        <v>356</v>
      </c>
      <c r="I2308" s="48">
        <v>1</v>
      </c>
      <c r="J2308" s="48" t="s">
        <v>402</v>
      </c>
      <c r="K2308" s="48">
        <v>209</v>
      </c>
      <c r="L2308" s="49" t="s">
        <v>1234</v>
      </c>
      <c r="M2308" s="48" t="s">
        <v>419</v>
      </c>
      <c r="N2308" s="51" t="s">
        <v>404</v>
      </c>
      <c r="O2308" s="52" t="s">
        <v>410</v>
      </c>
      <c r="P2308" s="48">
        <v>837</v>
      </c>
      <c r="Q2308" s="131" t="str">
        <f>IFERROR(INDEX(JRoomSCS!C:C,MATCH(JRooms!M2308,JRoomSCS!$B:$B,0)),"N/A")</f>
        <v>N/A</v>
      </c>
      <c r="R2308" s="86" t="s">
        <v>405</v>
      </c>
      <c r="S2308" s="87" t="str">
        <f>IFERROR(INDEX(SchoolList!C:C,MATCH(T2308,SchoolList!A:A,0)),"N/A")</f>
        <v>N/A</v>
      </c>
      <c r="T2308" s="87" t="s">
        <v>405</v>
      </c>
      <c r="U2308" s="88"/>
      <c r="V2308" s="87"/>
    </row>
    <row r="2309" spans="1:22" x14ac:dyDescent="0.2">
      <c r="A2309" s="48">
        <v>116</v>
      </c>
      <c r="B2309" s="48" t="s">
        <v>1226</v>
      </c>
      <c r="C2309" s="48" t="s">
        <v>1227</v>
      </c>
      <c r="D2309" s="49">
        <v>356</v>
      </c>
      <c r="E2309" s="50" t="s">
        <v>496</v>
      </c>
      <c r="F2309" s="48" t="s">
        <v>497</v>
      </c>
      <c r="G2309" s="48" t="s">
        <v>401</v>
      </c>
      <c r="H2309" s="48">
        <v>356</v>
      </c>
      <c r="I2309" s="48">
        <v>1</v>
      </c>
      <c r="J2309" s="48" t="s">
        <v>402</v>
      </c>
      <c r="K2309" s="48">
        <v>210</v>
      </c>
      <c r="L2309" s="49" t="s">
        <v>1235</v>
      </c>
      <c r="M2309" s="48" t="s">
        <v>415</v>
      </c>
      <c r="N2309" s="51" t="s">
        <v>416</v>
      </c>
      <c r="P2309" s="48">
        <v>864</v>
      </c>
      <c r="Q2309" s="131" t="str">
        <f>IFERROR(INDEX(JRoomSCS!C:C,MATCH(JRooms!M2309,JRoomSCS!$B:$B,0)),"N/A")</f>
        <v>N/A</v>
      </c>
      <c r="R2309" s="86" t="s">
        <v>405</v>
      </c>
      <c r="S2309" s="87" t="str">
        <f>IFERROR(INDEX(SchoolList!C:C,MATCH(T2309,SchoolList!A:A,0)),"N/A")</f>
        <v>N/A</v>
      </c>
      <c r="T2309" s="87" t="s">
        <v>405</v>
      </c>
      <c r="U2309" s="88"/>
      <c r="V2309" s="87"/>
    </row>
    <row r="2310" spans="1:22" x14ac:dyDescent="0.2">
      <c r="A2310" s="48">
        <v>116</v>
      </c>
      <c r="B2310" s="48" t="s">
        <v>1226</v>
      </c>
      <c r="C2310" s="48" t="s">
        <v>1227</v>
      </c>
      <c r="D2310" s="49">
        <v>356</v>
      </c>
      <c r="E2310" s="50" t="s">
        <v>496</v>
      </c>
      <c r="F2310" s="48" t="s">
        <v>497</v>
      </c>
      <c r="G2310" s="48" t="s">
        <v>401</v>
      </c>
      <c r="H2310" s="48">
        <v>356</v>
      </c>
      <c r="I2310" s="48">
        <v>1</v>
      </c>
      <c r="J2310" s="48" t="s">
        <v>402</v>
      </c>
      <c r="K2310" s="48">
        <v>199</v>
      </c>
      <c r="L2310" s="49" t="s">
        <v>777</v>
      </c>
      <c r="M2310" s="48" t="s">
        <v>403</v>
      </c>
      <c r="N2310" s="51" t="s">
        <v>404</v>
      </c>
      <c r="P2310" s="48">
        <v>837</v>
      </c>
      <c r="Q2310" s="131" t="str">
        <f>IFERROR(INDEX(JRoomSCS!C:C,MATCH(JRooms!M2310,JRoomSCS!$B:$B,0)),"N/A")</f>
        <v>N/A</v>
      </c>
      <c r="R2310" s="86" t="s">
        <v>405</v>
      </c>
      <c r="S2310" s="87" t="str">
        <f>IFERROR(INDEX(SchoolList!C:C,MATCH(T2310,SchoolList!A:A,0)),"N/A")</f>
        <v>N/A</v>
      </c>
      <c r="T2310" s="87" t="s">
        <v>405</v>
      </c>
      <c r="U2310" s="88"/>
      <c r="V2310" s="87"/>
    </row>
    <row r="2311" spans="1:22" x14ac:dyDescent="0.2">
      <c r="A2311" s="48">
        <v>116</v>
      </c>
      <c r="B2311" s="48" t="s">
        <v>1226</v>
      </c>
      <c r="C2311" s="48" t="s">
        <v>1227</v>
      </c>
      <c r="D2311" s="49">
        <v>356</v>
      </c>
      <c r="E2311" s="50" t="s">
        <v>496</v>
      </c>
      <c r="F2311" s="48" t="s">
        <v>497</v>
      </c>
      <c r="G2311" s="48" t="s">
        <v>401</v>
      </c>
      <c r="H2311" s="48">
        <v>356</v>
      </c>
      <c r="I2311" s="48">
        <v>1</v>
      </c>
      <c r="J2311" s="48" t="s">
        <v>402</v>
      </c>
      <c r="K2311" s="48">
        <v>200</v>
      </c>
      <c r="L2311" s="49" t="s">
        <v>1236</v>
      </c>
      <c r="M2311" s="48" t="s">
        <v>403</v>
      </c>
      <c r="N2311" s="51" t="s">
        <v>404</v>
      </c>
      <c r="P2311" s="48">
        <v>837</v>
      </c>
      <c r="Q2311" s="131" t="str">
        <f>IFERROR(INDEX(JRoomSCS!C:C,MATCH(JRooms!M2311,JRoomSCS!$B:$B,0)),"N/A")</f>
        <v>N/A</v>
      </c>
      <c r="R2311" s="86" t="s">
        <v>405</v>
      </c>
      <c r="S2311" s="87" t="str">
        <f>IFERROR(INDEX(SchoolList!C:C,MATCH(T2311,SchoolList!A:A,0)),"N/A")</f>
        <v>N/A</v>
      </c>
      <c r="T2311" s="87" t="s">
        <v>405</v>
      </c>
      <c r="U2311" s="88"/>
      <c r="V2311" s="87"/>
    </row>
    <row r="2312" spans="1:22" x14ac:dyDescent="0.2">
      <c r="A2312" s="48">
        <v>116</v>
      </c>
      <c r="B2312" s="48" t="s">
        <v>1226</v>
      </c>
      <c r="C2312" s="48" t="s">
        <v>1227</v>
      </c>
      <c r="D2312" s="49">
        <v>356</v>
      </c>
      <c r="E2312" s="50" t="s">
        <v>496</v>
      </c>
      <c r="F2312" s="48" t="s">
        <v>497</v>
      </c>
      <c r="G2312" s="48" t="s">
        <v>401</v>
      </c>
      <c r="H2312" s="48">
        <v>356</v>
      </c>
      <c r="I2312" s="48">
        <v>1</v>
      </c>
      <c r="J2312" s="48" t="s">
        <v>402</v>
      </c>
      <c r="K2312" s="48">
        <v>201</v>
      </c>
      <c r="L2312" s="49" t="s">
        <v>1237</v>
      </c>
      <c r="M2312" s="48" t="s">
        <v>403</v>
      </c>
      <c r="N2312" s="51" t="s">
        <v>404</v>
      </c>
      <c r="P2312" s="48">
        <v>837</v>
      </c>
      <c r="Q2312" s="131" t="str">
        <f>IFERROR(INDEX(JRoomSCS!C:C,MATCH(JRooms!M2312,JRoomSCS!$B:$B,0)),"N/A")</f>
        <v>N/A</v>
      </c>
      <c r="R2312" s="86" t="s">
        <v>405</v>
      </c>
      <c r="S2312" s="87" t="str">
        <f>IFERROR(INDEX(SchoolList!C:C,MATCH(T2312,SchoolList!A:A,0)),"N/A")</f>
        <v>N/A</v>
      </c>
      <c r="T2312" s="87" t="s">
        <v>405</v>
      </c>
      <c r="U2312" s="88"/>
      <c r="V2312" s="87"/>
    </row>
    <row r="2313" spans="1:22" x14ac:dyDescent="0.2">
      <c r="A2313" s="48">
        <v>116</v>
      </c>
      <c r="B2313" s="48" t="s">
        <v>1226</v>
      </c>
      <c r="C2313" s="48" t="s">
        <v>1227</v>
      </c>
      <c r="D2313" s="49">
        <v>356</v>
      </c>
      <c r="E2313" s="50" t="s">
        <v>496</v>
      </c>
      <c r="F2313" s="48" t="s">
        <v>497</v>
      </c>
      <c r="G2313" s="48" t="s">
        <v>401</v>
      </c>
      <c r="H2313" s="48">
        <v>356</v>
      </c>
      <c r="I2313" s="48">
        <v>1</v>
      </c>
      <c r="J2313" s="48" t="s">
        <v>402</v>
      </c>
      <c r="K2313" s="48">
        <v>202</v>
      </c>
      <c r="L2313" s="49" t="s">
        <v>1238</v>
      </c>
      <c r="M2313" s="48" t="s">
        <v>419</v>
      </c>
      <c r="N2313" s="51" t="s">
        <v>404</v>
      </c>
      <c r="P2313" s="48">
        <v>837</v>
      </c>
      <c r="Q2313" s="131" t="str">
        <f>IFERROR(INDEX(JRoomSCS!C:C,MATCH(JRooms!M2313,JRoomSCS!$B:$B,0)),"N/A")</f>
        <v>N/A</v>
      </c>
      <c r="R2313" s="86" t="s">
        <v>405</v>
      </c>
      <c r="S2313" s="87" t="str">
        <f>IFERROR(INDEX(SchoolList!C:C,MATCH(T2313,SchoolList!A:A,0)),"N/A")</f>
        <v>N/A</v>
      </c>
      <c r="T2313" s="87" t="s">
        <v>405</v>
      </c>
      <c r="U2313" s="88"/>
      <c r="V2313" s="87"/>
    </row>
    <row r="2314" spans="1:22" x14ac:dyDescent="0.2">
      <c r="A2314" s="48">
        <v>116</v>
      </c>
      <c r="B2314" s="48" t="s">
        <v>1226</v>
      </c>
      <c r="C2314" s="48" t="s">
        <v>1227</v>
      </c>
      <c r="D2314" s="49">
        <v>356</v>
      </c>
      <c r="E2314" s="50" t="s">
        <v>496</v>
      </c>
      <c r="F2314" s="48" t="s">
        <v>497</v>
      </c>
      <c r="G2314" s="48" t="s">
        <v>401</v>
      </c>
      <c r="H2314" s="48">
        <v>356</v>
      </c>
      <c r="I2314" s="48">
        <v>1</v>
      </c>
      <c r="J2314" s="48" t="s">
        <v>402</v>
      </c>
      <c r="K2314" s="48">
        <v>203</v>
      </c>
      <c r="L2314" s="49" t="s">
        <v>1239</v>
      </c>
      <c r="M2314" s="48" t="s">
        <v>419</v>
      </c>
      <c r="N2314" s="51" t="s">
        <v>404</v>
      </c>
      <c r="P2314" s="48">
        <v>837</v>
      </c>
      <c r="Q2314" s="131" t="str">
        <f>IFERROR(INDEX(JRoomSCS!C:C,MATCH(JRooms!M2314,JRoomSCS!$B:$B,0)),"N/A")</f>
        <v>N/A</v>
      </c>
      <c r="R2314" s="86" t="s">
        <v>405</v>
      </c>
      <c r="S2314" s="87" t="str">
        <f>IFERROR(INDEX(SchoolList!C:C,MATCH(T2314,SchoolList!A:A,0)),"N/A")</f>
        <v>N/A</v>
      </c>
      <c r="T2314" s="87" t="s">
        <v>405</v>
      </c>
      <c r="U2314" s="88"/>
      <c r="V2314" s="87"/>
    </row>
    <row r="2315" spans="1:22" x14ac:dyDescent="0.2">
      <c r="A2315" s="48">
        <v>116</v>
      </c>
      <c r="B2315" s="48" t="s">
        <v>1226</v>
      </c>
      <c r="C2315" s="48" t="s">
        <v>1227</v>
      </c>
      <c r="D2315" s="49">
        <v>356</v>
      </c>
      <c r="E2315" s="50" t="s">
        <v>496</v>
      </c>
      <c r="F2315" s="48" t="s">
        <v>497</v>
      </c>
      <c r="G2315" s="48" t="s">
        <v>401</v>
      </c>
      <c r="H2315" s="48">
        <v>356</v>
      </c>
      <c r="I2315" s="48">
        <v>1</v>
      </c>
      <c r="J2315" s="48" t="s">
        <v>402</v>
      </c>
      <c r="K2315" s="48">
        <v>204</v>
      </c>
      <c r="L2315" s="49" t="s">
        <v>1240</v>
      </c>
      <c r="M2315" s="48" t="s">
        <v>419</v>
      </c>
      <c r="N2315" s="51" t="s">
        <v>404</v>
      </c>
      <c r="P2315" s="48">
        <v>837</v>
      </c>
      <c r="Q2315" s="131" t="str">
        <f>IFERROR(INDEX(JRoomSCS!C:C,MATCH(JRooms!M2315,JRoomSCS!$B:$B,0)),"N/A")</f>
        <v>N/A</v>
      </c>
      <c r="R2315" s="86" t="s">
        <v>405</v>
      </c>
      <c r="S2315" s="87" t="str">
        <f>IFERROR(INDEX(SchoolList!C:C,MATCH(T2315,SchoolList!A:A,0)),"N/A")</f>
        <v>N/A</v>
      </c>
      <c r="T2315" s="87" t="s">
        <v>405</v>
      </c>
      <c r="U2315" s="88"/>
      <c r="V2315" s="87"/>
    </row>
    <row r="2316" spans="1:22" x14ac:dyDescent="0.2">
      <c r="A2316" s="48">
        <v>116</v>
      </c>
      <c r="B2316" s="48" t="s">
        <v>1226</v>
      </c>
      <c r="C2316" s="48" t="s">
        <v>1227</v>
      </c>
      <c r="D2316" s="49">
        <v>356</v>
      </c>
      <c r="E2316" s="50" t="s">
        <v>496</v>
      </c>
      <c r="F2316" s="48" t="s">
        <v>497</v>
      </c>
      <c r="G2316" s="48" t="s">
        <v>401</v>
      </c>
      <c r="H2316" s="48">
        <v>356</v>
      </c>
      <c r="I2316" s="48">
        <v>1</v>
      </c>
      <c r="J2316" s="48" t="s">
        <v>402</v>
      </c>
      <c r="K2316" s="48">
        <v>205</v>
      </c>
      <c r="L2316" s="49" t="s">
        <v>1241</v>
      </c>
      <c r="M2316" s="48" t="s">
        <v>419</v>
      </c>
      <c r="N2316" s="51" t="s">
        <v>404</v>
      </c>
      <c r="P2316" s="48">
        <v>837</v>
      </c>
      <c r="Q2316" s="131" t="str">
        <f>IFERROR(INDEX(JRoomSCS!C:C,MATCH(JRooms!M2316,JRoomSCS!$B:$B,0)),"N/A")</f>
        <v>N/A</v>
      </c>
      <c r="R2316" s="86" t="s">
        <v>405</v>
      </c>
      <c r="S2316" s="87" t="str">
        <f>IFERROR(INDEX(SchoolList!C:C,MATCH(T2316,SchoolList!A:A,0)),"N/A")</f>
        <v>N/A</v>
      </c>
      <c r="T2316" s="87" t="s">
        <v>405</v>
      </c>
      <c r="U2316" s="88"/>
      <c r="V2316" s="87"/>
    </row>
    <row r="2317" spans="1:22" x14ac:dyDescent="0.2">
      <c r="A2317" s="48">
        <v>116</v>
      </c>
      <c r="B2317" s="48" t="s">
        <v>1226</v>
      </c>
      <c r="C2317" s="48" t="s">
        <v>1227</v>
      </c>
      <c r="D2317" s="49">
        <v>356</v>
      </c>
      <c r="E2317" s="50" t="s">
        <v>496</v>
      </c>
      <c r="F2317" s="48" t="s">
        <v>497</v>
      </c>
      <c r="G2317" s="48" t="s">
        <v>401</v>
      </c>
      <c r="H2317" s="48">
        <v>356</v>
      </c>
      <c r="I2317" s="48">
        <v>1</v>
      </c>
      <c r="J2317" s="48" t="s">
        <v>402</v>
      </c>
      <c r="K2317" s="48">
        <v>206</v>
      </c>
      <c r="L2317" s="49" t="s">
        <v>1242</v>
      </c>
      <c r="M2317" s="48" t="s">
        <v>419</v>
      </c>
      <c r="N2317" s="51" t="s">
        <v>404</v>
      </c>
      <c r="O2317" s="65" t="s">
        <v>546</v>
      </c>
      <c r="P2317" s="48">
        <v>837</v>
      </c>
      <c r="Q2317" s="131" t="str">
        <f>IFERROR(INDEX(JRoomSCS!C:C,MATCH(JRooms!M2317,JRoomSCS!$B:$B,0)),"N/A")</f>
        <v>N/A</v>
      </c>
      <c r="R2317" s="86" t="s">
        <v>405</v>
      </c>
      <c r="S2317" s="87" t="str">
        <f>IFERROR(INDEX(SchoolList!C:C,MATCH(T2317,SchoolList!A:A,0)),"N/A")</f>
        <v>N/A</v>
      </c>
      <c r="T2317" s="87" t="s">
        <v>405</v>
      </c>
      <c r="U2317" s="88"/>
      <c r="V2317" s="87"/>
    </row>
    <row r="2318" spans="1:22" x14ac:dyDescent="0.2">
      <c r="A2318" s="48">
        <v>116</v>
      </c>
      <c r="B2318" s="48" t="s">
        <v>1226</v>
      </c>
      <c r="C2318" s="48" t="s">
        <v>1227</v>
      </c>
      <c r="D2318" s="49">
        <v>357</v>
      </c>
      <c r="E2318" s="50" t="s">
        <v>547</v>
      </c>
      <c r="F2318" s="48" t="s">
        <v>548</v>
      </c>
      <c r="G2318" s="48" t="s">
        <v>424</v>
      </c>
      <c r="H2318" s="48">
        <v>357</v>
      </c>
      <c r="I2318" s="48">
        <v>1</v>
      </c>
      <c r="J2318" s="48" t="s">
        <v>402</v>
      </c>
      <c r="K2318" s="48">
        <v>211</v>
      </c>
      <c r="L2318" s="49" t="s">
        <v>547</v>
      </c>
      <c r="M2318" s="48" t="s">
        <v>419</v>
      </c>
      <c r="N2318" s="51" t="s">
        <v>404</v>
      </c>
      <c r="P2318" s="48">
        <v>897</v>
      </c>
      <c r="Q2318" s="131" t="str">
        <f>IFERROR(INDEX(JRoomSCS!C:C,MATCH(JRooms!M2318,JRoomSCS!$B:$B,0)),"N/A")</f>
        <v>N/A</v>
      </c>
      <c r="R2318" s="86" t="s">
        <v>405</v>
      </c>
      <c r="S2318" s="87" t="str">
        <f>IFERROR(INDEX(SchoolList!C:C,MATCH(T2318,SchoolList!A:A,0)),"N/A")</f>
        <v>N/A</v>
      </c>
      <c r="T2318" s="87" t="s">
        <v>405</v>
      </c>
      <c r="U2318" s="88"/>
      <c r="V2318" s="87"/>
    </row>
    <row r="2319" spans="1:22" x14ac:dyDescent="0.2">
      <c r="A2319" s="48">
        <v>116</v>
      </c>
      <c r="B2319" s="48" t="s">
        <v>1226</v>
      </c>
      <c r="C2319" s="48" t="s">
        <v>1227</v>
      </c>
      <c r="D2319" s="49">
        <v>360</v>
      </c>
      <c r="E2319" s="50" t="s">
        <v>549</v>
      </c>
      <c r="F2319" s="48" t="s">
        <v>550</v>
      </c>
      <c r="G2319" s="48" t="s">
        <v>424</v>
      </c>
      <c r="H2319" s="48">
        <v>360</v>
      </c>
      <c r="I2319" s="48">
        <v>1</v>
      </c>
      <c r="J2319" s="48" t="s">
        <v>402</v>
      </c>
      <c r="K2319" s="48">
        <v>214</v>
      </c>
      <c r="L2319" s="49" t="s">
        <v>549</v>
      </c>
      <c r="M2319" s="48" t="s">
        <v>531</v>
      </c>
      <c r="N2319" s="51" t="s">
        <v>532</v>
      </c>
      <c r="P2319" s="48">
        <v>621</v>
      </c>
      <c r="Q2319" s="131" t="str">
        <f>IFERROR(INDEX(JRoomSCS!C:C,MATCH(JRooms!M2319,JRoomSCS!$B:$B,0)),"N/A")</f>
        <v>N/A</v>
      </c>
      <c r="R2319" s="86" t="s">
        <v>405</v>
      </c>
      <c r="S2319" s="87" t="str">
        <f>IFERROR(INDEX(SchoolList!C:C,MATCH(T2319,SchoolList!A:A,0)),"N/A")</f>
        <v>N/A</v>
      </c>
      <c r="T2319" s="87" t="s">
        <v>405</v>
      </c>
      <c r="U2319" s="88"/>
      <c r="V2319" s="87"/>
    </row>
    <row r="2320" spans="1:22" x14ac:dyDescent="0.2">
      <c r="A2320" s="48">
        <v>116</v>
      </c>
      <c r="B2320" s="48" t="s">
        <v>1226</v>
      </c>
      <c r="C2320" s="48" t="s">
        <v>1227</v>
      </c>
      <c r="D2320" s="49">
        <v>359</v>
      </c>
      <c r="E2320" s="50" t="s">
        <v>450</v>
      </c>
      <c r="F2320" s="48" t="s">
        <v>451</v>
      </c>
      <c r="G2320" s="48" t="s">
        <v>424</v>
      </c>
      <c r="H2320" s="48">
        <v>359</v>
      </c>
      <c r="I2320" s="48">
        <v>1</v>
      </c>
      <c r="J2320" s="48" t="s">
        <v>402</v>
      </c>
      <c r="K2320" s="48">
        <v>213</v>
      </c>
      <c r="L2320" s="49" t="s">
        <v>450</v>
      </c>
      <c r="M2320" s="48" t="s">
        <v>419</v>
      </c>
      <c r="N2320" s="51" t="s">
        <v>404</v>
      </c>
      <c r="P2320" s="48">
        <v>897</v>
      </c>
      <c r="Q2320" s="131" t="str">
        <f>IFERROR(INDEX(JRoomSCS!C:C,MATCH(JRooms!M2320,JRoomSCS!$B:$B,0)),"N/A")</f>
        <v>N/A</v>
      </c>
      <c r="R2320" s="86" t="s">
        <v>405</v>
      </c>
      <c r="S2320" s="87" t="str">
        <f>IFERROR(INDEX(SchoolList!C:C,MATCH(T2320,SchoolList!A:A,0)),"N/A")</f>
        <v>N/A</v>
      </c>
      <c r="T2320" s="87" t="s">
        <v>405</v>
      </c>
      <c r="U2320" s="88"/>
      <c r="V2320" s="87"/>
    </row>
    <row r="2321" spans="1:22" x14ac:dyDescent="0.2">
      <c r="A2321" s="48">
        <v>116</v>
      </c>
      <c r="B2321" s="48" t="s">
        <v>1226</v>
      </c>
      <c r="C2321" s="48" t="s">
        <v>1227</v>
      </c>
      <c r="D2321" s="49">
        <v>358</v>
      </c>
      <c r="E2321" s="50" t="s">
        <v>1118</v>
      </c>
      <c r="F2321" s="48" t="s">
        <v>1119</v>
      </c>
      <c r="G2321" s="48" t="s">
        <v>424</v>
      </c>
      <c r="H2321" s="48">
        <v>358</v>
      </c>
      <c r="I2321" s="48">
        <v>1</v>
      </c>
      <c r="J2321" s="48" t="s">
        <v>402</v>
      </c>
      <c r="K2321" s="48">
        <v>212</v>
      </c>
      <c r="L2321" s="49" t="s">
        <v>1118</v>
      </c>
      <c r="M2321" s="48" t="s">
        <v>419</v>
      </c>
      <c r="N2321" s="51" t="s">
        <v>404</v>
      </c>
      <c r="P2321" s="48">
        <v>897</v>
      </c>
      <c r="Q2321" s="131" t="str">
        <f>IFERROR(INDEX(JRoomSCS!C:C,MATCH(JRooms!M2321,JRoomSCS!$B:$B,0)),"N/A")</f>
        <v>N/A</v>
      </c>
      <c r="R2321" s="86" t="s">
        <v>405</v>
      </c>
      <c r="S2321" s="87" t="str">
        <f>IFERROR(INDEX(SchoolList!C:C,MATCH(T2321,SchoolList!A:A,0)),"N/A")</f>
        <v>N/A</v>
      </c>
      <c r="T2321" s="87" t="s">
        <v>405</v>
      </c>
      <c r="U2321" s="88"/>
      <c r="V2321" s="87"/>
    </row>
    <row r="2322" spans="1:22" x14ac:dyDescent="0.2">
      <c r="A2322" s="48">
        <v>118</v>
      </c>
      <c r="B2322" s="48" t="s">
        <v>1243</v>
      </c>
      <c r="C2322" s="48" t="s">
        <v>1244</v>
      </c>
      <c r="D2322" s="49">
        <v>361</v>
      </c>
      <c r="E2322" s="50" t="s">
        <v>399</v>
      </c>
      <c r="F2322" s="48" t="s">
        <v>400</v>
      </c>
      <c r="G2322" s="48" t="s">
        <v>401</v>
      </c>
      <c r="H2322" s="48">
        <v>361</v>
      </c>
      <c r="I2322" s="48">
        <v>1</v>
      </c>
      <c r="J2322" s="48" t="s">
        <v>402</v>
      </c>
      <c r="K2322" s="48">
        <v>2438</v>
      </c>
      <c r="L2322" s="49">
        <v>1</v>
      </c>
      <c r="M2322" s="48" t="s">
        <v>406</v>
      </c>
      <c r="N2322" s="51" t="s">
        <v>404</v>
      </c>
      <c r="P2322" s="48">
        <v>1537</v>
      </c>
      <c r="Q2322" s="131" t="str">
        <f>IFERROR(INDEX(JRoomSCS!C:C,MATCH(JRooms!M2322,JRoomSCS!$B:$B,0)),"N/A")</f>
        <v>N/A</v>
      </c>
      <c r="R2322" s="86" t="s">
        <v>405</v>
      </c>
      <c r="S2322" s="87" t="str">
        <f>IFERROR(INDEX(SchoolList!C:C,MATCH(T2322,SchoolList!A:A,0)),"N/A")</f>
        <v>N/A</v>
      </c>
      <c r="T2322" s="87" t="s">
        <v>405</v>
      </c>
      <c r="U2322" s="88"/>
      <c r="V2322" s="87"/>
    </row>
    <row r="2323" spans="1:22" x14ac:dyDescent="0.2">
      <c r="A2323" s="48">
        <v>118</v>
      </c>
      <c r="B2323" s="48" t="s">
        <v>1243</v>
      </c>
      <c r="C2323" s="48" t="s">
        <v>1244</v>
      </c>
      <c r="D2323" s="49">
        <v>361</v>
      </c>
      <c r="E2323" s="50" t="s">
        <v>399</v>
      </c>
      <c r="F2323" s="48" t="s">
        <v>400</v>
      </c>
      <c r="G2323" s="48" t="s">
        <v>401</v>
      </c>
      <c r="H2323" s="48">
        <v>361</v>
      </c>
      <c r="I2323" s="48">
        <v>1</v>
      </c>
      <c r="J2323" s="48" t="s">
        <v>402</v>
      </c>
      <c r="K2323" s="48">
        <v>2439</v>
      </c>
      <c r="L2323" s="49">
        <v>2</v>
      </c>
      <c r="M2323" s="48" t="s">
        <v>406</v>
      </c>
      <c r="N2323" s="51" t="s">
        <v>404</v>
      </c>
      <c r="P2323" s="48">
        <v>1150</v>
      </c>
      <c r="Q2323" s="131" t="str">
        <f>IFERROR(INDEX(JRoomSCS!C:C,MATCH(JRooms!M2323,JRoomSCS!$B:$B,0)),"N/A")</f>
        <v>N/A</v>
      </c>
      <c r="R2323" s="86" t="s">
        <v>405</v>
      </c>
      <c r="S2323" s="87" t="str">
        <f>IFERROR(INDEX(SchoolList!C:C,MATCH(T2323,SchoolList!A:A,0)),"N/A")</f>
        <v>N/A</v>
      </c>
      <c r="T2323" s="87" t="s">
        <v>405</v>
      </c>
      <c r="U2323" s="88"/>
      <c r="V2323" s="87"/>
    </row>
    <row r="2324" spans="1:22" x14ac:dyDescent="0.2">
      <c r="A2324" s="48">
        <v>118</v>
      </c>
      <c r="B2324" s="48" t="s">
        <v>1243</v>
      </c>
      <c r="C2324" s="48" t="s">
        <v>1244</v>
      </c>
      <c r="D2324" s="49">
        <v>361</v>
      </c>
      <c r="E2324" s="50" t="s">
        <v>399</v>
      </c>
      <c r="F2324" s="48" t="s">
        <v>400</v>
      </c>
      <c r="G2324" s="48" t="s">
        <v>401</v>
      </c>
      <c r="H2324" s="48">
        <v>361</v>
      </c>
      <c r="I2324" s="48">
        <v>1</v>
      </c>
      <c r="J2324" s="48" t="s">
        <v>402</v>
      </c>
      <c r="K2324" s="48">
        <v>2440</v>
      </c>
      <c r="L2324" s="49">
        <v>3</v>
      </c>
      <c r="M2324" s="48" t="s">
        <v>403</v>
      </c>
      <c r="N2324" s="51" t="s">
        <v>404</v>
      </c>
      <c r="P2324" s="48">
        <v>864</v>
      </c>
      <c r="Q2324" s="131" t="str">
        <f>IFERROR(INDEX(JRoomSCS!C:C,MATCH(JRooms!M2324,JRoomSCS!$B:$B,0)),"N/A")</f>
        <v>N/A</v>
      </c>
      <c r="R2324" s="86" t="s">
        <v>405</v>
      </c>
      <c r="S2324" s="87" t="str">
        <f>IFERROR(INDEX(SchoolList!C:C,MATCH(T2324,SchoolList!A:A,0)),"N/A")</f>
        <v>N/A</v>
      </c>
      <c r="T2324" s="87" t="s">
        <v>405</v>
      </c>
      <c r="U2324" s="88"/>
      <c r="V2324" s="87"/>
    </row>
    <row r="2325" spans="1:22" x14ac:dyDescent="0.2">
      <c r="A2325" s="48">
        <v>118</v>
      </c>
      <c r="B2325" s="48" t="s">
        <v>1243</v>
      </c>
      <c r="C2325" s="48" t="s">
        <v>1244</v>
      </c>
      <c r="D2325" s="49">
        <v>361</v>
      </c>
      <c r="E2325" s="50" t="s">
        <v>399</v>
      </c>
      <c r="F2325" s="48" t="s">
        <v>400</v>
      </c>
      <c r="G2325" s="48" t="s">
        <v>401</v>
      </c>
      <c r="H2325" s="48">
        <v>361</v>
      </c>
      <c r="I2325" s="48">
        <v>1</v>
      </c>
      <c r="J2325" s="48" t="s">
        <v>402</v>
      </c>
      <c r="K2325" s="48">
        <v>2441</v>
      </c>
      <c r="L2325" s="49">
        <v>4</v>
      </c>
      <c r="M2325" s="48" t="s">
        <v>403</v>
      </c>
      <c r="N2325" s="51" t="s">
        <v>404</v>
      </c>
      <c r="P2325" s="48">
        <v>851</v>
      </c>
      <c r="Q2325" s="131" t="str">
        <f>IFERROR(INDEX(JRoomSCS!C:C,MATCH(JRooms!M2325,JRoomSCS!$B:$B,0)),"N/A")</f>
        <v>N/A</v>
      </c>
      <c r="R2325" s="86" t="s">
        <v>405</v>
      </c>
      <c r="S2325" s="87" t="str">
        <f>IFERROR(INDEX(SchoolList!C:C,MATCH(T2325,SchoolList!A:A,0)),"N/A")</f>
        <v>N/A</v>
      </c>
      <c r="T2325" s="87" t="s">
        <v>405</v>
      </c>
      <c r="U2325" s="88"/>
      <c r="V2325" s="87"/>
    </row>
    <row r="2326" spans="1:22" x14ac:dyDescent="0.2">
      <c r="A2326" s="48">
        <v>118</v>
      </c>
      <c r="B2326" s="48" t="s">
        <v>1243</v>
      </c>
      <c r="C2326" s="48" t="s">
        <v>1244</v>
      </c>
      <c r="D2326" s="49">
        <v>361</v>
      </c>
      <c r="E2326" s="50" t="s">
        <v>399</v>
      </c>
      <c r="F2326" s="48" t="s">
        <v>400</v>
      </c>
      <c r="G2326" s="48" t="s">
        <v>401</v>
      </c>
      <c r="H2326" s="48">
        <v>361</v>
      </c>
      <c r="I2326" s="48">
        <v>1</v>
      </c>
      <c r="J2326" s="48" t="s">
        <v>402</v>
      </c>
      <c r="K2326" s="48">
        <v>2442</v>
      </c>
      <c r="L2326" s="49">
        <v>5</v>
      </c>
      <c r="M2326" s="48" t="s">
        <v>516</v>
      </c>
      <c r="N2326" s="51" t="s">
        <v>409</v>
      </c>
      <c r="P2326" s="48">
        <v>192</v>
      </c>
      <c r="Q2326" s="131" t="str">
        <f>IFERROR(INDEX(JRoomSCS!C:C,MATCH(JRooms!M2326,JRoomSCS!$B:$B,0)),"N/A")</f>
        <v>N/A</v>
      </c>
      <c r="R2326" s="86" t="s">
        <v>405</v>
      </c>
      <c r="S2326" s="87" t="str">
        <f>IFERROR(INDEX(SchoolList!C:C,MATCH(T2326,SchoolList!A:A,0)),"N/A")</f>
        <v>N/A</v>
      </c>
      <c r="T2326" s="87" t="s">
        <v>405</v>
      </c>
      <c r="U2326" s="88"/>
      <c r="V2326" s="87"/>
    </row>
    <row r="2327" spans="1:22" x14ac:dyDescent="0.2">
      <c r="A2327" s="48">
        <v>118</v>
      </c>
      <c r="B2327" s="48" t="s">
        <v>1243</v>
      </c>
      <c r="C2327" s="48" t="s">
        <v>1244</v>
      </c>
      <c r="D2327" s="49">
        <v>361</v>
      </c>
      <c r="E2327" s="50" t="s">
        <v>399</v>
      </c>
      <c r="F2327" s="48" t="s">
        <v>400</v>
      </c>
      <c r="G2327" s="48" t="s">
        <v>401</v>
      </c>
      <c r="H2327" s="48">
        <v>361</v>
      </c>
      <c r="I2327" s="48">
        <v>1</v>
      </c>
      <c r="J2327" s="48" t="s">
        <v>402</v>
      </c>
      <c r="K2327" s="48">
        <v>2443</v>
      </c>
      <c r="L2327" s="49">
        <v>6</v>
      </c>
      <c r="M2327" s="48" t="s">
        <v>506</v>
      </c>
      <c r="N2327" s="51" t="s">
        <v>404</v>
      </c>
      <c r="P2327" s="48">
        <v>864</v>
      </c>
      <c r="Q2327" s="131" t="str">
        <f>IFERROR(INDEX(JRoomSCS!C:C,MATCH(JRooms!M2327,JRoomSCS!$B:$B,0)),"N/A")</f>
        <v>N/A</v>
      </c>
      <c r="R2327" s="86" t="s">
        <v>405</v>
      </c>
      <c r="S2327" s="87" t="str">
        <f>IFERROR(INDEX(SchoolList!C:C,MATCH(T2327,SchoolList!A:A,0)),"N/A")</f>
        <v>N/A</v>
      </c>
      <c r="T2327" s="87" t="s">
        <v>405</v>
      </c>
      <c r="U2327" s="88"/>
      <c r="V2327" s="87"/>
    </row>
    <row r="2328" spans="1:22" x14ac:dyDescent="0.2">
      <c r="A2328" s="48">
        <v>118</v>
      </c>
      <c r="B2328" s="48" t="s">
        <v>1243</v>
      </c>
      <c r="C2328" s="48" t="s">
        <v>1244</v>
      </c>
      <c r="D2328" s="49">
        <v>361</v>
      </c>
      <c r="E2328" s="50" t="s">
        <v>399</v>
      </c>
      <c r="F2328" s="48" t="s">
        <v>400</v>
      </c>
      <c r="G2328" s="48" t="s">
        <v>401</v>
      </c>
      <c r="H2328" s="48">
        <v>361</v>
      </c>
      <c r="I2328" s="48">
        <v>1</v>
      </c>
      <c r="J2328" s="48" t="s">
        <v>402</v>
      </c>
      <c r="K2328" s="48">
        <v>2444</v>
      </c>
      <c r="L2328" s="49">
        <v>7</v>
      </c>
      <c r="M2328" s="48" t="s">
        <v>403</v>
      </c>
      <c r="N2328" s="51" t="s">
        <v>404</v>
      </c>
      <c r="P2328" s="48">
        <v>864</v>
      </c>
      <c r="Q2328" s="131" t="str">
        <f>IFERROR(INDEX(JRoomSCS!C:C,MATCH(JRooms!M2328,JRoomSCS!$B:$B,0)),"N/A")</f>
        <v>N/A</v>
      </c>
      <c r="R2328" s="86" t="s">
        <v>405</v>
      </c>
      <c r="S2328" s="87" t="str">
        <f>IFERROR(INDEX(SchoolList!C:C,MATCH(T2328,SchoolList!A:A,0)),"N/A")</f>
        <v>N/A</v>
      </c>
      <c r="T2328" s="87" t="s">
        <v>405</v>
      </c>
      <c r="U2328" s="88"/>
      <c r="V2328" s="87"/>
    </row>
    <row r="2329" spans="1:22" x14ac:dyDescent="0.2">
      <c r="A2329" s="48">
        <v>118</v>
      </c>
      <c r="B2329" s="48" t="s">
        <v>1243</v>
      </c>
      <c r="C2329" s="48" t="s">
        <v>1244</v>
      </c>
      <c r="D2329" s="49">
        <v>361</v>
      </c>
      <c r="E2329" s="50" t="s">
        <v>399</v>
      </c>
      <c r="F2329" s="48" t="s">
        <v>400</v>
      </c>
      <c r="G2329" s="48" t="s">
        <v>401</v>
      </c>
      <c r="H2329" s="48">
        <v>361</v>
      </c>
      <c r="I2329" s="48">
        <v>1</v>
      </c>
      <c r="J2329" s="48" t="s">
        <v>402</v>
      </c>
      <c r="K2329" s="48">
        <v>2445</v>
      </c>
      <c r="L2329" s="49">
        <v>8</v>
      </c>
      <c r="M2329" s="48" t="s">
        <v>408</v>
      </c>
      <c r="N2329" s="51" t="s">
        <v>409</v>
      </c>
      <c r="P2329" s="48">
        <v>180</v>
      </c>
      <c r="Q2329" s="131" t="str">
        <f>IFERROR(INDEX(JRoomSCS!C:C,MATCH(JRooms!M2329,JRoomSCS!$B:$B,0)),"N/A")</f>
        <v>N/A</v>
      </c>
      <c r="R2329" s="86" t="s">
        <v>405</v>
      </c>
      <c r="S2329" s="87" t="str">
        <f>IFERROR(INDEX(SchoolList!C:C,MATCH(T2329,SchoolList!A:A,0)),"N/A")</f>
        <v>N/A</v>
      </c>
      <c r="T2329" s="87" t="s">
        <v>405</v>
      </c>
      <c r="U2329" s="88"/>
      <c r="V2329" s="87"/>
    </row>
    <row r="2330" spans="1:22" x14ac:dyDescent="0.2">
      <c r="A2330" s="48">
        <v>118</v>
      </c>
      <c r="B2330" s="48" t="s">
        <v>1243</v>
      </c>
      <c r="C2330" s="48" t="s">
        <v>1244</v>
      </c>
      <c r="D2330" s="49">
        <v>361</v>
      </c>
      <c r="E2330" s="50" t="s">
        <v>399</v>
      </c>
      <c r="F2330" s="48" t="s">
        <v>400</v>
      </c>
      <c r="G2330" s="48" t="s">
        <v>401</v>
      </c>
      <c r="H2330" s="48">
        <v>361</v>
      </c>
      <c r="I2330" s="48">
        <v>1</v>
      </c>
      <c r="J2330" s="48" t="s">
        <v>402</v>
      </c>
      <c r="K2330" s="48">
        <v>2456</v>
      </c>
      <c r="L2330" s="49" t="s">
        <v>542</v>
      </c>
      <c r="M2330" s="48" t="s">
        <v>412</v>
      </c>
      <c r="N2330" s="51" t="s">
        <v>413</v>
      </c>
      <c r="P2330" s="48">
        <v>2542</v>
      </c>
      <c r="Q2330" s="131" t="str">
        <f>IFERROR(INDEX(JRoomSCS!C:C,MATCH(JRooms!M2330,JRoomSCS!$B:$B,0)),"N/A")</f>
        <v>N/A</v>
      </c>
      <c r="R2330" s="86" t="s">
        <v>405</v>
      </c>
      <c r="S2330" s="87" t="str">
        <f>IFERROR(INDEX(SchoolList!C:C,MATCH(T2330,SchoolList!A:A,0)),"N/A")</f>
        <v>N/A</v>
      </c>
      <c r="T2330" s="87" t="s">
        <v>405</v>
      </c>
      <c r="U2330" s="88"/>
      <c r="V2330" s="87"/>
    </row>
    <row r="2331" spans="1:22" x14ac:dyDescent="0.2">
      <c r="A2331" s="48">
        <v>118</v>
      </c>
      <c r="B2331" s="48" t="s">
        <v>1243</v>
      </c>
      <c r="C2331" s="48" t="s">
        <v>1244</v>
      </c>
      <c r="D2331" s="49">
        <v>361</v>
      </c>
      <c r="E2331" s="50" t="s">
        <v>399</v>
      </c>
      <c r="F2331" s="48" t="s">
        <v>400</v>
      </c>
      <c r="G2331" s="48" t="s">
        <v>401</v>
      </c>
      <c r="H2331" s="48">
        <v>1240</v>
      </c>
      <c r="I2331" s="48">
        <v>2</v>
      </c>
      <c r="J2331" s="48" t="s">
        <v>463</v>
      </c>
      <c r="K2331" s="48">
        <v>2447</v>
      </c>
      <c r="L2331" s="49">
        <v>21</v>
      </c>
      <c r="M2331" s="48" t="s">
        <v>408</v>
      </c>
      <c r="N2331" s="51" t="s">
        <v>409</v>
      </c>
      <c r="O2331" s="52" t="s">
        <v>410</v>
      </c>
      <c r="P2331" s="48">
        <v>425</v>
      </c>
      <c r="Q2331" s="131" t="str">
        <f>IFERROR(INDEX(JRoomSCS!C:C,MATCH(JRooms!M2331,JRoomSCS!$B:$B,0)),"N/A")</f>
        <v>N/A</v>
      </c>
      <c r="R2331" s="86" t="s">
        <v>405</v>
      </c>
      <c r="S2331" s="87" t="str">
        <f>IFERROR(INDEX(SchoolList!C:C,MATCH(T2331,SchoolList!A:A,0)),"N/A")</f>
        <v>N/A</v>
      </c>
      <c r="T2331" s="87" t="s">
        <v>405</v>
      </c>
      <c r="U2331" s="88"/>
      <c r="V2331" s="87"/>
    </row>
    <row r="2332" spans="1:22" x14ac:dyDescent="0.2">
      <c r="A2332" s="48">
        <v>118</v>
      </c>
      <c r="B2332" s="48" t="s">
        <v>1243</v>
      </c>
      <c r="C2332" s="48" t="s">
        <v>1244</v>
      </c>
      <c r="D2332" s="49">
        <v>361</v>
      </c>
      <c r="E2332" s="50" t="s">
        <v>399</v>
      </c>
      <c r="F2332" s="48" t="s">
        <v>400</v>
      </c>
      <c r="G2332" s="48" t="s">
        <v>401</v>
      </c>
      <c r="H2332" s="48">
        <v>1240</v>
      </c>
      <c r="I2332" s="48">
        <v>2</v>
      </c>
      <c r="J2332" s="48" t="s">
        <v>463</v>
      </c>
      <c r="K2332" s="48">
        <v>2448</v>
      </c>
      <c r="L2332" s="49">
        <v>22</v>
      </c>
      <c r="M2332" s="48" t="s">
        <v>419</v>
      </c>
      <c r="N2332" s="51" t="s">
        <v>404</v>
      </c>
      <c r="P2332" s="48">
        <v>864</v>
      </c>
      <c r="Q2332" s="131" t="str">
        <f>IFERROR(INDEX(JRoomSCS!C:C,MATCH(JRooms!M2332,JRoomSCS!$B:$B,0)),"N/A")</f>
        <v>N/A</v>
      </c>
      <c r="R2332" s="86" t="s">
        <v>405</v>
      </c>
      <c r="S2332" s="87" t="str">
        <f>IFERROR(INDEX(SchoolList!C:C,MATCH(T2332,SchoolList!A:A,0)),"N/A")</f>
        <v>N/A</v>
      </c>
      <c r="T2332" s="87" t="s">
        <v>405</v>
      </c>
      <c r="U2332" s="88"/>
      <c r="V2332" s="87"/>
    </row>
    <row r="2333" spans="1:22" x14ac:dyDescent="0.2">
      <c r="A2333" s="48">
        <v>118</v>
      </c>
      <c r="B2333" s="48" t="s">
        <v>1243</v>
      </c>
      <c r="C2333" s="48" t="s">
        <v>1244</v>
      </c>
      <c r="D2333" s="49">
        <v>361</v>
      </c>
      <c r="E2333" s="50" t="s">
        <v>399</v>
      </c>
      <c r="F2333" s="48" t="s">
        <v>400</v>
      </c>
      <c r="G2333" s="48" t="s">
        <v>401</v>
      </c>
      <c r="H2333" s="48">
        <v>1240</v>
      </c>
      <c r="I2333" s="48">
        <v>2</v>
      </c>
      <c r="J2333" s="48" t="s">
        <v>463</v>
      </c>
      <c r="K2333" s="48">
        <v>2449</v>
      </c>
      <c r="L2333" s="49">
        <v>23</v>
      </c>
      <c r="M2333" s="48" t="s">
        <v>516</v>
      </c>
      <c r="N2333" s="51" t="s">
        <v>409</v>
      </c>
      <c r="P2333" s="48">
        <v>168</v>
      </c>
      <c r="Q2333" s="131" t="str">
        <f>IFERROR(INDEX(JRoomSCS!C:C,MATCH(JRooms!M2333,JRoomSCS!$B:$B,0)),"N/A")</f>
        <v>N/A</v>
      </c>
      <c r="R2333" s="86" t="s">
        <v>405</v>
      </c>
      <c r="S2333" s="87" t="str">
        <f>IFERROR(INDEX(SchoolList!C:C,MATCH(T2333,SchoolList!A:A,0)),"N/A")</f>
        <v>N/A</v>
      </c>
      <c r="T2333" s="87" t="s">
        <v>405</v>
      </c>
      <c r="U2333" s="88"/>
      <c r="V2333" s="87"/>
    </row>
    <row r="2334" spans="1:22" x14ac:dyDescent="0.2">
      <c r="A2334" s="48">
        <v>118</v>
      </c>
      <c r="B2334" s="48" t="s">
        <v>1243</v>
      </c>
      <c r="C2334" s="48" t="s">
        <v>1244</v>
      </c>
      <c r="D2334" s="49">
        <v>361</v>
      </c>
      <c r="E2334" s="50" t="s">
        <v>399</v>
      </c>
      <c r="F2334" s="48" t="s">
        <v>400</v>
      </c>
      <c r="G2334" s="48" t="s">
        <v>401</v>
      </c>
      <c r="H2334" s="48">
        <v>1240</v>
      </c>
      <c r="I2334" s="48">
        <v>2</v>
      </c>
      <c r="J2334" s="48" t="s">
        <v>463</v>
      </c>
      <c r="K2334" s="48">
        <v>2450</v>
      </c>
      <c r="L2334" s="49">
        <v>24</v>
      </c>
      <c r="M2334" s="48" t="s">
        <v>419</v>
      </c>
      <c r="N2334" s="51" t="s">
        <v>404</v>
      </c>
      <c r="P2334" s="48">
        <v>864</v>
      </c>
      <c r="Q2334" s="131" t="str">
        <f>IFERROR(INDEX(JRoomSCS!C:C,MATCH(JRooms!M2334,JRoomSCS!$B:$B,0)),"N/A")</f>
        <v>N/A</v>
      </c>
      <c r="R2334" s="86" t="s">
        <v>405</v>
      </c>
      <c r="S2334" s="87" t="str">
        <f>IFERROR(INDEX(SchoolList!C:C,MATCH(T2334,SchoolList!A:A,0)),"N/A")</f>
        <v>N/A</v>
      </c>
      <c r="T2334" s="87" t="s">
        <v>405</v>
      </c>
      <c r="U2334" s="88"/>
      <c r="V2334" s="87"/>
    </row>
    <row r="2335" spans="1:22" x14ac:dyDescent="0.2">
      <c r="A2335" s="48">
        <v>118</v>
      </c>
      <c r="B2335" s="48" t="s">
        <v>1243</v>
      </c>
      <c r="C2335" s="48" t="s">
        <v>1244</v>
      </c>
      <c r="D2335" s="49">
        <v>361</v>
      </c>
      <c r="E2335" s="50" t="s">
        <v>399</v>
      </c>
      <c r="F2335" s="48" t="s">
        <v>400</v>
      </c>
      <c r="G2335" s="48" t="s">
        <v>401</v>
      </c>
      <c r="H2335" s="48">
        <v>1240</v>
      </c>
      <c r="I2335" s="48">
        <v>2</v>
      </c>
      <c r="J2335" s="48" t="s">
        <v>463</v>
      </c>
      <c r="K2335" s="48">
        <v>2451</v>
      </c>
      <c r="L2335" s="49">
        <v>25</v>
      </c>
      <c r="M2335" s="48" t="s">
        <v>419</v>
      </c>
      <c r="N2335" s="51" t="s">
        <v>404</v>
      </c>
      <c r="P2335" s="48">
        <v>864</v>
      </c>
      <c r="Q2335" s="131" t="str">
        <f>IFERROR(INDEX(JRoomSCS!C:C,MATCH(JRooms!M2335,JRoomSCS!$B:$B,0)),"N/A")</f>
        <v>N/A</v>
      </c>
      <c r="R2335" s="86" t="s">
        <v>405</v>
      </c>
      <c r="S2335" s="87" t="str">
        <f>IFERROR(INDEX(SchoolList!C:C,MATCH(T2335,SchoolList!A:A,0)),"N/A")</f>
        <v>N/A</v>
      </c>
      <c r="T2335" s="87" t="s">
        <v>405</v>
      </c>
      <c r="U2335" s="88"/>
      <c r="V2335" s="87"/>
    </row>
    <row r="2336" spans="1:22" x14ac:dyDescent="0.2">
      <c r="A2336" s="48">
        <v>118</v>
      </c>
      <c r="B2336" s="48" t="s">
        <v>1243</v>
      </c>
      <c r="C2336" s="48" t="s">
        <v>1244</v>
      </c>
      <c r="D2336" s="49">
        <v>361</v>
      </c>
      <c r="E2336" s="50" t="s">
        <v>399</v>
      </c>
      <c r="F2336" s="48" t="s">
        <v>400</v>
      </c>
      <c r="G2336" s="48" t="s">
        <v>401</v>
      </c>
      <c r="H2336" s="48">
        <v>1240</v>
      </c>
      <c r="I2336" s="48">
        <v>2</v>
      </c>
      <c r="J2336" s="48" t="s">
        <v>463</v>
      </c>
      <c r="K2336" s="48">
        <v>2452</v>
      </c>
      <c r="L2336" s="49">
        <v>26</v>
      </c>
      <c r="M2336" s="48" t="s">
        <v>419</v>
      </c>
      <c r="N2336" s="51" t="s">
        <v>404</v>
      </c>
      <c r="P2336" s="48">
        <v>864</v>
      </c>
      <c r="Q2336" s="131" t="str">
        <f>IFERROR(INDEX(JRoomSCS!C:C,MATCH(JRooms!M2336,JRoomSCS!$B:$B,0)),"N/A")</f>
        <v>N/A</v>
      </c>
      <c r="R2336" s="86" t="s">
        <v>405</v>
      </c>
      <c r="S2336" s="87" t="str">
        <f>IFERROR(INDEX(SchoolList!C:C,MATCH(T2336,SchoolList!A:A,0)),"N/A")</f>
        <v>N/A</v>
      </c>
      <c r="T2336" s="87" t="s">
        <v>405</v>
      </c>
      <c r="U2336" s="88"/>
      <c r="V2336" s="87"/>
    </row>
    <row r="2337" spans="1:22" x14ac:dyDescent="0.2">
      <c r="A2337" s="48">
        <v>118</v>
      </c>
      <c r="B2337" s="48" t="s">
        <v>1243</v>
      </c>
      <c r="C2337" s="48" t="s">
        <v>1244</v>
      </c>
      <c r="D2337" s="49">
        <v>361</v>
      </c>
      <c r="E2337" s="50" t="s">
        <v>399</v>
      </c>
      <c r="F2337" s="48" t="s">
        <v>400</v>
      </c>
      <c r="G2337" s="48" t="s">
        <v>401</v>
      </c>
      <c r="H2337" s="48">
        <v>1240</v>
      </c>
      <c r="I2337" s="48">
        <v>2</v>
      </c>
      <c r="J2337" s="48" t="s">
        <v>463</v>
      </c>
      <c r="K2337" s="48">
        <v>2453</v>
      </c>
      <c r="L2337" s="49">
        <v>27</v>
      </c>
      <c r="M2337" s="48" t="s">
        <v>419</v>
      </c>
      <c r="N2337" s="51" t="s">
        <v>404</v>
      </c>
      <c r="P2337" s="48">
        <v>864</v>
      </c>
      <c r="Q2337" s="131" t="str">
        <f>IFERROR(INDEX(JRoomSCS!C:C,MATCH(JRooms!M2337,JRoomSCS!$B:$B,0)),"N/A")</f>
        <v>N/A</v>
      </c>
      <c r="R2337" s="86" t="s">
        <v>405</v>
      </c>
      <c r="S2337" s="87" t="str">
        <f>IFERROR(INDEX(SchoolList!C:C,MATCH(T2337,SchoolList!A:A,0)),"N/A")</f>
        <v>N/A</v>
      </c>
      <c r="T2337" s="87" t="s">
        <v>405</v>
      </c>
      <c r="U2337" s="88"/>
      <c r="V2337" s="87"/>
    </row>
    <row r="2338" spans="1:22" x14ac:dyDescent="0.2">
      <c r="A2338" s="48">
        <v>118</v>
      </c>
      <c r="B2338" s="48" t="s">
        <v>1243</v>
      </c>
      <c r="C2338" s="48" t="s">
        <v>1244</v>
      </c>
      <c r="D2338" s="49">
        <v>361</v>
      </c>
      <c r="E2338" s="50" t="s">
        <v>399</v>
      </c>
      <c r="F2338" s="48" t="s">
        <v>400</v>
      </c>
      <c r="G2338" s="48" t="s">
        <v>401</v>
      </c>
      <c r="H2338" s="48">
        <v>1240</v>
      </c>
      <c r="I2338" s="48">
        <v>2</v>
      </c>
      <c r="J2338" s="48" t="s">
        <v>463</v>
      </c>
      <c r="K2338" s="48">
        <v>2454</v>
      </c>
      <c r="L2338" s="49">
        <v>28</v>
      </c>
      <c r="M2338" s="48" t="s">
        <v>419</v>
      </c>
      <c r="N2338" s="51" t="s">
        <v>404</v>
      </c>
      <c r="P2338" s="48">
        <v>864</v>
      </c>
      <c r="Q2338" s="131" t="str">
        <f>IFERROR(INDEX(JRoomSCS!C:C,MATCH(JRooms!M2338,JRoomSCS!$B:$B,0)),"N/A")</f>
        <v>N/A</v>
      </c>
      <c r="R2338" s="86" t="s">
        <v>405</v>
      </c>
      <c r="S2338" s="87" t="str">
        <f>IFERROR(INDEX(SchoolList!C:C,MATCH(T2338,SchoolList!A:A,0)),"N/A")</f>
        <v>N/A</v>
      </c>
      <c r="T2338" s="87" t="s">
        <v>405</v>
      </c>
      <c r="U2338" s="88"/>
      <c r="V2338" s="87"/>
    </row>
    <row r="2339" spans="1:22" x14ac:dyDescent="0.2">
      <c r="A2339" s="48">
        <v>118</v>
      </c>
      <c r="B2339" s="48" t="s">
        <v>1243</v>
      </c>
      <c r="C2339" s="48" t="s">
        <v>1244</v>
      </c>
      <c r="D2339" s="49">
        <v>361</v>
      </c>
      <c r="E2339" s="50" t="s">
        <v>399</v>
      </c>
      <c r="F2339" s="48" t="s">
        <v>400</v>
      </c>
      <c r="G2339" s="48" t="s">
        <v>401</v>
      </c>
      <c r="H2339" s="48">
        <v>1240</v>
      </c>
      <c r="I2339" s="48">
        <v>2</v>
      </c>
      <c r="J2339" s="48" t="s">
        <v>463</v>
      </c>
      <c r="K2339" s="48">
        <v>2455</v>
      </c>
      <c r="L2339" s="49">
        <v>29</v>
      </c>
      <c r="M2339" s="48" t="s">
        <v>408</v>
      </c>
      <c r="N2339" s="51" t="s">
        <v>409</v>
      </c>
      <c r="P2339" s="48">
        <v>168</v>
      </c>
      <c r="Q2339" s="131" t="str">
        <f>IFERROR(INDEX(JRoomSCS!C:C,MATCH(JRooms!M2339,JRoomSCS!$B:$B,0)),"N/A")</f>
        <v>N/A</v>
      </c>
      <c r="R2339" s="86" t="s">
        <v>405</v>
      </c>
      <c r="S2339" s="87" t="str">
        <f>IFERROR(INDEX(SchoolList!C:C,MATCH(T2339,SchoolList!A:A,0)),"N/A")</f>
        <v>N/A</v>
      </c>
      <c r="T2339" s="87" t="s">
        <v>405</v>
      </c>
      <c r="U2339" s="88"/>
      <c r="V2339" s="87"/>
    </row>
    <row r="2340" spans="1:22" x14ac:dyDescent="0.2">
      <c r="A2340" s="48">
        <v>118</v>
      </c>
      <c r="B2340" s="48" t="s">
        <v>1243</v>
      </c>
      <c r="C2340" s="48" t="s">
        <v>1244</v>
      </c>
      <c r="D2340" s="49">
        <v>361</v>
      </c>
      <c r="E2340" s="50" t="s">
        <v>399</v>
      </c>
      <c r="F2340" s="48" t="s">
        <v>400</v>
      </c>
      <c r="G2340" s="48" t="s">
        <v>401</v>
      </c>
      <c r="H2340" s="48">
        <v>1240</v>
      </c>
      <c r="I2340" s="48">
        <v>2</v>
      </c>
      <c r="J2340" s="48" t="s">
        <v>463</v>
      </c>
      <c r="K2340" s="48">
        <v>2457</v>
      </c>
      <c r="L2340" s="49" t="s">
        <v>414</v>
      </c>
      <c r="M2340" s="48" t="s">
        <v>415</v>
      </c>
      <c r="N2340" s="51" t="s">
        <v>416</v>
      </c>
      <c r="P2340" s="48">
        <v>1938</v>
      </c>
      <c r="Q2340" s="131" t="str">
        <f>IFERROR(INDEX(JRoomSCS!C:C,MATCH(JRooms!M2340,JRoomSCS!$B:$B,0)),"N/A")</f>
        <v>N/A</v>
      </c>
      <c r="R2340" s="86" t="s">
        <v>405</v>
      </c>
      <c r="S2340" s="87" t="str">
        <f>IFERROR(INDEX(SchoolList!C:C,MATCH(T2340,SchoolList!A:A,0)),"N/A")</f>
        <v>N/A</v>
      </c>
      <c r="T2340" s="87" t="s">
        <v>405</v>
      </c>
      <c r="U2340" s="88"/>
      <c r="V2340" s="87"/>
    </row>
    <row r="2341" spans="1:22" x14ac:dyDescent="0.2">
      <c r="A2341" s="48">
        <v>118</v>
      </c>
      <c r="B2341" s="48" t="s">
        <v>1243</v>
      </c>
      <c r="C2341" s="48" t="s">
        <v>1244</v>
      </c>
      <c r="D2341" s="49">
        <v>363</v>
      </c>
      <c r="E2341" s="50" t="s">
        <v>422</v>
      </c>
      <c r="F2341" s="48" t="s">
        <v>423</v>
      </c>
      <c r="G2341" s="48" t="s">
        <v>424</v>
      </c>
      <c r="H2341" s="48">
        <v>363</v>
      </c>
      <c r="I2341" s="48">
        <v>1</v>
      </c>
      <c r="J2341" s="48" t="s">
        <v>402</v>
      </c>
      <c r="K2341" s="48">
        <v>597</v>
      </c>
      <c r="L2341" s="49" t="s">
        <v>454</v>
      </c>
      <c r="M2341" s="48" t="s">
        <v>1245</v>
      </c>
      <c r="N2341" s="51" t="s">
        <v>442</v>
      </c>
      <c r="P2341" s="48">
        <v>175</v>
      </c>
      <c r="Q2341" s="131" t="str">
        <f>IFERROR(INDEX(JRoomSCS!C:C,MATCH(JRooms!M2341,JRoomSCS!$B:$B,0)),"N/A")</f>
        <v>N/A</v>
      </c>
      <c r="R2341" s="86" t="s">
        <v>405</v>
      </c>
      <c r="S2341" s="87" t="str">
        <f>IFERROR(INDEX(SchoolList!C:C,MATCH(T2341,SchoolList!A:A,0)),"N/A")</f>
        <v>N/A</v>
      </c>
      <c r="T2341" s="87" t="s">
        <v>405</v>
      </c>
      <c r="U2341" s="88"/>
      <c r="V2341" s="87"/>
    </row>
    <row r="2342" spans="1:22" x14ac:dyDescent="0.2">
      <c r="A2342" s="48">
        <v>118</v>
      </c>
      <c r="B2342" s="48" t="s">
        <v>1243</v>
      </c>
      <c r="C2342" s="48" t="s">
        <v>1244</v>
      </c>
      <c r="D2342" s="49">
        <v>363</v>
      </c>
      <c r="E2342" s="50" t="s">
        <v>422</v>
      </c>
      <c r="F2342" s="48" t="s">
        <v>423</v>
      </c>
      <c r="G2342" s="48" t="s">
        <v>424</v>
      </c>
      <c r="H2342" s="48">
        <v>363</v>
      </c>
      <c r="I2342" s="48">
        <v>1</v>
      </c>
      <c r="J2342" s="48" t="s">
        <v>402</v>
      </c>
      <c r="K2342" s="48">
        <v>2613</v>
      </c>
      <c r="L2342" s="49" t="s">
        <v>709</v>
      </c>
      <c r="M2342" s="48" t="s">
        <v>1246</v>
      </c>
      <c r="N2342" s="51" t="s">
        <v>442</v>
      </c>
      <c r="P2342" s="48">
        <v>175</v>
      </c>
      <c r="Q2342" s="131" t="str">
        <f>IFERROR(INDEX(JRoomSCS!C:C,MATCH(JRooms!M2342,JRoomSCS!$B:$B,0)),"N/A")</f>
        <v>N/A</v>
      </c>
      <c r="R2342" s="86" t="s">
        <v>405</v>
      </c>
      <c r="S2342" s="87" t="str">
        <f>IFERROR(INDEX(SchoolList!C:C,MATCH(T2342,SchoolList!A:A,0)),"N/A")</f>
        <v>N/A</v>
      </c>
      <c r="T2342" s="87" t="s">
        <v>405</v>
      </c>
      <c r="U2342" s="88"/>
      <c r="V2342" s="87"/>
    </row>
    <row r="2343" spans="1:22" x14ac:dyDescent="0.2">
      <c r="A2343" s="48">
        <v>118</v>
      </c>
      <c r="B2343" s="48" t="s">
        <v>1243</v>
      </c>
      <c r="C2343" s="48" t="s">
        <v>1244</v>
      </c>
      <c r="D2343" s="49">
        <v>364</v>
      </c>
      <c r="E2343" s="50" t="s">
        <v>425</v>
      </c>
      <c r="F2343" s="48" t="s">
        <v>426</v>
      </c>
      <c r="G2343" s="48" t="s">
        <v>424</v>
      </c>
      <c r="H2343" s="48">
        <v>364</v>
      </c>
      <c r="I2343" s="48">
        <v>1</v>
      </c>
      <c r="J2343" s="48" t="s">
        <v>402</v>
      </c>
      <c r="K2343" s="48">
        <v>594</v>
      </c>
      <c r="L2343" s="49">
        <v>2</v>
      </c>
      <c r="M2343" s="48" t="s">
        <v>403</v>
      </c>
      <c r="N2343" s="51" t="s">
        <v>404</v>
      </c>
      <c r="P2343" s="48">
        <v>897</v>
      </c>
      <c r="Q2343" s="131" t="str">
        <f>IFERROR(INDEX(JRoomSCS!C:C,MATCH(JRooms!M2343,JRoomSCS!$B:$B,0)),"N/A")</f>
        <v>N/A</v>
      </c>
      <c r="R2343" s="86" t="s">
        <v>405</v>
      </c>
      <c r="S2343" s="87" t="str">
        <f>IFERROR(INDEX(SchoolList!C:C,MATCH(T2343,SchoolList!A:A,0)),"N/A")</f>
        <v>N/A</v>
      </c>
      <c r="T2343" s="87" t="s">
        <v>405</v>
      </c>
      <c r="U2343" s="88"/>
      <c r="V2343" s="87"/>
    </row>
    <row r="2344" spans="1:22" x14ac:dyDescent="0.2">
      <c r="A2344" s="48">
        <v>118</v>
      </c>
      <c r="B2344" s="48" t="s">
        <v>1243</v>
      </c>
      <c r="C2344" s="48" t="s">
        <v>1244</v>
      </c>
      <c r="D2344" s="49">
        <v>365</v>
      </c>
      <c r="E2344" s="50" t="s">
        <v>427</v>
      </c>
      <c r="F2344" s="48" t="s">
        <v>428</v>
      </c>
      <c r="G2344" s="48" t="s">
        <v>424</v>
      </c>
      <c r="H2344" s="48">
        <v>365</v>
      </c>
      <c r="I2344" s="48">
        <v>1</v>
      </c>
      <c r="J2344" s="48" t="s">
        <v>402</v>
      </c>
      <c r="K2344" s="48">
        <v>595</v>
      </c>
      <c r="L2344" s="49">
        <v>3</v>
      </c>
      <c r="M2344" s="48" t="s">
        <v>403</v>
      </c>
      <c r="N2344" s="51" t="s">
        <v>404</v>
      </c>
      <c r="P2344" s="48">
        <v>897</v>
      </c>
      <c r="Q2344" s="131" t="str">
        <f>IFERROR(INDEX(JRoomSCS!C:C,MATCH(JRooms!M2344,JRoomSCS!$B:$B,0)),"N/A")</f>
        <v>N/A</v>
      </c>
      <c r="R2344" s="86" t="s">
        <v>405</v>
      </c>
      <c r="S2344" s="87" t="str">
        <f>IFERROR(INDEX(SchoolList!C:C,MATCH(T2344,SchoolList!A:A,0)),"N/A")</f>
        <v>N/A</v>
      </c>
      <c r="T2344" s="87" t="s">
        <v>405</v>
      </c>
      <c r="U2344" s="88"/>
      <c r="V2344" s="87"/>
    </row>
    <row r="2345" spans="1:22" x14ac:dyDescent="0.2">
      <c r="A2345" s="48">
        <v>118</v>
      </c>
      <c r="B2345" s="48" t="s">
        <v>1243</v>
      </c>
      <c r="C2345" s="48" t="s">
        <v>1244</v>
      </c>
      <c r="D2345" s="49">
        <v>366</v>
      </c>
      <c r="E2345" s="50" t="s">
        <v>429</v>
      </c>
      <c r="F2345" s="48" t="s">
        <v>430</v>
      </c>
      <c r="G2345" s="48" t="s">
        <v>424</v>
      </c>
      <c r="H2345" s="48">
        <v>366</v>
      </c>
      <c r="I2345" s="48">
        <v>1</v>
      </c>
      <c r="J2345" s="48" t="s">
        <v>402</v>
      </c>
      <c r="K2345" s="48">
        <v>596</v>
      </c>
      <c r="L2345" s="49" t="s">
        <v>429</v>
      </c>
      <c r="M2345" s="48" t="s">
        <v>403</v>
      </c>
      <c r="N2345" s="51" t="s">
        <v>404</v>
      </c>
      <c r="P2345" s="48">
        <v>897</v>
      </c>
      <c r="Q2345" s="131" t="str">
        <f>IFERROR(INDEX(JRoomSCS!C:C,MATCH(JRooms!M2345,JRoomSCS!$B:$B,0)),"N/A")</f>
        <v>N/A</v>
      </c>
      <c r="R2345" s="86" t="s">
        <v>405</v>
      </c>
      <c r="S2345" s="87" t="str">
        <f>IFERROR(INDEX(SchoolList!C:C,MATCH(T2345,SchoolList!A:A,0)),"N/A")</f>
        <v>N/A</v>
      </c>
      <c r="T2345" s="87" t="s">
        <v>405</v>
      </c>
      <c r="U2345" s="88"/>
      <c r="V2345" s="87"/>
    </row>
    <row r="2346" spans="1:22" x14ac:dyDescent="0.2">
      <c r="A2346" s="48">
        <v>118</v>
      </c>
      <c r="B2346" s="48" t="s">
        <v>1243</v>
      </c>
      <c r="C2346" s="48" t="s">
        <v>1244</v>
      </c>
      <c r="D2346" s="49">
        <v>998</v>
      </c>
      <c r="E2346" s="50" t="s">
        <v>1247</v>
      </c>
      <c r="F2346" s="48" t="s">
        <v>1248</v>
      </c>
      <c r="G2346" s="48" t="s">
        <v>424</v>
      </c>
      <c r="H2346" s="48">
        <v>1015</v>
      </c>
      <c r="I2346" s="48">
        <v>1</v>
      </c>
      <c r="J2346" s="48" t="s">
        <v>402</v>
      </c>
      <c r="K2346" s="48">
        <v>2614</v>
      </c>
      <c r="L2346" s="49">
        <v>5</v>
      </c>
      <c r="M2346" s="48" t="s">
        <v>1249</v>
      </c>
      <c r="N2346" s="51" t="s">
        <v>413</v>
      </c>
      <c r="P2346" s="48">
        <v>850</v>
      </c>
      <c r="Q2346" s="131" t="str">
        <f>IFERROR(INDEX(JRoomSCS!C:C,MATCH(JRooms!M2346,JRoomSCS!$B:$B,0)),"N/A")</f>
        <v>N/A</v>
      </c>
      <c r="R2346" s="86" t="s">
        <v>405</v>
      </c>
      <c r="S2346" s="87" t="str">
        <f>IFERROR(INDEX(SchoolList!C:C,MATCH(T2346,SchoolList!A:A,0)),"N/A")</f>
        <v>N/A</v>
      </c>
      <c r="T2346" s="87" t="s">
        <v>405</v>
      </c>
      <c r="U2346" s="88"/>
      <c r="V2346" s="87"/>
    </row>
    <row r="2347" spans="1:22" x14ac:dyDescent="0.2">
      <c r="A2347" s="48">
        <v>118</v>
      </c>
      <c r="B2347" s="48" t="s">
        <v>1243</v>
      </c>
      <c r="C2347" s="48" t="s">
        <v>1244</v>
      </c>
      <c r="D2347" s="49">
        <v>362</v>
      </c>
      <c r="E2347" s="50" t="s">
        <v>1250</v>
      </c>
      <c r="F2347" s="48" t="s">
        <v>1251</v>
      </c>
      <c r="G2347" s="48" t="s">
        <v>424</v>
      </c>
      <c r="H2347" s="48">
        <v>362</v>
      </c>
      <c r="I2347" s="48">
        <v>1</v>
      </c>
      <c r="J2347" s="48" t="s">
        <v>402</v>
      </c>
      <c r="K2347" s="48">
        <v>598</v>
      </c>
      <c r="L2347" s="49">
        <v>6</v>
      </c>
      <c r="M2347" s="48" t="s">
        <v>354</v>
      </c>
      <c r="N2347" s="51" t="s">
        <v>500</v>
      </c>
      <c r="P2347" s="48">
        <v>850</v>
      </c>
      <c r="Q2347" s="131" t="str">
        <f>IFERROR(INDEX(JRoomSCS!C:C,MATCH(JRooms!M2347,JRoomSCS!$B:$B,0)),"N/A")</f>
        <v>Arts</v>
      </c>
      <c r="R2347" s="86" t="s">
        <v>405</v>
      </c>
      <c r="S2347" s="87" t="str">
        <f>IFERROR(INDEX(SchoolList!C:C,MATCH(T2347,SchoolList!A:A,0)),"N/A")</f>
        <v>N/A</v>
      </c>
      <c r="T2347" s="87" t="s">
        <v>405</v>
      </c>
      <c r="U2347" s="88"/>
      <c r="V2347" s="87"/>
    </row>
    <row r="2348" spans="1:22" x14ac:dyDescent="0.2">
      <c r="A2348" s="48">
        <v>118</v>
      </c>
      <c r="B2348" s="48" t="s">
        <v>1243</v>
      </c>
      <c r="C2348" s="48" t="s">
        <v>1244</v>
      </c>
      <c r="D2348" s="49">
        <v>999</v>
      </c>
      <c r="E2348" s="50" t="s">
        <v>1252</v>
      </c>
      <c r="F2348" s="48" t="s">
        <v>1253</v>
      </c>
      <c r="G2348" s="48" t="s">
        <v>424</v>
      </c>
      <c r="H2348" s="48">
        <v>1016</v>
      </c>
      <c r="I2348" s="48">
        <v>1</v>
      </c>
      <c r="J2348" s="48" t="s">
        <v>402</v>
      </c>
      <c r="K2348" s="48">
        <v>2615</v>
      </c>
      <c r="L2348" s="49">
        <v>7</v>
      </c>
      <c r="M2348" s="48" t="s">
        <v>354</v>
      </c>
      <c r="N2348" s="51" t="s">
        <v>500</v>
      </c>
      <c r="P2348" s="48">
        <v>850</v>
      </c>
      <c r="Q2348" s="131" t="str">
        <f>IFERROR(INDEX(JRoomSCS!C:C,MATCH(JRooms!M2348,JRoomSCS!$B:$B,0)),"N/A")</f>
        <v>Arts</v>
      </c>
      <c r="R2348" s="86" t="s">
        <v>405</v>
      </c>
      <c r="S2348" s="87" t="str">
        <f>IFERROR(INDEX(SchoolList!C:C,MATCH(T2348,SchoolList!A:A,0)),"N/A")</f>
        <v>N/A</v>
      </c>
      <c r="T2348" s="87" t="s">
        <v>405</v>
      </c>
      <c r="U2348" s="88"/>
      <c r="V2348" s="87"/>
    </row>
    <row r="2349" spans="1:22" x14ac:dyDescent="0.2">
      <c r="A2349" s="48">
        <v>119</v>
      </c>
      <c r="B2349" s="48" t="s">
        <v>1254</v>
      </c>
      <c r="C2349" s="48" t="s">
        <v>1255</v>
      </c>
      <c r="D2349" s="49">
        <v>662</v>
      </c>
      <c r="E2349" s="50" t="s">
        <v>399</v>
      </c>
      <c r="F2349" s="48" t="s">
        <v>400</v>
      </c>
      <c r="G2349" s="48" t="s">
        <v>401</v>
      </c>
      <c r="H2349" s="48">
        <v>662</v>
      </c>
      <c r="I2349" s="48">
        <v>1</v>
      </c>
      <c r="J2349" s="48" t="s">
        <v>402</v>
      </c>
      <c r="K2349" s="48">
        <v>611</v>
      </c>
      <c r="L2349" s="49">
        <v>102</v>
      </c>
      <c r="M2349" s="48" t="s">
        <v>515</v>
      </c>
      <c r="N2349" s="51" t="s">
        <v>404</v>
      </c>
      <c r="O2349" s="52" t="s">
        <v>491</v>
      </c>
      <c r="P2349" s="48">
        <v>480</v>
      </c>
      <c r="Q2349" s="131" t="str">
        <f>IFERROR(INDEX(JRoomSCS!C:C,MATCH(JRooms!M2349,JRoomSCS!$B:$B,0)),"N/A")</f>
        <v>N/A</v>
      </c>
      <c r="R2349" s="86" t="s">
        <v>405</v>
      </c>
      <c r="S2349" s="87" t="str">
        <f>IFERROR(INDEX(SchoolList!C:C,MATCH(T2349,SchoolList!A:A,0)),"N/A")</f>
        <v>N/A</v>
      </c>
      <c r="T2349" s="87" t="s">
        <v>405</v>
      </c>
      <c r="U2349" s="88"/>
      <c r="V2349" s="87"/>
    </row>
    <row r="2350" spans="1:22" x14ac:dyDescent="0.2">
      <c r="A2350" s="48">
        <v>119</v>
      </c>
      <c r="B2350" s="48" t="s">
        <v>1254</v>
      </c>
      <c r="C2350" s="48" t="s">
        <v>1255</v>
      </c>
      <c r="D2350" s="49">
        <v>662</v>
      </c>
      <c r="E2350" s="50" t="s">
        <v>399</v>
      </c>
      <c r="F2350" s="48" t="s">
        <v>400</v>
      </c>
      <c r="G2350" s="48" t="s">
        <v>401</v>
      </c>
      <c r="H2350" s="48">
        <v>662</v>
      </c>
      <c r="I2350" s="48">
        <v>1</v>
      </c>
      <c r="J2350" s="48" t="s">
        <v>402</v>
      </c>
      <c r="K2350" s="48">
        <v>1768</v>
      </c>
      <c r="L2350" s="49">
        <v>103</v>
      </c>
      <c r="M2350" s="48" t="s">
        <v>515</v>
      </c>
      <c r="N2350" s="51" t="s">
        <v>404</v>
      </c>
      <c r="P2350" s="48">
        <v>1152</v>
      </c>
      <c r="Q2350" s="131" t="str">
        <f>IFERROR(INDEX(JRoomSCS!C:C,MATCH(JRooms!M2350,JRoomSCS!$B:$B,0)),"N/A")</f>
        <v>N/A</v>
      </c>
      <c r="R2350" s="86" t="s">
        <v>405</v>
      </c>
      <c r="S2350" s="87" t="str">
        <f>IFERROR(INDEX(SchoolList!C:C,MATCH(T2350,SchoolList!A:A,0)),"N/A")</f>
        <v>N/A</v>
      </c>
      <c r="T2350" s="87" t="s">
        <v>405</v>
      </c>
      <c r="U2350" s="88"/>
      <c r="V2350" s="87"/>
    </row>
    <row r="2351" spans="1:22" x14ac:dyDescent="0.2">
      <c r="A2351" s="48">
        <v>119</v>
      </c>
      <c r="B2351" s="48" t="s">
        <v>1254</v>
      </c>
      <c r="C2351" s="48" t="s">
        <v>1255</v>
      </c>
      <c r="D2351" s="49">
        <v>662</v>
      </c>
      <c r="E2351" s="50" t="s">
        <v>399</v>
      </c>
      <c r="F2351" s="48" t="s">
        <v>400</v>
      </c>
      <c r="G2351" s="48" t="s">
        <v>401</v>
      </c>
      <c r="H2351" s="48">
        <v>662</v>
      </c>
      <c r="I2351" s="48">
        <v>1</v>
      </c>
      <c r="J2351" s="48" t="s">
        <v>402</v>
      </c>
      <c r="K2351" s="48">
        <v>614</v>
      </c>
      <c r="L2351" s="49">
        <v>104</v>
      </c>
      <c r="M2351" s="48" t="s">
        <v>515</v>
      </c>
      <c r="N2351" s="51" t="s">
        <v>404</v>
      </c>
      <c r="P2351" s="48">
        <v>672</v>
      </c>
      <c r="Q2351" s="131" t="str">
        <f>IFERROR(INDEX(JRoomSCS!C:C,MATCH(JRooms!M2351,JRoomSCS!$B:$B,0)),"N/A")</f>
        <v>N/A</v>
      </c>
      <c r="R2351" s="86" t="s">
        <v>405</v>
      </c>
      <c r="S2351" s="87" t="str">
        <f>IFERROR(INDEX(SchoolList!C:C,MATCH(T2351,SchoolList!A:A,0)),"N/A")</f>
        <v>N/A</v>
      </c>
      <c r="T2351" s="87" t="s">
        <v>405</v>
      </c>
      <c r="U2351" s="88"/>
      <c r="V2351" s="87"/>
    </row>
    <row r="2352" spans="1:22" x14ac:dyDescent="0.2">
      <c r="A2352" s="48">
        <v>119</v>
      </c>
      <c r="B2352" s="48" t="s">
        <v>1254</v>
      </c>
      <c r="C2352" s="48" t="s">
        <v>1255</v>
      </c>
      <c r="D2352" s="49">
        <v>662</v>
      </c>
      <c r="E2352" s="50" t="s">
        <v>399</v>
      </c>
      <c r="F2352" s="48" t="s">
        <v>400</v>
      </c>
      <c r="G2352" s="48" t="s">
        <v>401</v>
      </c>
      <c r="H2352" s="48">
        <v>662</v>
      </c>
      <c r="I2352" s="48">
        <v>1</v>
      </c>
      <c r="J2352" s="48" t="s">
        <v>402</v>
      </c>
      <c r="K2352" s="48">
        <v>615</v>
      </c>
      <c r="L2352" s="49">
        <v>105</v>
      </c>
      <c r="M2352" s="48" t="s">
        <v>515</v>
      </c>
      <c r="N2352" s="51" t="s">
        <v>404</v>
      </c>
      <c r="P2352" s="48">
        <v>672</v>
      </c>
      <c r="Q2352" s="131" t="str">
        <f>IFERROR(INDEX(JRoomSCS!C:C,MATCH(JRooms!M2352,JRoomSCS!$B:$B,0)),"N/A")</f>
        <v>N/A</v>
      </c>
      <c r="R2352" s="86" t="s">
        <v>405</v>
      </c>
      <c r="S2352" s="87" t="str">
        <f>IFERROR(INDEX(SchoolList!C:C,MATCH(T2352,SchoolList!A:A,0)),"N/A")</f>
        <v>N/A</v>
      </c>
      <c r="T2352" s="87" t="s">
        <v>405</v>
      </c>
      <c r="U2352" s="88"/>
      <c r="V2352" s="87"/>
    </row>
    <row r="2353" spans="1:22" x14ac:dyDescent="0.2">
      <c r="A2353" s="48">
        <v>119</v>
      </c>
      <c r="B2353" s="48" t="s">
        <v>1254</v>
      </c>
      <c r="C2353" s="48" t="s">
        <v>1255</v>
      </c>
      <c r="D2353" s="49">
        <v>662</v>
      </c>
      <c r="E2353" s="50" t="s">
        <v>399</v>
      </c>
      <c r="F2353" s="48" t="s">
        <v>400</v>
      </c>
      <c r="G2353" s="48" t="s">
        <v>401</v>
      </c>
      <c r="H2353" s="48">
        <v>662</v>
      </c>
      <c r="I2353" s="48">
        <v>1</v>
      </c>
      <c r="J2353" s="48" t="s">
        <v>402</v>
      </c>
      <c r="K2353" s="48">
        <v>616</v>
      </c>
      <c r="L2353" s="49">
        <v>106</v>
      </c>
      <c r="M2353" s="48" t="s">
        <v>515</v>
      </c>
      <c r="N2353" s="51" t="s">
        <v>404</v>
      </c>
      <c r="P2353" s="48">
        <v>528</v>
      </c>
      <c r="Q2353" s="131" t="str">
        <f>IFERROR(INDEX(JRoomSCS!C:C,MATCH(JRooms!M2353,JRoomSCS!$B:$B,0)),"N/A")</f>
        <v>N/A</v>
      </c>
      <c r="R2353" s="86" t="s">
        <v>405</v>
      </c>
      <c r="S2353" s="87" t="str">
        <f>IFERROR(INDEX(SchoolList!C:C,MATCH(T2353,SchoolList!A:A,0)),"N/A")</f>
        <v>N/A</v>
      </c>
      <c r="T2353" s="87" t="s">
        <v>405</v>
      </c>
      <c r="U2353" s="88"/>
      <c r="V2353" s="87"/>
    </row>
    <row r="2354" spans="1:22" x14ac:dyDescent="0.2">
      <c r="A2354" s="48">
        <v>119</v>
      </c>
      <c r="B2354" s="48" t="s">
        <v>1254</v>
      </c>
      <c r="C2354" s="48" t="s">
        <v>1255</v>
      </c>
      <c r="D2354" s="49">
        <v>662</v>
      </c>
      <c r="E2354" s="50" t="s">
        <v>399</v>
      </c>
      <c r="F2354" s="48" t="s">
        <v>400</v>
      </c>
      <c r="G2354" s="48" t="s">
        <v>401</v>
      </c>
      <c r="H2354" s="48">
        <v>662</v>
      </c>
      <c r="I2354" s="48">
        <v>1</v>
      </c>
      <c r="J2354" s="48" t="s">
        <v>402</v>
      </c>
      <c r="K2354" s="48">
        <v>617</v>
      </c>
      <c r="L2354" s="49">
        <v>107</v>
      </c>
      <c r="M2354" s="48" t="s">
        <v>506</v>
      </c>
      <c r="N2354" s="51" t="s">
        <v>404</v>
      </c>
      <c r="P2354" s="48">
        <v>528</v>
      </c>
      <c r="Q2354" s="131" t="str">
        <f>IFERROR(INDEX(JRoomSCS!C:C,MATCH(JRooms!M2354,JRoomSCS!$B:$B,0)),"N/A")</f>
        <v>N/A</v>
      </c>
      <c r="R2354" s="86" t="s">
        <v>405</v>
      </c>
      <c r="S2354" s="87" t="str">
        <f>IFERROR(INDEX(SchoolList!C:C,MATCH(T2354,SchoolList!A:A,0)),"N/A")</f>
        <v>N/A</v>
      </c>
      <c r="T2354" s="87" t="s">
        <v>405</v>
      </c>
      <c r="U2354" s="88"/>
      <c r="V2354" s="87"/>
    </row>
    <row r="2355" spans="1:22" x14ac:dyDescent="0.2">
      <c r="A2355" s="48">
        <v>119</v>
      </c>
      <c r="B2355" s="48" t="s">
        <v>1254</v>
      </c>
      <c r="C2355" s="48" t="s">
        <v>1255</v>
      </c>
      <c r="D2355" s="49">
        <v>662</v>
      </c>
      <c r="E2355" s="50" t="s">
        <v>399</v>
      </c>
      <c r="F2355" s="48" t="s">
        <v>400</v>
      </c>
      <c r="G2355" s="48" t="s">
        <v>401</v>
      </c>
      <c r="H2355" s="48">
        <v>662</v>
      </c>
      <c r="I2355" s="48">
        <v>1</v>
      </c>
      <c r="J2355" s="48" t="s">
        <v>402</v>
      </c>
      <c r="K2355" s="48">
        <v>618</v>
      </c>
      <c r="L2355" s="49">
        <v>108</v>
      </c>
      <c r="M2355" s="48" t="s">
        <v>515</v>
      </c>
      <c r="N2355" s="51" t="s">
        <v>404</v>
      </c>
      <c r="O2355" s="52" t="s">
        <v>491</v>
      </c>
      <c r="P2355" s="48">
        <v>624</v>
      </c>
      <c r="Q2355" s="131" t="str">
        <f>IFERROR(INDEX(JRoomSCS!C:C,MATCH(JRooms!M2355,JRoomSCS!$B:$B,0)),"N/A")</f>
        <v>N/A</v>
      </c>
      <c r="R2355" s="86" t="s">
        <v>405</v>
      </c>
      <c r="S2355" s="87" t="str">
        <f>IFERROR(INDEX(SchoolList!C:C,MATCH(T2355,SchoolList!A:A,0)),"N/A")</f>
        <v>N/A</v>
      </c>
      <c r="T2355" s="87" t="s">
        <v>405</v>
      </c>
      <c r="U2355" s="88"/>
      <c r="V2355" s="87"/>
    </row>
    <row r="2356" spans="1:22" x14ac:dyDescent="0.2">
      <c r="A2356" s="48">
        <v>119</v>
      </c>
      <c r="B2356" s="48" t="s">
        <v>1254</v>
      </c>
      <c r="C2356" s="48" t="s">
        <v>1255</v>
      </c>
      <c r="D2356" s="49">
        <v>662</v>
      </c>
      <c r="E2356" s="50" t="s">
        <v>399</v>
      </c>
      <c r="F2356" s="48" t="s">
        <v>400</v>
      </c>
      <c r="G2356" s="48" t="s">
        <v>401</v>
      </c>
      <c r="H2356" s="48">
        <v>662</v>
      </c>
      <c r="I2356" s="48">
        <v>1</v>
      </c>
      <c r="J2356" s="48" t="s">
        <v>402</v>
      </c>
      <c r="K2356" s="48">
        <v>619</v>
      </c>
      <c r="L2356" s="49">
        <v>109</v>
      </c>
      <c r="M2356" s="48" t="s">
        <v>515</v>
      </c>
      <c r="N2356" s="51" t="s">
        <v>404</v>
      </c>
      <c r="P2356" s="48">
        <v>672</v>
      </c>
      <c r="Q2356" s="131" t="str">
        <f>IFERROR(INDEX(JRoomSCS!C:C,MATCH(JRooms!M2356,JRoomSCS!$B:$B,0)),"N/A")</f>
        <v>N/A</v>
      </c>
      <c r="R2356" s="86" t="s">
        <v>405</v>
      </c>
      <c r="S2356" s="87" t="str">
        <f>IFERROR(INDEX(SchoolList!C:C,MATCH(T2356,SchoolList!A:A,0)),"N/A")</f>
        <v>N/A</v>
      </c>
      <c r="T2356" s="87" t="s">
        <v>405</v>
      </c>
      <c r="U2356" s="88"/>
      <c r="V2356" s="87"/>
    </row>
    <row r="2357" spans="1:22" x14ac:dyDescent="0.2">
      <c r="A2357" s="48">
        <v>119</v>
      </c>
      <c r="B2357" s="48" t="s">
        <v>1254</v>
      </c>
      <c r="C2357" s="48" t="s">
        <v>1255</v>
      </c>
      <c r="D2357" s="49">
        <v>662</v>
      </c>
      <c r="E2357" s="50" t="s">
        <v>399</v>
      </c>
      <c r="F2357" s="48" t="s">
        <v>400</v>
      </c>
      <c r="G2357" s="48" t="s">
        <v>401</v>
      </c>
      <c r="H2357" s="48">
        <v>662</v>
      </c>
      <c r="I2357" s="48">
        <v>1</v>
      </c>
      <c r="J2357" s="48" t="s">
        <v>402</v>
      </c>
      <c r="K2357" s="48">
        <v>620</v>
      </c>
      <c r="L2357" s="49">
        <v>110</v>
      </c>
      <c r="M2357" s="48" t="s">
        <v>515</v>
      </c>
      <c r="N2357" s="51" t="s">
        <v>404</v>
      </c>
      <c r="P2357" s="48">
        <v>912</v>
      </c>
      <c r="Q2357" s="131" t="str">
        <f>IFERROR(INDEX(JRoomSCS!C:C,MATCH(JRooms!M2357,JRoomSCS!$B:$B,0)),"N/A")</f>
        <v>N/A</v>
      </c>
      <c r="R2357" s="86" t="s">
        <v>405</v>
      </c>
      <c r="S2357" s="87" t="str">
        <f>IFERROR(INDEX(SchoolList!C:C,MATCH(T2357,SchoolList!A:A,0)),"N/A")</f>
        <v>N/A</v>
      </c>
      <c r="T2357" s="87" t="s">
        <v>405</v>
      </c>
      <c r="U2357" s="88"/>
      <c r="V2357" s="87"/>
    </row>
    <row r="2358" spans="1:22" x14ac:dyDescent="0.2">
      <c r="A2358" s="48">
        <v>119</v>
      </c>
      <c r="B2358" s="48" t="s">
        <v>1254</v>
      </c>
      <c r="C2358" s="48" t="s">
        <v>1255</v>
      </c>
      <c r="D2358" s="49">
        <v>662</v>
      </c>
      <c r="E2358" s="50" t="s">
        <v>399</v>
      </c>
      <c r="F2358" s="48" t="s">
        <v>400</v>
      </c>
      <c r="G2358" s="48" t="s">
        <v>401</v>
      </c>
      <c r="H2358" s="48">
        <v>662</v>
      </c>
      <c r="I2358" s="48">
        <v>1</v>
      </c>
      <c r="J2358" s="48" t="s">
        <v>402</v>
      </c>
      <c r="K2358" s="48">
        <v>621</v>
      </c>
      <c r="L2358" s="49">
        <v>111</v>
      </c>
      <c r="M2358" s="48" t="s">
        <v>515</v>
      </c>
      <c r="N2358" s="51" t="s">
        <v>404</v>
      </c>
      <c r="P2358" s="48">
        <v>672</v>
      </c>
      <c r="Q2358" s="131" t="str">
        <f>IFERROR(INDEX(JRoomSCS!C:C,MATCH(JRooms!M2358,JRoomSCS!$B:$B,0)),"N/A")</f>
        <v>N/A</v>
      </c>
      <c r="R2358" s="86" t="s">
        <v>405</v>
      </c>
      <c r="S2358" s="87" t="str">
        <f>IFERROR(INDEX(SchoolList!C:C,MATCH(T2358,SchoolList!A:A,0)),"N/A")</f>
        <v>N/A</v>
      </c>
      <c r="T2358" s="87" t="s">
        <v>405</v>
      </c>
      <c r="U2358" s="88"/>
      <c r="V2358" s="87"/>
    </row>
    <row r="2359" spans="1:22" x14ac:dyDescent="0.2">
      <c r="A2359" s="48">
        <v>119</v>
      </c>
      <c r="B2359" s="48" t="s">
        <v>1254</v>
      </c>
      <c r="C2359" s="48" t="s">
        <v>1255</v>
      </c>
      <c r="D2359" s="49">
        <v>662</v>
      </c>
      <c r="E2359" s="50" t="s">
        <v>399</v>
      </c>
      <c r="F2359" s="48" t="s">
        <v>400</v>
      </c>
      <c r="G2359" s="48" t="s">
        <v>401</v>
      </c>
      <c r="H2359" s="48">
        <v>662</v>
      </c>
      <c r="I2359" s="48">
        <v>1</v>
      </c>
      <c r="J2359" s="48" t="s">
        <v>402</v>
      </c>
      <c r="K2359" s="48">
        <v>622</v>
      </c>
      <c r="L2359" s="49">
        <v>112</v>
      </c>
      <c r="M2359" s="48" t="s">
        <v>515</v>
      </c>
      <c r="N2359" s="51" t="s">
        <v>404</v>
      </c>
      <c r="P2359" s="48">
        <v>672</v>
      </c>
      <c r="Q2359" s="131" t="str">
        <f>IFERROR(INDEX(JRoomSCS!C:C,MATCH(JRooms!M2359,JRoomSCS!$B:$B,0)),"N/A")</f>
        <v>N/A</v>
      </c>
      <c r="R2359" s="86" t="s">
        <v>405</v>
      </c>
      <c r="S2359" s="87" t="str">
        <f>IFERROR(INDEX(SchoolList!C:C,MATCH(T2359,SchoolList!A:A,0)),"N/A")</f>
        <v>N/A</v>
      </c>
      <c r="T2359" s="87" t="s">
        <v>405</v>
      </c>
      <c r="U2359" s="88"/>
      <c r="V2359" s="87"/>
    </row>
    <row r="2360" spans="1:22" x14ac:dyDescent="0.2">
      <c r="A2360" s="48">
        <v>119</v>
      </c>
      <c r="B2360" s="48" t="s">
        <v>1254</v>
      </c>
      <c r="C2360" s="48" t="s">
        <v>1255</v>
      </c>
      <c r="D2360" s="49">
        <v>662</v>
      </c>
      <c r="E2360" s="50" t="s">
        <v>399</v>
      </c>
      <c r="F2360" s="48" t="s">
        <v>400</v>
      </c>
      <c r="G2360" s="48" t="s">
        <v>401</v>
      </c>
      <c r="H2360" s="48">
        <v>662</v>
      </c>
      <c r="I2360" s="48">
        <v>1</v>
      </c>
      <c r="J2360" s="48" t="s">
        <v>402</v>
      </c>
      <c r="K2360" s="48">
        <v>623</v>
      </c>
      <c r="L2360" s="49">
        <v>113</v>
      </c>
      <c r="M2360" s="48" t="s">
        <v>515</v>
      </c>
      <c r="N2360" s="51" t="s">
        <v>404</v>
      </c>
      <c r="P2360" s="48">
        <v>648</v>
      </c>
      <c r="Q2360" s="131" t="str">
        <f>IFERROR(INDEX(JRoomSCS!C:C,MATCH(JRooms!M2360,JRoomSCS!$B:$B,0)),"N/A")</f>
        <v>N/A</v>
      </c>
      <c r="R2360" s="86" t="s">
        <v>405</v>
      </c>
      <c r="S2360" s="87" t="str">
        <f>IFERROR(INDEX(SchoolList!C:C,MATCH(T2360,SchoolList!A:A,0)),"N/A")</f>
        <v>N/A</v>
      </c>
      <c r="T2360" s="87" t="s">
        <v>405</v>
      </c>
      <c r="U2360" s="88"/>
      <c r="V2360" s="87"/>
    </row>
    <row r="2361" spans="1:22" x14ac:dyDescent="0.2">
      <c r="A2361" s="48">
        <v>119</v>
      </c>
      <c r="B2361" s="48" t="s">
        <v>1254</v>
      </c>
      <c r="C2361" s="48" t="s">
        <v>1255</v>
      </c>
      <c r="D2361" s="49">
        <v>662</v>
      </c>
      <c r="E2361" s="50" t="s">
        <v>399</v>
      </c>
      <c r="F2361" s="48" t="s">
        <v>400</v>
      </c>
      <c r="G2361" s="48" t="s">
        <v>401</v>
      </c>
      <c r="H2361" s="48">
        <v>662</v>
      </c>
      <c r="I2361" s="48">
        <v>1</v>
      </c>
      <c r="J2361" s="48" t="s">
        <v>402</v>
      </c>
      <c r="K2361" s="48">
        <v>624</v>
      </c>
      <c r="L2361" s="49">
        <v>114</v>
      </c>
      <c r="M2361" s="48" t="s">
        <v>515</v>
      </c>
      <c r="N2361" s="51" t="s">
        <v>404</v>
      </c>
      <c r="P2361" s="48">
        <v>648</v>
      </c>
      <c r="Q2361" s="131" t="str">
        <f>IFERROR(INDEX(JRoomSCS!C:C,MATCH(JRooms!M2361,JRoomSCS!$B:$B,0)),"N/A")</f>
        <v>N/A</v>
      </c>
      <c r="R2361" s="86" t="s">
        <v>405</v>
      </c>
      <c r="S2361" s="87" t="str">
        <f>IFERROR(INDEX(SchoolList!C:C,MATCH(T2361,SchoolList!A:A,0)),"N/A")</f>
        <v>N/A</v>
      </c>
      <c r="T2361" s="87" t="s">
        <v>405</v>
      </c>
      <c r="U2361" s="88"/>
      <c r="V2361" s="87"/>
    </row>
    <row r="2362" spans="1:22" x14ac:dyDescent="0.2">
      <c r="A2362" s="48">
        <v>119</v>
      </c>
      <c r="B2362" s="48" t="s">
        <v>1254</v>
      </c>
      <c r="C2362" s="48" t="s">
        <v>1255</v>
      </c>
      <c r="D2362" s="49">
        <v>662</v>
      </c>
      <c r="E2362" s="50" t="s">
        <v>399</v>
      </c>
      <c r="F2362" s="48" t="s">
        <v>400</v>
      </c>
      <c r="G2362" s="48" t="s">
        <v>401</v>
      </c>
      <c r="H2362" s="48">
        <v>662</v>
      </c>
      <c r="I2362" s="48">
        <v>1</v>
      </c>
      <c r="J2362" s="48" t="s">
        <v>402</v>
      </c>
      <c r="K2362" s="48">
        <v>625</v>
      </c>
      <c r="L2362" s="49">
        <v>115</v>
      </c>
      <c r="M2362" s="48" t="s">
        <v>515</v>
      </c>
      <c r="N2362" s="51" t="s">
        <v>404</v>
      </c>
      <c r="P2362" s="48">
        <v>648</v>
      </c>
      <c r="Q2362" s="131" t="str">
        <f>IFERROR(INDEX(JRoomSCS!C:C,MATCH(JRooms!M2362,JRoomSCS!$B:$B,0)),"N/A")</f>
        <v>N/A</v>
      </c>
      <c r="R2362" s="86" t="s">
        <v>405</v>
      </c>
      <c r="S2362" s="87" t="str">
        <f>IFERROR(INDEX(SchoolList!C:C,MATCH(T2362,SchoolList!A:A,0)),"N/A")</f>
        <v>N/A</v>
      </c>
      <c r="T2362" s="87" t="s">
        <v>405</v>
      </c>
      <c r="U2362" s="88"/>
      <c r="V2362" s="87"/>
    </row>
    <row r="2363" spans="1:22" x14ac:dyDescent="0.2">
      <c r="A2363" s="48">
        <v>119</v>
      </c>
      <c r="B2363" s="48" t="s">
        <v>1254</v>
      </c>
      <c r="C2363" s="48" t="s">
        <v>1255</v>
      </c>
      <c r="D2363" s="49">
        <v>662</v>
      </c>
      <c r="E2363" s="50" t="s">
        <v>399</v>
      </c>
      <c r="F2363" s="48" t="s">
        <v>400</v>
      </c>
      <c r="G2363" s="48" t="s">
        <v>401</v>
      </c>
      <c r="H2363" s="48">
        <v>662</v>
      </c>
      <c r="I2363" s="48">
        <v>1</v>
      </c>
      <c r="J2363" s="48" t="s">
        <v>402</v>
      </c>
      <c r="K2363" s="48">
        <v>626</v>
      </c>
      <c r="L2363" s="49">
        <v>116</v>
      </c>
      <c r="M2363" s="48" t="s">
        <v>365</v>
      </c>
      <c r="N2363" s="51" t="s">
        <v>404</v>
      </c>
      <c r="P2363" s="48">
        <v>816</v>
      </c>
      <c r="Q2363" s="131" t="str">
        <f>IFERROR(INDEX(JRoomSCS!C:C,MATCH(JRooms!M2363,JRoomSCS!$B:$B,0)),"N/A")</f>
        <v>Science</v>
      </c>
      <c r="R2363" s="86" t="s">
        <v>405</v>
      </c>
      <c r="S2363" s="87" t="str">
        <f>IFERROR(INDEX(SchoolList!C:C,MATCH(T2363,SchoolList!A:A,0)),"N/A")</f>
        <v>N/A</v>
      </c>
      <c r="T2363" s="87" t="s">
        <v>405</v>
      </c>
      <c r="U2363" s="88"/>
      <c r="V2363" s="87"/>
    </row>
    <row r="2364" spans="1:22" x14ac:dyDescent="0.2">
      <c r="A2364" s="48">
        <v>119</v>
      </c>
      <c r="B2364" s="48" t="s">
        <v>1254</v>
      </c>
      <c r="C2364" s="48" t="s">
        <v>1255</v>
      </c>
      <c r="D2364" s="49">
        <v>662</v>
      </c>
      <c r="E2364" s="50" t="s">
        <v>399</v>
      </c>
      <c r="F2364" s="48" t="s">
        <v>400</v>
      </c>
      <c r="G2364" s="48" t="s">
        <v>401</v>
      </c>
      <c r="H2364" s="48">
        <v>662</v>
      </c>
      <c r="I2364" s="48">
        <v>1</v>
      </c>
      <c r="J2364" s="48" t="s">
        <v>402</v>
      </c>
      <c r="K2364" s="48">
        <v>631</v>
      </c>
      <c r="L2364" s="49">
        <v>117</v>
      </c>
      <c r="M2364" s="48" t="s">
        <v>368</v>
      </c>
      <c r="N2364" s="51" t="s">
        <v>500</v>
      </c>
      <c r="P2364" s="48">
        <v>1320</v>
      </c>
      <c r="Q2364" s="131" t="str">
        <f>IFERROR(INDEX(JRoomSCS!C:C,MATCH(JRooms!M2364,JRoomSCS!$B:$B,0)),"N/A")</f>
        <v>Science</v>
      </c>
      <c r="R2364" s="86" t="s">
        <v>405</v>
      </c>
      <c r="S2364" s="87" t="str">
        <f>IFERROR(INDEX(SchoolList!C:C,MATCH(T2364,SchoolList!A:A,0)),"N/A")</f>
        <v>N/A</v>
      </c>
      <c r="T2364" s="87" t="s">
        <v>405</v>
      </c>
      <c r="U2364" s="88"/>
      <c r="V2364" s="87"/>
    </row>
    <row r="2365" spans="1:22" x14ac:dyDescent="0.2">
      <c r="A2365" s="48">
        <v>119</v>
      </c>
      <c r="B2365" s="48" t="s">
        <v>1254</v>
      </c>
      <c r="C2365" s="48" t="s">
        <v>1255</v>
      </c>
      <c r="D2365" s="49">
        <v>662</v>
      </c>
      <c r="E2365" s="50" t="s">
        <v>399</v>
      </c>
      <c r="F2365" s="48" t="s">
        <v>400</v>
      </c>
      <c r="G2365" s="48" t="s">
        <v>401</v>
      </c>
      <c r="H2365" s="48">
        <v>662</v>
      </c>
      <c r="I2365" s="48">
        <v>1</v>
      </c>
      <c r="J2365" s="48" t="s">
        <v>402</v>
      </c>
      <c r="K2365" s="48">
        <v>1767</v>
      </c>
      <c r="L2365" s="49">
        <v>118</v>
      </c>
      <c r="M2365" s="48" t="s">
        <v>365</v>
      </c>
      <c r="N2365" s="51" t="s">
        <v>404</v>
      </c>
      <c r="O2365" s="52" t="s">
        <v>410</v>
      </c>
      <c r="P2365" s="48">
        <v>700</v>
      </c>
      <c r="Q2365" s="131" t="str">
        <f>IFERROR(INDEX(JRoomSCS!C:C,MATCH(JRooms!M2365,JRoomSCS!$B:$B,0)),"N/A")</f>
        <v>Science</v>
      </c>
      <c r="R2365" s="86" t="s">
        <v>405</v>
      </c>
      <c r="S2365" s="87" t="str">
        <f>IFERROR(INDEX(SchoolList!C:C,MATCH(T2365,SchoolList!A:A,0)),"N/A")</f>
        <v>N/A</v>
      </c>
      <c r="T2365" s="87" t="s">
        <v>405</v>
      </c>
      <c r="U2365" s="88"/>
      <c r="V2365" s="87"/>
    </row>
    <row r="2366" spans="1:22" x14ac:dyDescent="0.2">
      <c r="A2366" s="48">
        <v>119</v>
      </c>
      <c r="B2366" s="48" t="s">
        <v>1254</v>
      </c>
      <c r="C2366" s="48" t="s">
        <v>1255</v>
      </c>
      <c r="D2366" s="49">
        <v>662</v>
      </c>
      <c r="E2366" s="50" t="s">
        <v>399</v>
      </c>
      <c r="F2366" s="48" t="s">
        <v>400</v>
      </c>
      <c r="G2366" s="48" t="s">
        <v>401</v>
      </c>
      <c r="H2366" s="48">
        <v>662</v>
      </c>
      <c r="I2366" s="48">
        <v>1</v>
      </c>
      <c r="J2366" s="48" t="s">
        <v>402</v>
      </c>
      <c r="K2366" s="48">
        <v>632</v>
      </c>
      <c r="L2366" s="49">
        <v>119</v>
      </c>
      <c r="M2366" s="48" t="s">
        <v>515</v>
      </c>
      <c r="N2366" s="51" t="s">
        <v>404</v>
      </c>
      <c r="P2366" s="48">
        <v>988</v>
      </c>
      <c r="Q2366" s="131" t="str">
        <f>IFERROR(INDEX(JRoomSCS!C:C,MATCH(JRooms!M2366,JRoomSCS!$B:$B,0)),"N/A")</f>
        <v>N/A</v>
      </c>
      <c r="R2366" s="86" t="s">
        <v>405</v>
      </c>
      <c r="S2366" s="87" t="str">
        <f>IFERROR(INDEX(SchoolList!C:C,MATCH(T2366,SchoolList!A:A,0)),"N/A")</f>
        <v>N/A</v>
      </c>
      <c r="T2366" s="87" t="s">
        <v>405</v>
      </c>
      <c r="U2366" s="88"/>
      <c r="V2366" s="87"/>
    </row>
    <row r="2367" spans="1:22" x14ac:dyDescent="0.2">
      <c r="A2367" s="48">
        <v>119</v>
      </c>
      <c r="B2367" s="48" t="s">
        <v>1254</v>
      </c>
      <c r="C2367" s="48" t="s">
        <v>1255</v>
      </c>
      <c r="D2367" s="49">
        <v>662</v>
      </c>
      <c r="E2367" s="50" t="s">
        <v>399</v>
      </c>
      <c r="F2367" s="48" t="s">
        <v>400</v>
      </c>
      <c r="G2367" s="48" t="s">
        <v>401</v>
      </c>
      <c r="H2367" s="48">
        <v>662</v>
      </c>
      <c r="I2367" s="48">
        <v>1</v>
      </c>
      <c r="J2367" s="48" t="s">
        <v>402</v>
      </c>
      <c r="K2367" s="48">
        <v>629</v>
      </c>
      <c r="L2367" s="49">
        <v>120</v>
      </c>
      <c r="M2367" s="48" t="s">
        <v>365</v>
      </c>
      <c r="N2367" s="51" t="s">
        <v>404</v>
      </c>
      <c r="P2367" s="48">
        <v>1080</v>
      </c>
      <c r="Q2367" s="131" t="str">
        <f>IFERROR(INDEX(JRoomSCS!C:C,MATCH(JRooms!M2367,JRoomSCS!$B:$B,0)),"N/A")</f>
        <v>Science</v>
      </c>
      <c r="R2367" s="86" t="s">
        <v>405</v>
      </c>
      <c r="S2367" s="87" t="str">
        <f>IFERROR(INDEX(SchoolList!C:C,MATCH(T2367,SchoolList!A:A,0)),"N/A")</f>
        <v>N/A</v>
      </c>
      <c r="T2367" s="87" t="s">
        <v>405</v>
      </c>
      <c r="U2367" s="88"/>
      <c r="V2367" s="87"/>
    </row>
    <row r="2368" spans="1:22" x14ac:dyDescent="0.2">
      <c r="A2368" s="48">
        <v>119</v>
      </c>
      <c r="B2368" s="48" t="s">
        <v>1254</v>
      </c>
      <c r="C2368" s="48" t="s">
        <v>1255</v>
      </c>
      <c r="D2368" s="49">
        <v>662</v>
      </c>
      <c r="E2368" s="50" t="s">
        <v>399</v>
      </c>
      <c r="F2368" s="48" t="s">
        <v>400</v>
      </c>
      <c r="G2368" s="48" t="s">
        <v>401</v>
      </c>
      <c r="H2368" s="48">
        <v>662</v>
      </c>
      <c r="I2368" s="48">
        <v>1</v>
      </c>
      <c r="J2368" s="48" t="s">
        <v>402</v>
      </c>
      <c r="K2368" s="48">
        <v>630</v>
      </c>
      <c r="L2368" s="49">
        <v>122</v>
      </c>
      <c r="M2368" s="48" t="s">
        <v>365</v>
      </c>
      <c r="N2368" s="51" t="s">
        <v>404</v>
      </c>
      <c r="P2368" s="48">
        <v>1080</v>
      </c>
      <c r="Q2368" s="131" t="str">
        <f>IFERROR(INDEX(JRoomSCS!C:C,MATCH(JRooms!M2368,JRoomSCS!$B:$B,0)),"N/A")</f>
        <v>Science</v>
      </c>
      <c r="R2368" s="86" t="s">
        <v>405</v>
      </c>
      <c r="S2368" s="87" t="str">
        <f>IFERROR(INDEX(SchoolList!C:C,MATCH(T2368,SchoolList!A:A,0)),"N/A")</f>
        <v>N/A</v>
      </c>
      <c r="T2368" s="87" t="s">
        <v>405</v>
      </c>
      <c r="U2368" s="88"/>
      <c r="V2368" s="87"/>
    </row>
    <row r="2369" spans="1:22" x14ac:dyDescent="0.2">
      <c r="A2369" s="48">
        <v>119</v>
      </c>
      <c r="B2369" s="48" t="s">
        <v>1254</v>
      </c>
      <c r="C2369" s="48" t="s">
        <v>1255</v>
      </c>
      <c r="D2369" s="49">
        <v>662</v>
      </c>
      <c r="E2369" s="50" t="s">
        <v>399</v>
      </c>
      <c r="F2369" s="48" t="s">
        <v>400</v>
      </c>
      <c r="G2369" s="48" t="s">
        <v>401</v>
      </c>
      <c r="H2369" s="48">
        <v>662</v>
      </c>
      <c r="I2369" s="48">
        <v>1</v>
      </c>
      <c r="J2369" s="48" t="s">
        <v>402</v>
      </c>
      <c r="K2369" s="48">
        <v>613</v>
      </c>
      <c r="L2369" s="49">
        <v>126</v>
      </c>
      <c r="M2369" s="48" t="s">
        <v>515</v>
      </c>
      <c r="N2369" s="51" t="s">
        <v>404</v>
      </c>
      <c r="O2369" s="52" t="s">
        <v>491</v>
      </c>
      <c r="P2369" s="48">
        <v>672</v>
      </c>
      <c r="Q2369" s="131" t="str">
        <f>IFERROR(INDEX(JRoomSCS!C:C,MATCH(JRooms!M2369,JRoomSCS!$B:$B,0)),"N/A")</f>
        <v>N/A</v>
      </c>
      <c r="R2369" s="86" t="s">
        <v>405</v>
      </c>
      <c r="S2369" s="87" t="str">
        <f>IFERROR(INDEX(SchoolList!C:C,MATCH(T2369,SchoolList!A:A,0)),"N/A")</f>
        <v>N/A</v>
      </c>
      <c r="T2369" s="87" t="s">
        <v>405</v>
      </c>
      <c r="U2369" s="88"/>
      <c r="V2369" s="87"/>
    </row>
    <row r="2370" spans="1:22" x14ac:dyDescent="0.2">
      <c r="A2370" s="48">
        <v>119</v>
      </c>
      <c r="B2370" s="48" t="s">
        <v>1254</v>
      </c>
      <c r="C2370" s="48" t="s">
        <v>1255</v>
      </c>
      <c r="D2370" s="49">
        <v>662</v>
      </c>
      <c r="E2370" s="50" t="s">
        <v>399</v>
      </c>
      <c r="F2370" s="48" t="s">
        <v>400</v>
      </c>
      <c r="G2370" s="48" t="s">
        <v>401</v>
      </c>
      <c r="H2370" s="48">
        <v>662</v>
      </c>
      <c r="I2370" s="48">
        <v>1</v>
      </c>
      <c r="J2370" s="48" t="s">
        <v>402</v>
      </c>
      <c r="K2370" s="48">
        <v>612</v>
      </c>
      <c r="L2370" s="49" t="s">
        <v>1256</v>
      </c>
      <c r="M2370" s="48" t="s">
        <v>515</v>
      </c>
      <c r="N2370" s="51" t="s">
        <v>404</v>
      </c>
      <c r="P2370" s="48">
        <v>1104</v>
      </c>
      <c r="Q2370" s="131" t="str">
        <f>IFERROR(INDEX(JRoomSCS!C:C,MATCH(JRooms!M2370,JRoomSCS!$B:$B,0)),"N/A")</f>
        <v>N/A</v>
      </c>
      <c r="R2370" s="86" t="s">
        <v>405</v>
      </c>
      <c r="S2370" s="87" t="str">
        <f>IFERROR(INDEX(SchoolList!C:C,MATCH(T2370,SchoolList!A:A,0)),"N/A")</f>
        <v>N/A</v>
      </c>
      <c r="T2370" s="87" t="s">
        <v>405</v>
      </c>
      <c r="U2370" s="88"/>
      <c r="V2370" s="87"/>
    </row>
    <row r="2371" spans="1:22" x14ac:dyDescent="0.2">
      <c r="A2371" s="48">
        <v>119</v>
      </c>
      <c r="B2371" s="48" t="s">
        <v>1254</v>
      </c>
      <c r="C2371" s="48" t="s">
        <v>1255</v>
      </c>
      <c r="D2371" s="49">
        <v>662</v>
      </c>
      <c r="E2371" s="50" t="s">
        <v>399</v>
      </c>
      <c r="F2371" s="48" t="s">
        <v>400</v>
      </c>
      <c r="G2371" s="48" t="s">
        <v>401</v>
      </c>
      <c r="H2371" s="48">
        <v>662</v>
      </c>
      <c r="I2371" s="48">
        <v>1</v>
      </c>
      <c r="J2371" s="48" t="s">
        <v>402</v>
      </c>
      <c r="K2371" s="48">
        <v>627</v>
      </c>
      <c r="L2371" s="49" t="s">
        <v>521</v>
      </c>
      <c r="M2371" s="48" t="s">
        <v>563</v>
      </c>
      <c r="N2371" s="51" t="s">
        <v>564</v>
      </c>
      <c r="P2371" s="48">
        <v>6789</v>
      </c>
      <c r="Q2371" s="131" t="str">
        <f>IFERROR(INDEX(JRoomSCS!C:C,MATCH(JRooms!M2371,JRoomSCS!$B:$B,0)),"N/A")</f>
        <v>N/A</v>
      </c>
      <c r="R2371" s="86" t="s">
        <v>405</v>
      </c>
      <c r="S2371" s="87" t="str">
        <f>IFERROR(INDEX(SchoolList!C:C,MATCH(T2371,SchoolList!A:A,0)),"N/A")</f>
        <v>N/A</v>
      </c>
      <c r="T2371" s="87" t="s">
        <v>405</v>
      </c>
      <c r="U2371" s="88"/>
      <c r="V2371" s="87"/>
    </row>
    <row r="2372" spans="1:22" x14ac:dyDescent="0.2">
      <c r="A2372" s="48">
        <v>119</v>
      </c>
      <c r="B2372" s="48" t="s">
        <v>1254</v>
      </c>
      <c r="C2372" s="48" t="s">
        <v>1255</v>
      </c>
      <c r="D2372" s="49">
        <v>662</v>
      </c>
      <c r="E2372" s="50" t="s">
        <v>399</v>
      </c>
      <c r="F2372" s="48" t="s">
        <v>400</v>
      </c>
      <c r="G2372" s="48" t="s">
        <v>401</v>
      </c>
      <c r="H2372" s="48">
        <v>1001</v>
      </c>
      <c r="I2372" s="48" t="s">
        <v>454</v>
      </c>
      <c r="J2372" s="48" t="s">
        <v>975</v>
      </c>
      <c r="K2372" s="48">
        <v>1769</v>
      </c>
      <c r="L2372" s="49">
        <v>7</v>
      </c>
      <c r="M2372" s="48" t="s">
        <v>515</v>
      </c>
      <c r="N2372" s="51" t="s">
        <v>404</v>
      </c>
      <c r="P2372" s="48">
        <v>816</v>
      </c>
      <c r="Q2372" s="131" t="str">
        <f>IFERROR(INDEX(JRoomSCS!C:C,MATCH(JRooms!M2372,JRoomSCS!$B:$B,0)),"N/A")</f>
        <v>N/A</v>
      </c>
      <c r="R2372" s="86" t="s">
        <v>405</v>
      </c>
      <c r="S2372" s="87" t="str">
        <f>IFERROR(INDEX(SchoolList!C:C,MATCH(T2372,SchoolList!A:A,0)),"N/A")</f>
        <v>N/A</v>
      </c>
      <c r="T2372" s="87" t="s">
        <v>405</v>
      </c>
      <c r="U2372" s="88"/>
      <c r="V2372" s="87"/>
    </row>
    <row r="2373" spans="1:22" x14ac:dyDescent="0.2">
      <c r="A2373" s="48">
        <v>119</v>
      </c>
      <c r="B2373" s="48" t="s">
        <v>1254</v>
      </c>
      <c r="C2373" s="48" t="s">
        <v>1255</v>
      </c>
      <c r="D2373" s="49">
        <v>662</v>
      </c>
      <c r="E2373" s="50" t="s">
        <v>399</v>
      </c>
      <c r="F2373" s="48" t="s">
        <v>400</v>
      </c>
      <c r="G2373" s="48" t="s">
        <v>401</v>
      </c>
      <c r="H2373" s="48">
        <v>1001</v>
      </c>
      <c r="I2373" s="48" t="s">
        <v>454</v>
      </c>
      <c r="J2373" s="48" t="s">
        <v>975</v>
      </c>
      <c r="K2373" s="48">
        <v>1770</v>
      </c>
      <c r="L2373" s="49">
        <v>8</v>
      </c>
      <c r="M2373" s="48" t="s">
        <v>515</v>
      </c>
      <c r="N2373" s="51" t="s">
        <v>404</v>
      </c>
      <c r="P2373" s="48">
        <v>672</v>
      </c>
      <c r="Q2373" s="131" t="str">
        <f>IFERROR(INDEX(JRoomSCS!C:C,MATCH(JRooms!M2373,JRoomSCS!$B:$B,0)),"N/A")</f>
        <v>N/A</v>
      </c>
      <c r="R2373" s="86" t="s">
        <v>405</v>
      </c>
      <c r="S2373" s="87" t="str">
        <f>IFERROR(INDEX(SchoolList!C:C,MATCH(T2373,SchoolList!A:A,0)),"N/A")</f>
        <v>N/A</v>
      </c>
      <c r="T2373" s="87" t="s">
        <v>405</v>
      </c>
      <c r="U2373" s="88"/>
      <c r="V2373" s="87"/>
    </row>
    <row r="2374" spans="1:22" x14ac:dyDescent="0.2">
      <c r="A2374" s="48">
        <v>119</v>
      </c>
      <c r="B2374" s="48" t="s">
        <v>1254</v>
      </c>
      <c r="C2374" s="48" t="s">
        <v>1255</v>
      </c>
      <c r="D2374" s="49">
        <v>662</v>
      </c>
      <c r="E2374" s="50" t="s">
        <v>399</v>
      </c>
      <c r="F2374" s="48" t="s">
        <v>400</v>
      </c>
      <c r="G2374" s="48" t="s">
        <v>401</v>
      </c>
      <c r="H2374" s="48">
        <v>1001</v>
      </c>
      <c r="I2374" s="48" t="s">
        <v>454</v>
      </c>
      <c r="J2374" s="48" t="s">
        <v>975</v>
      </c>
      <c r="K2374" s="48">
        <v>1771</v>
      </c>
      <c r="L2374" s="49">
        <v>9</v>
      </c>
      <c r="M2374" s="48" t="s">
        <v>515</v>
      </c>
      <c r="N2374" s="51" t="s">
        <v>404</v>
      </c>
      <c r="P2374" s="48">
        <v>576</v>
      </c>
      <c r="Q2374" s="131" t="str">
        <f>IFERROR(INDEX(JRoomSCS!C:C,MATCH(JRooms!M2374,JRoomSCS!$B:$B,0)),"N/A")</f>
        <v>N/A</v>
      </c>
      <c r="R2374" s="86" t="s">
        <v>396</v>
      </c>
      <c r="S2374" s="87" t="str">
        <f>IFERROR(INDEX(SchoolList!C:C,MATCH(T2374,SchoolList!A:A,0)),"N/A")</f>
        <v>N/A</v>
      </c>
      <c r="T2374" s="87" t="s">
        <v>405</v>
      </c>
      <c r="U2374" s="88"/>
      <c r="V2374" s="87"/>
    </row>
    <row r="2375" spans="1:22" x14ac:dyDescent="0.2">
      <c r="A2375" s="48">
        <v>119</v>
      </c>
      <c r="B2375" s="48" t="s">
        <v>1254</v>
      </c>
      <c r="C2375" s="48" t="s">
        <v>1255</v>
      </c>
      <c r="D2375" s="49">
        <v>662</v>
      </c>
      <c r="E2375" s="50" t="s">
        <v>399</v>
      </c>
      <c r="F2375" s="48" t="s">
        <v>400</v>
      </c>
      <c r="G2375" s="48" t="s">
        <v>401</v>
      </c>
      <c r="H2375" s="48">
        <v>1001</v>
      </c>
      <c r="I2375" s="48" t="s">
        <v>454</v>
      </c>
      <c r="J2375" s="48" t="s">
        <v>975</v>
      </c>
      <c r="K2375" s="48">
        <v>1772</v>
      </c>
      <c r="L2375" s="49">
        <v>11</v>
      </c>
      <c r="M2375" s="48" t="s">
        <v>515</v>
      </c>
      <c r="N2375" s="51" t="s">
        <v>404</v>
      </c>
      <c r="P2375" s="48">
        <v>552</v>
      </c>
      <c r="Q2375" s="131" t="str">
        <f>IFERROR(INDEX(JRoomSCS!C:C,MATCH(JRooms!M2375,JRoomSCS!$B:$B,0)),"N/A")</f>
        <v>N/A</v>
      </c>
      <c r="R2375" s="86" t="s">
        <v>405</v>
      </c>
      <c r="S2375" s="87" t="str">
        <f>IFERROR(INDEX(SchoolList!C:C,MATCH(T2375,SchoolList!A:A,0)),"N/A")</f>
        <v>N/A</v>
      </c>
      <c r="T2375" s="87" t="s">
        <v>405</v>
      </c>
      <c r="U2375" s="88"/>
      <c r="V2375" s="87"/>
    </row>
    <row r="2376" spans="1:22" x14ac:dyDescent="0.2">
      <c r="A2376" s="48">
        <v>119</v>
      </c>
      <c r="B2376" s="48" t="s">
        <v>1254</v>
      </c>
      <c r="C2376" s="48" t="s">
        <v>1255</v>
      </c>
      <c r="D2376" s="49">
        <v>662</v>
      </c>
      <c r="E2376" s="50" t="s">
        <v>399</v>
      </c>
      <c r="F2376" s="48" t="s">
        <v>400</v>
      </c>
      <c r="G2376" s="48" t="s">
        <v>401</v>
      </c>
      <c r="H2376" s="48">
        <v>1001</v>
      </c>
      <c r="I2376" s="48" t="s">
        <v>454</v>
      </c>
      <c r="J2376" s="48" t="s">
        <v>975</v>
      </c>
      <c r="K2376" s="48">
        <v>636</v>
      </c>
      <c r="L2376" s="49">
        <v>12</v>
      </c>
      <c r="M2376" s="48" t="s">
        <v>515</v>
      </c>
      <c r="N2376" s="51" t="s">
        <v>404</v>
      </c>
      <c r="P2376" s="48">
        <v>648</v>
      </c>
      <c r="Q2376" s="131" t="str">
        <f>IFERROR(INDEX(JRoomSCS!C:C,MATCH(JRooms!M2376,JRoomSCS!$B:$B,0)),"N/A")</f>
        <v>N/A</v>
      </c>
      <c r="R2376" s="86" t="s">
        <v>396</v>
      </c>
      <c r="S2376" s="87" t="str">
        <f>IFERROR(INDEX(SchoolList!C:C,MATCH(T2376,SchoolList!A:A,0)),"N/A")</f>
        <v>N/A</v>
      </c>
      <c r="T2376" s="87" t="s">
        <v>405</v>
      </c>
      <c r="U2376" s="88"/>
      <c r="V2376" s="87"/>
    </row>
    <row r="2377" spans="1:22" x14ac:dyDescent="0.2">
      <c r="A2377" s="48">
        <v>119</v>
      </c>
      <c r="B2377" s="48" t="s">
        <v>1254</v>
      </c>
      <c r="C2377" s="48" t="s">
        <v>1255</v>
      </c>
      <c r="D2377" s="49">
        <v>662</v>
      </c>
      <c r="E2377" s="50" t="s">
        <v>399</v>
      </c>
      <c r="F2377" s="48" t="s">
        <v>400</v>
      </c>
      <c r="G2377" s="48" t="s">
        <v>401</v>
      </c>
      <c r="H2377" s="48">
        <v>1001</v>
      </c>
      <c r="I2377" s="48" t="s">
        <v>454</v>
      </c>
      <c r="J2377" s="48" t="s">
        <v>975</v>
      </c>
      <c r="K2377" s="48">
        <v>635</v>
      </c>
      <c r="L2377" s="49">
        <v>13</v>
      </c>
      <c r="M2377" s="48" t="s">
        <v>515</v>
      </c>
      <c r="N2377" s="51" t="s">
        <v>404</v>
      </c>
      <c r="P2377" s="48">
        <v>552</v>
      </c>
      <c r="Q2377" s="131" t="str">
        <f>IFERROR(INDEX(JRoomSCS!C:C,MATCH(JRooms!M2377,JRoomSCS!$B:$B,0)),"N/A")</f>
        <v>N/A</v>
      </c>
      <c r="R2377" s="86" t="s">
        <v>396</v>
      </c>
      <c r="S2377" s="87" t="str">
        <f>IFERROR(INDEX(SchoolList!C:C,MATCH(T2377,SchoolList!A:A,0)),"N/A")</f>
        <v>N/A</v>
      </c>
      <c r="T2377" s="87" t="s">
        <v>405</v>
      </c>
      <c r="U2377" s="88"/>
      <c r="V2377" s="87"/>
    </row>
    <row r="2378" spans="1:22" x14ac:dyDescent="0.2">
      <c r="A2378" s="48">
        <v>119</v>
      </c>
      <c r="B2378" s="48" t="s">
        <v>1254</v>
      </c>
      <c r="C2378" s="48" t="s">
        <v>1255</v>
      </c>
      <c r="D2378" s="49">
        <v>662</v>
      </c>
      <c r="E2378" s="50" t="s">
        <v>399</v>
      </c>
      <c r="F2378" s="48" t="s">
        <v>400</v>
      </c>
      <c r="G2378" s="48" t="s">
        <v>401</v>
      </c>
      <c r="H2378" s="48">
        <v>1001</v>
      </c>
      <c r="I2378" s="48" t="s">
        <v>454</v>
      </c>
      <c r="J2378" s="48" t="s">
        <v>975</v>
      </c>
      <c r="K2378" s="48">
        <v>633</v>
      </c>
      <c r="L2378" s="49">
        <v>16</v>
      </c>
      <c r="M2378" s="48" t="s">
        <v>506</v>
      </c>
      <c r="N2378" s="51" t="s">
        <v>404</v>
      </c>
      <c r="P2378" s="48">
        <v>1392</v>
      </c>
      <c r="Q2378" s="131" t="str">
        <f>IFERROR(INDEX(JRoomSCS!C:C,MATCH(JRooms!M2378,JRoomSCS!$B:$B,0)),"N/A")</f>
        <v>N/A</v>
      </c>
      <c r="R2378" s="86" t="s">
        <v>405</v>
      </c>
      <c r="S2378" s="87" t="str">
        <f>IFERROR(INDEX(SchoolList!C:C,MATCH(T2378,SchoolList!A:A,0)),"N/A")</f>
        <v>N/A</v>
      </c>
      <c r="T2378" s="87" t="s">
        <v>405</v>
      </c>
      <c r="U2378" s="88"/>
      <c r="V2378" s="87"/>
    </row>
    <row r="2379" spans="1:22" x14ac:dyDescent="0.2">
      <c r="A2379" s="48">
        <v>119</v>
      </c>
      <c r="B2379" s="48" t="s">
        <v>1254</v>
      </c>
      <c r="C2379" s="48" t="s">
        <v>1255</v>
      </c>
      <c r="D2379" s="49">
        <v>662</v>
      </c>
      <c r="E2379" s="50" t="s">
        <v>399</v>
      </c>
      <c r="F2379" s="48" t="s">
        <v>400</v>
      </c>
      <c r="G2379" s="48" t="s">
        <v>401</v>
      </c>
      <c r="H2379" s="48">
        <v>1001</v>
      </c>
      <c r="I2379" s="48" t="s">
        <v>454</v>
      </c>
      <c r="J2379" s="48" t="s">
        <v>975</v>
      </c>
      <c r="K2379" s="48">
        <v>643</v>
      </c>
      <c r="L2379" s="49">
        <v>17</v>
      </c>
      <c r="M2379" s="48" t="s">
        <v>515</v>
      </c>
      <c r="N2379" s="51" t="s">
        <v>404</v>
      </c>
      <c r="P2379" s="48">
        <v>720</v>
      </c>
      <c r="Q2379" s="131" t="str">
        <f>IFERROR(INDEX(JRoomSCS!C:C,MATCH(JRooms!M2379,JRoomSCS!$B:$B,0)),"N/A")</f>
        <v>N/A</v>
      </c>
      <c r="R2379" s="86" t="s">
        <v>396</v>
      </c>
      <c r="S2379" s="87" t="str">
        <f>IFERROR(INDEX(SchoolList!C:C,MATCH(T2379,SchoolList!A:A,0)),"N/A")</f>
        <v>N/A</v>
      </c>
      <c r="T2379" s="87" t="s">
        <v>405</v>
      </c>
      <c r="U2379" s="88"/>
      <c r="V2379" s="87"/>
    </row>
    <row r="2380" spans="1:22" x14ac:dyDescent="0.2">
      <c r="A2380" s="48">
        <v>119</v>
      </c>
      <c r="B2380" s="48" t="s">
        <v>1254</v>
      </c>
      <c r="C2380" s="48" t="s">
        <v>1255</v>
      </c>
      <c r="D2380" s="49">
        <v>662</v>
      </c>
      <c r="E2380" s="50" t="s">
        <v>399</v>
      </c>
      <c r="F2380" s="48" t="s">
        <v>400</v>
      </c>
      <c r="G2380" s="48" t="s">
        <v>401</v>
      </c>
      <c r="H2380" s="48">
        <v>1001</v>
      </c>
      <c r="I2380" s="48" t="s">
        <v>454</v>
      </c>
      <c r="J2380" s="48" t="s">
        <v>975</v>
      </c>
      <c r="K2380" s="48">
        <v>638</v>
      </c>
      <c r="L2380" s="49" t="s">
        <v>414</v>
      </c>
      <c r="M2380" s="48" t="s">
        <v>415</v>
      </c>
      <c r="N2380" s="51" t="s">
        <v>416</v>
      </c>
      <c r="P2380" s="48">
        <v>1170</v>
      </c>
      <c r="Q2380" s="131" t="str">
        <f>IFERROR(INDEX(JRoomSCS!C:C,MATCH(JRooms!M2380,JRoomSCS!$B:$B,0)),"N/A")</f>
        <v>N/A</v>
      </c>
      <c r="R2380" s="86" t="s">
        <v>405</v>
      </c>
      <c r="S2380" s="87" t="str">
        <f>IFERROR(INDEX(SchoolList!C:C,MATCH(T2380,SchoolList!A:A,0)),"N/A")</f>
        <v>N/A</v>
      </c>
      <c r="T2380" s="87" t="s">
        <v>405</v>
      </c>
      <c r="U2380" s="88"/>
      <c r="V2380" s="87"/>
    </row>
    <row r="2381" spans="1:22" x14ac:dyDescent="0.2">
      <c r="A2381" s="48">
        <v>119</v>
      </c>
      <c r="B2381" s="48" t="s">
        <v>1254</v>
      </c>
      <c r="C2381" s="48" t="s">
        <v>1255</v>
      </c>
      <c r="D2381" s="49">
        <v>663</v>
      </c>
      <c r="E2381" s="50" t="s">
        <v>454</v>
      </c>
      <c r="F2381" s="48" t="s">
        <v>455</v>
      </c>
      <c r="G2381" s="48" t="s">
        <v>401</v>
      </c>
      <c r="H2381" s="48">
        <v>663</v>
      </c>
      <c r="I2381" s="48">
        <v>1</v>
      </c>
      <c r="J2381" s="48" t="s">
        <v>402</v>
      </c>
      <c r="K2381" s="48">
        <v>644</v>
      </c>
      <c r="L2381" s="49">
        <v>101</v>
      </c>
      <c r="M2381" s="48" t="s">
        <v>412</v>
      </c>
      <c r="N2381" s="51" t="s">
        <v>413</v>
      </c>
      <c r="P2381" s="48">
        <v>3828</v>
      </c>
      <c r="Q2381" s="131" t="str">
        <f>IFERROR(INDEX(JRoomSCS!C:C,MATCH(JRooms!M2381,JRoomSCS!$B:$B,0)),"N/A")</f>
        <v>N/A</v>
      </c>
      <c r="R2381" s="86" t="s">
        <v>405</v>
      </c>
      <c r="S2381" s="87" t="str">
        <f>IFERROR(INDEX(SchoolList!C:C,MATCH(T2381,SchoolList!A:A,0)),"N/A")</f>
        <v>N/A</v>
      </c>
      <c r="T2381" s="87" t="s">
        <v>405</v>
      </c>
      <c r="U2381" s="88"/>
      <c r="V2381" s="87"/>
    </row>
    <row r="2382" spans="1:22" x14ac:dyDescent="0.2">
      <c r="A2382" s="48">
        <v>119</v>
      </c>
      <c r="B2382" s="48" t="s">
        <v>1254</v>
      </c>
      <c r="C2382" s="48" t="s">
        <v>1255</v>
      </c>
      <c r="D2382" s="49">
        <v>663</v>
      </c>
      <c r="E2382" s="50" t="s">
        <v>454</v>
      </c>
      <c r="F2382" s="48" t="s">
        <v>455</v>
      </c>
      <c r="G2382" s="48" t="s">
        <v>401</v>
      </c>
      <c r="H2382" s="48">
        <v>663</v>
      </c>
      <c r="I2382" s="48">
        <v>1</v>
      </c>
      <c r="J2382" s="48" t="s">
        <v>402</v>
      </c>
      <c r="K2382" s="48">
        <v>645</v>
      </c>
      <c r="L2382" s="49">
        <v>128</v>
      </c>
      <c r="M2382" s="48" t="s">
        <v>362</v>
      </c>
      <c r="N2382" s="51" t="s">
        <v>404</v>
      </c>
      <c r="O2382" s="52" t="s">
        <v>410</v>
      </c>
      <c r="P2382" s="48">
        <v>1100</v>
      </c>
      <c r="Q2382" s="131" t="str">
        <f>IFERROR(INDEX(JRoomSCS!C:C,MATCH(JRooms!M2382,JRoomSCS!$B:$B,0)),"N/A")</f>
        <v>Arts</v>
      </c>
      <c r="R2382" s="86" t="s">
        <v>405</v>
      </c>
      <c r="S2382" s="87" t="str">
        <f>IFERROR(INDEX(SchoolList!C:C,MATCH(T2382,SchoolList!A:A,0)),"N/A")</f>
        <v>N/A</v>
      </c>
      <c r="T2382" s="87" t="s">
        <v>405</v>
      </c>
      <c r="U2382" s="88"/>
      <c r="V2382" s="87"/>
    </row>
    <row r="2383" spans="1:22" x14ac:dyDescent="0.2">
      <c r="A2383" s="48">
        <v>119</v>
      </c>
      <c r="B2383" s="48" t="s">
        <v>1254</v>
      </c>
      <c r="C2383" s="48" t="s">
        <v>1255</v>
      </c>
      <c r="D2383" s="49">
        <v>663</v>
      </c>
      <c r="E2383" s="50" t="s">
        <v>454</v>
      </c>
      <c r="F2383" s="48" t="s">
        <v>455</v>
      </c>
      <c r="G2383" s="48" t="s">
        <v>401</v>
      </c>
      <c r="H2383" s="48">
        <v>663</v>
      </c>
      <c r="I2383" s="48">
        <v>1</v>
      </c>
      <c r="J2383" s="48" t="s">
        <v>402</v>
      </c>
      <c r="K2383" s="48">
        <v>647</v>
      </c>
      <c r="L2383" s="49">
        <v>133</v>
      </c>
      <c r="M2383" s="48" t="s">
        <v>1121</v>
      </c>
      <c r="N2383" s="51" t="s">
        <v>409</v>
      </c>
      <c r="P2383" s="48">
        <v>221</v>
      </c>
      <c r="Q2383" s="131" t="str">
        <f>IFERROR(INDEX(JRoomSCS!C:C,MATCH(JRooms!M2383,JRoomSCS!$B:$B,0)),"N/A")</f>
        <v>N/A</v>
      </c>
      <c r="R2383" s="86" t="s">
        <v>405</v>
      </c>
      <c r="S2383" s="87" t="str">
        <f>IFERROR(INDEX(SchoolList!C:C,MATCH(T2383,SchoolList!A:A,0)),"N/A")</f>
        <v>N/A</v>
      </c>
      <c r="T2383" s="87" t="s">
        <v>405</v>
      </c>
      <c r="U2383" s="88"/>
      <c r="V2383" s="87"/>
    </row>
    <row r="2384" spans="1:22" x14ac:dyDescent="0.2">
      <c r="A2384" s="48">
        <v>119</v>
      </c>
      <c r="B2384" s="48" t="s">
        <v>1254</v>
      </c>
      <c r="C2384" s="48" t="s">
        <v>1255</v>
      </c>
      <c r="D2384" s="49">
        <v>663</v>
      </c>
      <c r="E2384" s="50" t="s">
        <v>454</v>
      </c>
      <c r="F2384" s="48" t="s">
        <v>455</v>
      </c>
      <c r="G2384" s="48" t="s">
        <v>401</v>
      </c>
      <c r="H2384" s="48">
        <v>663</v>
      </c>
      <c r="I2384" s="48">
        <v>1</v>
      </c>
      <c r="J2384" s="48" t="s">
        <v>402</v>
      </c>
      <c r="K2384" s="48">
        <v>646</v>
      </c>
      <c r="L2384" s="49">
        <v>135</v>
      </c>
      <c r="M2384" s="48" t="s">
        <v>360</v>
      </c>
      <c r="N2384" s="51" t="s">
        <v>404</v>
      </c>
      <c r="P2384" s="48">
        <v>990</v>
      </c>
      <c r="Q2384" s="131" t="str">
        <f>IFERROR(INDEX(JRoomSCS!C:C,MATCH(JRooms!M2384,JRoomSCS!$B:$B,0)),"N/A")</f>
        <v>Arts</v>
      </c>
      <c r="R2384" s="86" t="s">
        <v>396</v>
      </c>
      <c r="S2384" s="87" t="str">
        <f>IFERROR(INDEX(SchoolList!C:C,MATCH(T2384,SchoolList!A:A,0)),"N/A")</f>
        <v>N/A</v>
      </c>
      <c r="T2384" s="87" t="s">
        <v>405</v>
      </c>
      <c r="U2384" s="88"/>
      <c r="V2384" s="87"/>
    </row>
    <row r="2385" spans="1:22" x14ac:dyDescent="0.2">
      <c r="A2385" s="48">
        <v>119</v>
      </c>
      <c r="B2385" s="48" t="s">
        <v>1254</v>
      </c>
      <c r="C2385" s="48" t="s">
        <v>1255</v>
      </c>
      <c r="D2385" s="49">
        <v>663</v>
      </c>
      <c r="E2385" s="50" t="s">
        <v>454</v>
      </c>
      <c r="F2385" s="48" t="s">
        <v>455</v>
      </c>
      <c r="G2385" s="48" t="s">
        <v>401</v>
      </c>
      <c r="H2385" s="48">
        <v>1002</v>
      </c>
      <c r="I2385" s="48" t="s">
        <v>454</v>
      </c>
      <c r="J2385" s="48" t="s">
        <v>975</v>
      </c>
      <c r="K2385" s="48">
        <v>648</v>
      </c>
      <c r="L2385" s="49" t="s">
        <v>1257</v>
      </c>
      <c r="M2385" s="48" t="s">
        <v>369</v>
      </c>
      <c r="N2385" s="51" t="s">
        <v>500</v>
      </c>
      <c r="O2385" s="52" t="s">
        <v>410</v>
      </c>
      <c r="P2385" s="48">
        <v>1820</v>
      </c>
      <c r="Q2385" s="131" t="str">
        <f>IFERROR(INDEX(JRoomSCS!C:C,MATCH(JRooms!M2385,JRoomSCS!$B:$B,0)),"N/A")</f>
        <v>Tech</v>
      </c>
      <c r="R2385" s="86" t="s">
        <v>405</v>
      </c>
      <c r="S2385" s="87" t="str">
        <f>IFERROR(INDEX(SchoolList!C:C,MATCH(T2385,SchoolList!A:A,0)),"N/A")</f>
        <v>N/A</v>
      </c>
      <c r="T2385" s="87" t="s">
        <v>405</v>
      </c>
      <c r="U2385" s="88"/>
      <c r="V2385" s="87"/>
    </row>
    <row r="2386" spans="1:22" x14ac:dyDescent="0.2">
      <c r="A2386" s="48">
        <v>119</v>
      </c>
      <c r="B2386" s="48" t="s">
        <v>1254</v>
      </c>
      <c r="C2386" s="48" t="s">
        <v>1255</v>
      </c>
      <c r="D2386" s="49">
        <v>663</v>
      </c>
      <c r="E2386" s="50" t="s">
        <v>454</v>
      </c>
      <c r="F2386" s="48" t="s">
        <v>455</v>
      </c>
      <c r="G2386" s="48" t="s">
        <v>401</v>
      </c>
      <c r="H2386" s="48">
        <v>1002</v>
      </c>
      <c r="I2386" s="48" t="s">
        <v>454</v>
      </c>
      <c r="J2386" s="48" t="s">
        <v>975</v>
      </c>
      <c r="K2386" s="48">
        <v>649</v>
      </c>
      <c r="L2386" s="49" t="s">
        <v>1258</v>
      </c>
      <c r="M2386" s="48" t="s">
        <v>370</v>
      </c>
      <c r="N2386" s="51" t="s">
        <v>500</v>
      </c>
      <c r="P2386" s="48">
        <v>1435</v>
      </c>
      <c r="Q2386" s="131" t="str">
        <f>IFERROR(INDEX(JRoomSCS!C:C,MATCH(JRooms!M2386,JRoomSCS!$B:$B,0)),"N/A")</f>
        <v>Tech</v>
      </c>
      <c r="R2386" s="86" t="s">
        <v>405</v>
      </c>
      <c r="S2386" s="87" t="str">
        <f>IFERROR(INDEX(SchoolList!C:C,MATCH(T2386,SchoolList!A:A,0)),"N/A")</f>
        <v>N/A</v>
      </c>
      <c r="T2386" s="87" t="s">
        <v>405</v>
      </c>
      <c r="U2386" s="88"/>
      <c r="V2386" s="87"/>
    </row>
    <row r="2387" spans="1:22" x14ac:dyDescent="0.2">
      <c r="A2387" s="48">
        <v>119</v>
      </c>
      <c r="B2387" s="48" t="s">
        <v>1254</v>
      </c>
      <c r="C2387" s="48" t="s">
        <v>1255</v>
      </c>
      <c r="D2387" s="49">
        <v>664</v>
      </c>
      <c r="E2387" s="50" t="s">
        <v>471</v>
      </c>
      <c r="F2387" s="48" t="s">
        <v>472</v>
      </c>
      <c r="G2387" s="48" t="s">
        <v>401</v>
      </c>
      <c r="H2387" s="48">
        <v>664</v>
      </c>
      <c r="I2387" s="48">
        <v>1</v>
      </c>
      <c r="J2387" s="48" t="s">
        <v>402</v>
      </c>
      <c r="K2387" s="48">
        <v>1775</v>
      </c>
      <c r="L2387" s="49" t="s">
        <v>998</v>
      </c>
      <c r="M2387" s="48" t="s">
        <v>688</v>
      </c>
      <c r="N2387" s="51" t="s">
        <v>568</v>
      </c>
      <c r="P2387" s="48">
        <v>740</v>
      </c>
      <c r="Q2387" s="131" t="str">
        <f>IFERROR(INDEX(JRoomSCS!C:C,MATCH(JRooms!M2387,JRoomSCS!$B:$B,0)),"N/A")</f>
        <v>N/A</v>
      </c>
      <c r="R2387" s="86" t="s">
        <v>405</v>
      </c>
      <c r="S2387" s="87" t="str">
        <f>IFERROR(INDEX(SchoolList!C:C,MATCH(T2387,SchoolList!A:A,0)),"N/A")</f>
        <v>N/A</v>
      </c>
      <c r="T2387" s="87" t="s">
        <v>405</v>
      </c>
      <c r="U2387" s="88"/>
      <c r="V2387" s="87"/>
    </row>
    <row r="2388" spans="1:22" x14ac:dyDescent="0.2">
      <c r="A2388" s="48">
        <v>119</v>
      </c>
      <c r="B2388" s="48" t="s">
        <v>1254</v>
      </c>
      <c r="C2388" s="48" t="s">
        <v>1255</v>
      </c>
      <c r="D2388" s="49">
        <v>664</v>
      </c>
      <c r="E2388" s="50" t="s">
        <v>471</v>
      </c>
      <c r="F2388" s="48" t="s">
        <v>472</v>
      </c>
      <c r="G2388" s="48" t="s">
        <v>401</v>
      </c>
      <c r="H2388" s="48">
        <v>664</v>
      </c>
      <c r="I2388" s="48">
        <v>1</v>
      </c>
      <c r="J2388" s="48" t="s">
        <v>402</v>
      </c>
      <c r="K2388" s="48">
        <v>1773</v>
      </c>
      <c r="L2388" s="49" t="s">
        <v>1259</v>
      </c>
      <c r="M2388" s="48" t="s">
        <v>567</v>
      </c>
      <c r="N2388" s="51" t="s">
        <v>568</v>
      </c>
      <c r="P2388" s="48">
        <v>6860</v>
      </c>
      <c r="Q2388" s="131" t="str">
        <f>IFERROR(INDEX(JRoomSCS!C:C,MATCH(JRooms!M2388,JRoomSCS!$B:$B,0)),"N/A")</f>
        <v>N/A</v>
      </c>
      <c r="R2388" s="86" t="s">
        <v>405</v>
      </c>
      <c r="S2388" s="87" t="str">
        <f>IFERROR(INDEX(SchoolList!C:C,MATCH(T2388,SchoolList!A:A,0)),"N/A")</f>
        <v>N/A</v>
      </c>
      <c r="T2388" s="87" t="s">
        <v>405</v>
      </c>
      <c r="U2388" s="88"/>
      <c r="V2388" s="87"/>
    </row>
    <row r="2389" spans="1:22" x14ac:dyDescent="0.2">
      <c r="A2389" s="48">
        <v>119</v>
      </c>
      <c r="B2389" s="48" t="s">
        <v>1254</v>
      </c>
      <c r="C2389" s="48" t="s">
        <v>1255</v>
      </c>
      <c r="D2389" s="49">
        <v>664</v>
      </c>
      <c r="E2389" s="50" t="s">
        <v>471</v>
      </c>
      <c r="F2389" s="48" t="s">
        <v>472</v>
      </c>
      <c r="G2389" s="48" t="s">
        <v>401</v>
      </c>
      <c r="H2389" s="48">
        <v>664</v>
      </c>
      <c r="I2389" s="48">
        <v>1</v>
      </c>
      <c r="J2389" s="48" t="s">
        <v>402</v>
      </c>
      <c r="K2389" s="48">
        <v>1774</v>
      </c>
      <c r="L2389" s="49" t="s">
        <v>1260</v>
      </c>
      <c r="M2389" s="48" t="s">
        <v>688</v>
      </c>
      <c r="N2389" s="51" t="s">
        <v>568</v>
      </c>
      <c r="P2389" s="48">
        <v>740</v>
      </c>
      <c r="Q2389" s="131" t="str">
        <f>IFERROR(INDEX(JRoomSCS!C:C,MATCH(JRooms!M2389,JRoomSCS!$B:$B,0)),"N/A")</f>
        <v>N/A</v>
      </c>
      <c r="R2389" s="86" t="s">
        <v>405</v>
      </c>
      <c r="S2389" s="87" t="str">
        <f>IFERROR(INDEX(SchoolList!C:C,MATCH(T2389,SchoolList!A:A,0)),"N/A")</f>
        <v>N/A</v>
      </c>
      <c r="T2389" s="87" t="s">
        <v>405</v>
      </c>
      <c r="U2389" s="88"/>
      <c r="V2389" s="87"/>
    </row>
    <row r="2390" spans="1:22" x14ac:dyDescent="0.2">
      <c r="A2390" s="48">
        <v>119</v>
      </c>
      <c r="B2390" s="48" t="s">
        <v>1254</v>
      </c>
      <c r="C2390" s="48" t="s">
        <v>1255</v>
      </c>
      <c r="D2390" s="49">
        <v>665</v>
      </c>
      <c r="E2390" s="50" t="s">
        <v>422</v>
      </c>
      <c r="F2390" s="48" t="s">
        <v>423</v>
      </c>
      <c r="G2390" s="48" t="s">
        <v>424</v>
      </c>
      <c r="H2390" s="48">
        <v>665</v>
      </c>
      <c r="I2390" s="48">
        <v>1</v>
      </c>
      <c r="J2390" s="48" t="s">
        <v>402</v>
      </c>
      <c r="K2390" s="48">
        <v>2049</v>
      </c>
      <c r="L2390" s="49" t="s">
        <v>618</v>
      </c>
      <c r="M2390" s="48" t="s">
        <v>515</v>
      </c>
      <c r="N2390" s="51" t="s">
        <v>404</v>
      </c>
      <c r="P2390" s="48">
        <v>960</v>
      </c>
      <c r="Q2390" s="131" t="str">
        <f>IFERROR(INDEX(JRoomSCS!C:C,MATCH(JRooms!M2390,JRoomSCS!$B:$B,0)),"N/A")</f>
        <v>N/A</v>
      </c>
      <c r="R2390" s="86" t="s">
        <v>405</v>
      </c>
      <c r="S2390" s="87" t="str">
        <f>IFERROR(INDEX(SchoolList!C:C,MATCH(T2390,SchoolList!A:A,0)),"N/A")</f>
        <v>N/A</v>
      </c>
      <c r="T2390" s="87" t="s">
        <v>405</v>
      </c>
      <c r="U2390" s="88" t="s">
        <v>127</v>
      </c>
      <c r="V2390" s="87"/>
    </row>
    <row r="2391" spans="1:22" x14ac:dyDescent="0.2">
      <c r="A2391" s="48">
        <v>119</v>
      </c>
      <c r="B2391" s="48" t="s">
        <v>1254</v>
      </c>
      <c r="C2391" s="48" t="s">
        <v>1255</v>
      </c>
      <c r="D2391" s="49">
        <v>666</v>
      </c>
      <c r="E2391" s="50" t="s">
        <v>425</v>
      </c>
      <c r="F2391" s="48" t="s">
        <v>426</v>
      </c>
      <c r="G2391" s="48" t="s">
        <v>424</v>
      </c>
      <c r="H2391" s="48">
        <v>666</v>
      </c>
      <c r="I2391" s="48">
        <v>1</v>
      </c>
      <c r="J2391" s="48" t="s">
        <v>402</v>
      </c>
      <c r="K2391" s="48">
        <v>2051</v>
      </c>
      <c r="L2391" s="49" t="s">
        <v>641</v>
      </c>
      <c r="M2391" s="48" t="s">
        <v>515</v>
      </c>
      <c r="N2391" s="51" t="s">
        <v>404</v>
      </c>
      <c r="P2391" s="48">
        <v>960</v>
      </c>
      <c r="Q2391" s="131" t="str">
        <f>IFERROR(INDEX(JRoomSCS!C:C,MATCH(JRooms!M2391,JRoomSCS!$B:$B,0)),"N/A")</f>
        <v>N/A</v>
      </c>
      <c r="R2391" s="86" t="s">
        <v>405</v>
      </c>
      <c r="S2391" s="87" t="str">
        <f>IFERROR(INDEX(SchoolList!C:C,MATCH(T2391,SchoolList!A:A,0)),"N/A")</f>
        <v>N/A</v>
      </c>
      <c r="T2391" s="87" t="s">
        <v>405</v>
      </c>
      <c r="U2391" s="88" t="s">
        <v>127</v>
      </c>
      <c r="V2391" s="87"/>
    </row>
    <row r="2392" spans="1:22" x14ac:dyDescent="0.2">
      <c r="A2392" s="48">
        <v>119</v>
      </c>
      <c r="B2392" s="48" t="s">
        <v>1254</v>
      </c>
      <c r="C2392" s="48" t="s">
        <v>1255</v>
      </c>
      <c r="D2392" s="49">
        <v>667</v>
      </c>
      <c r="E2392" s="50" t="s">
        <v>427</v>
      </c>
      <c r="F2392" s="48" t="s">
        <v>428</v>
      </c>
      <c r="G2392" s="48" t="s">
        <v>424</v>
      </c>
      <c r="H2392" s="48">
        <v>667</v>
      </c>
      <c r="I2392" s="48">
        <v>1</v>
      </c>
      <c r="J2392" s="48" t="s">
        <v>402</v>
      </c>
      <c r="K2392" s="48">
        <v>2052</v>
      </c>
      <c r="L2392" s="49" t="s">
        <v>645</v>
      </c>
      <c r="M2392" s="48" t="s">
        <v>515</v>
      </c>
      <c r="N2392" s="51" t="s">
        <v>404</v>
      </c>
      <c r="P2392" s="48">
        <v>960</v>
      </c>
      <c r="Q2392" s="131" t="str">
        <f>IFERROR(INDEX(JRoomSCS!C:C,MATCH(JRooms!M2392,JRoomSCS!$B:$B,0)),"N/A")</f>
        <v>N/A</v>
      </c>
      <c r="R2392" s="86" t="s">
        <v>405</v>
      </c>
      <c r="S2392" s="87" t="str">
        <f>IFERROR(INDEX(SchoolList!C:C,MATCH(T2392,SchoolList!A:A,0)),"N/A")</f>
        <v>N/A</v>
      </c>
      <c r="T2392" s="87" t="s">
        <v>405</v>
      </c>
      <c r="U2392" s="88" t="s">
        <v>127</v>
      </c>
      <c r="V2392" s="87"/>
    </row>
    <row r="2393" spans="1:22" x14ac:dyDescent="0.2">
      <c r="A2393" s="48">
        <v>119</v>
      </c>
      <c r="B2393" s="48" t="s">
        <v>1254</v>
      </c>
      <c r="C2393" s="48" t="s">
        <v>1255</v>
      </c>
      <c r="D2393" s="49">
        <v>668</v>
      </c>
      <c r="E2393" s="50" t="s">
        <v>429</v>
      </c>
      <c r="F2393" s="48" t="s">
        <v>430</v>
      </c>
      <c r="G2393" s="48" t="s">
        <v>424</v>
      </c>
      <c r="H2393" s="48">
        <v>668</v>
      </c>
      <c r="I2393" s="48">
        <v>1</v>
      </c>
      <c r="J2393" s="48" t="s">
        <v>402</v>
      </c>
      <c r="K2393" s="48">
        <v>2053</v>
      </c>
      <c r="L2393" s="49" t="s">
        <v>647</v>
      </c>
      <c r="M2393" s="48" t="s">
        <v>515</v>
      </c>
      <c r="N2393" s="51" t="s">
        <v>404</v>
      </c>
      <c r="P2393" s="48">
        <v>960</v>
      </c>
      <c r="Q2393" s="131" t="str">
        <f>IFERROR(INDEX(JRoomSCS!C:C,MATCH(JRooms!M2393,JRoomSCS!$B:$B,0)),"N/A")</f>
        <v>N/A</v>
      </c>
      <c r="R2393" s="86" t="s">
        <v>405</v>
      </c>
      <c r="S2393" s="87" t="str">
        <f>IFERROR(INDEX(SchoolList!C:C,MATCH(T2393,SchoolList!A:A,0)),"N/A")</f>
        <v>N/A</v>
      </c>
      <c r="T2393" s="87" t="s">
        <v>405</v>
      </c>
      <c r="U2393" s="88" t="s">
        <v>127</v>
      </c>
      <c r="V2393" s="87"/>
    </row>
    <row r="2394" spans="1:22" x14ac:dyDescent="0.2">
      <c r="A2394" s="48">
        <v>119</v>
      </c>
      <c r="B2394" s="48" t="s">
        <v>1254</v>
      </c>
      <c r="C2394" s="48" t="s">
        <v>1255</v>
      </c>
      <c r="D2394" s="49">
        <v>669</v>
      </c>
      <c r="E2394" s="50" t="s">
        <v>431</v>
      </c>
      <c r="F2394" s="48" t="s">
        <v>432</v>
      </c>
      <c r="G2394" s="48" t="s">
        <v>424</v>
      </c>
      <c r="H2394" s="48">
        <v>669</v>
      </c>
      <c r="I2394" s="48">
        <v>1</v>
      </c>
      <c r="J2394" s="48" t="s">
        <v>402</v>
      </c>
      <c r="K2394" s="48">
        <v>2054</v>
      </c>
      <c r="L2394" s="49" t="s">
        <v>649</v>
      </c>
      <c r="M2394" s="48" t="s">
        <v>515</v>
      </c>
      <c r="N2394" s="51" t="s">
        <v>404</v>
      </c>
      <c r="P2394" s="48">
        <v>960</v>
      </c>
      <c r="Q2394" s="131" t="str">
        <f>IFERROR(INDEX(JRoomSCS!C:C,MATCH(JRooms!M2394,JRoomSCS!$B:$B,0)),"N/A")</f>
        <v>N/A</v>
      </c>
      <c r="R2394" s="86" t="s">
        <v>405</v>
      </c>
      <c r="S2394" s="87" t="str">
        <f>IFERROR(INDEX(SchoolList!C:C,MATCH(T2394,SchoolList!A:A,0)),"N/A")</f>
        <v>N/A</v>
      </c>
      <c r="T2394" s="87" t="s">
        <v>405</v>
      </c>
      <c r="U2394" s="88" t="s">
        <v>127</v>
      </c>
      <c r="V2394" s="87"/>
    </row>
    <row r="2395" spans="1:22" x14ac:dyDescent="0.2">
      <c r="A2395" s="48">
        <v>119</v>
      </c>
      <c r="B2395" s="48" t="s">
        <v>1254</v>
      </c>
      <c r="C2395" s="48" t="s">
        <v>1255</v>
      </c>
      <c r="D2395" s="49">
        <v>670</v>
      </c>
      <c r="E2395" s="50" t="s">
        <v>433</v>
      </c>
      <c r="F2395" s="48" t="s">
        <v>434</v>
      </c>
      <c r="G2395" s="48" t="s">
        <v>424</v>
      </c>
      <c r="H2395" s="48">
        <v>670</v>
      </c>
      <c r="I2395" s="48">
        <v>1</v>
      </c>
      <c r="J2395" s="48" t="s">
        <v>402</v>
      </c>
      <c r="K2395" s="48">
        <v>2055</v>
      </c>
      <c r="L2395" s="49" t="s">
        <v>651</v>
      </c>
      <c r="M2395" s="48" t="s">
        <v>515</v>
      </c>
      <c r="N2395" s="51" t="s">
        <v>404</v>
      </c>
      <c r="P2395" s="48">
        <v>960</v>
      </c>
      <c r="Q2395" s="131" t="str">
        <f>IFERROR(INDEX(JRoomSCS!C:C,MATCH(JRooms!M2395,JRoomSCS!$B:$B,0)),"N/A")</f>
        <v>N/A</v>
      </c>
      <c r="R2395" s="86" t="s">
        <v>405</v>
      </c>
      <c r="S2395" s="87" t="str">
        <f>IFERROR(INDEX(SchoolList!C:C,MATCH(T2395,SchoolList!A:A,0)),"N/A")</f>
        <v>N/A</v>
      </c>
      <c r="T2395" s="87" t="s">
        <v>405</v>
      </c>
      <c r="U2395" s="88" t="s">
        <v>127</v>
      </c>
      <c r="V2395" s="87"/>
    </row>
    <row r="2396" spans="1:22" x14ac:dyDescent="0.2">
      <c r="A2396" s="48">
        <v>119</v>
      </c>
      <c r="B2396" s="48" t="s">
        <v>1254</v>
      </c>
      <c r="C2396" s="48" t="s">
        <v>1255</v>
      </c>
      <c r="D2396" s="49">
        <v>671</v>
      </c>
      <c r="E2396" s="50" t="s">
        <v>435</v>
      </c>
      <c r="F2396" s="48" t="s">
        <v>436</v>
      </c>
      <c r="G2396" s="48" t="s">
        <v>424</v>
      </c>
      <c r="H2396" s="48">
        <v>671</v>
      </c>
      <c r="I2396" s="48">
        <v>1</v>
      </c>
      <c r="J2396" s="48" t="s">
        <v>402</v>
      </c>
      <c r="K2396" s="48">
        <v>2056</v>
      </c>
      <c r="L2396" s="49" t="s">
        <v>653</v>
      </c>
      <c r="M2396" s="48" t="s">
        <v>515</v>
      </c>
      <c r="N2396" s="51" t="s">
        <v>404</v>
      </c>
      <c r="P2396" s="48">
        <v>960</v>
      </c>
      <c r="Q2396" s="131" t="str">
        <f>IFERROR(INDEX(JRoomSCS!C:C,MATCH(JRooms!M2396,JRoomSCS!$B:$B,0)),"N/A")</f>
        <v>N/A</v>
      </c>
      <c r="R2396" s="86" t="s">
        <v>405</v>
      </c>
      <c r="S2396" s="87" t="str">
        <f>IFERROR(INDEX(SchoolList!C:C,MATCH(T2396,SchoolList!A:A,0)),"N/A")</f>
        <v>N/A</v>
      </c>
      <c r="T2396" s="87" t="s">
        <v>405</v>
      </c>
      <c r="U2396" s="88" t="s">
        <v>127</v>
      </c>
      <c r="V2396" s="87"/>
    </row>
    <row r="2397" spans="1:22" x14ac:dyDescent="0.2">
      <c r="A2397" s="48">
        <v>136</v>
      </c>
      <c r="B2397" s="48" t="s">
        <v>1261</v>
      </c>
      <c r="C2397" s="48" t="s">
        <v>1262</v>
      </c>
      <c r="D2397" s="49">
        <v>408</v>
      </c>
      <c r="E2397" s="50" t="s">
        <v>399</v>
      </c>
      <c r="F2397" s="48" t="s">
        <v>400</v>
      </c>
      <c r="G2397" s="48" t="s">
        <v>401</v>
      </c>
      <c r="H2397" s="48">
        <v>408</v>
      </c>
      <c r="I2397" s="48">
        <v>1</v>
      </c>
      <c r="J2397" s="48" t="s">
        <v>402</v>
      </c>
      <c r="K2397" s="48">
        <v>2465</v>
      </c>
      <c r="L2397" s="49">
        <v>8</v>
      </c>
      <c r="M2397" s="48" t="s">
        <v>403</v>
      </c>
      <c r="N2397" s="51" t="s">
        <v>404</v>
      </c>
      <c r="P2397" s="48">
        <v>888</v>
      </c>
      <c r="Q2397" s="131" t="str">
        <f>IFERROR(INDEX(JRoomSCS!C:C,MATCH(JRooms!M2397,JRoomSCS!$B:$B,0)),"N/A")</f>
        <v>N/A</v>
      </c>
      <c r="R2397" s="86" t="s">
        <v>396</v>
      </c>
      <c r="S2397" s="87" t="str">
        <f>IFERROR(INDEX(SchoolList!C:C,MATCH(T2397,SchoolList!A:A,0)),"N/A")</f>
        <v>N/A</v>
      </c>
      <c r="T2397" s="87">
        <v>541</v>
      </c>
      <c r="U2397" s="88"/>
      <c r="V2397" s="87"/>
    </row>
    <row r="2398" spans="1:22" x14ac:dyDescent="0.2">
      <c r="A2398" s="48">
        <v>136</v>
      </c>
      <c r="B2398" s="48" t="s">
        <v>1261</v>
      </c>
      <c r="C2398" s="48" t="s">
        <v>1262</v>
      </c>
      <c r="D2398" s="49">
        <v>408</v>
      </c>
      <c r="E2398" s="50" t="s">
        <v>399</v>
      </c>
      <c r="F2398" s="48" t="s">
        <v>400</v>
      </c>
      <c r="G2398" s="48" t="s">
        <v>401</v>
      </c>
      <c r="H2398" s="48">
        <v>408</v>
      </c>
      <c r="I2398" s="48">
        <v>1</v>
      </c>
      <c r="J2398" s="48" t="s">
        <v>402</v>
      </c>
      <c r="K2398" s="48">
        <v>2466</v>
      </c>
      <c r="L2398" s="49">
        <v>9</v>
      </c>
      <c r="M2398" s="48" t="s">
        <v>403</v>
      </c>
      <c r="N2398" s="51" t="s">
        <v>404</v>
      </c>
      <c r="P2398" s="48">
        <v>888</v>
      </c>
      <c r="Q2398" s="131" t="str">
        <f>IFERROR(INDEX(JRoomSCS!C:C,MATCH(JRooms!M2398,JRoomSCS!$B:$B,0)),"N/A")</f>
        <v>N/A</v>
      </c>
      <c r="R2398" s="86" t="s">
        <v>396</v>
      </c>
      <c r="S2398" s="87" t="str">
        <f>IFERROR(INDEX(SchoolList!C:C,MATCH(T2398,SchoolList!A:A,0)),"N/A")</f>
        <v>N/A</v>
      </c>
      <c r="T2398" s="87">
        <v>541</v>
      </c>
      <c r="U2398" s="88"/>
      <c r="V2398" s="87"/>
    </row>
    <row r="2399" spans="1:22" x14ac:dyDescent="0.2">
      <c r="A2399" s="48">
        <v>136</v>
      </c>
      <c r="B2399" s="48" t="s">
        <v>1261</v>
      </c>
      <c r="C2399" s="48" t="s">
        <v>1262</v>
      </c>
      <c r="D2399" s="49">
        <v>408</v>
      </c>
      <c r="E2399" s="50" t="s">
        <v>399</v>
      </c>
      <c r="F2399" s="48" t="s">
        <v>400</v>
      </c>
      <c r="G2399" s="48" t="s">
        <v>401</v>
      </c>
      <c r="H2399" s="48">
        <v>408</v>
      </c>
      <c r="I2399" s="48">
        <v>1</v>
      </c>
      <c r="J2399" s="48" t="s">
        <v>402</v>
      </c>
      <c r="K2399" s="48">
        <v>2467</v>
      </c>
      <c r="L2399" s="49">
        <v>10</v>
      </c>
      <c r="M2399" s="48" t="s">
        <v>403</v>
      </c>
      <c r="N2399" s="51" t="s">
        <v>404</v>
      </c>
      <c r="P2399" s="48">
        <v>888</v>
      </c>
      <c r="Q2399" s="131" t="str">
        <f>IFERROR(INDEX(JRoomSCS!C:C,MATCH(JRooms!M2399,JRoomSCS!$B:$B,0)),"N/A")</f>
        <v>N/A</v>
      </c>
      <c r="R2399" s="86" t="s">
        <v>396</v>
      </c>
      <c r="S2399" s="87" t="str">
        <f>IFERROR(INDEX(SchoolList!C:C,MATCH(T2399,SchoolList!A:A,0)),"N/A")</f>
        <v>N/A</v>
      </c>
      <c r="T2399" s="87">
        <v>541</v>
      </c>
      <c r="U2399" s="88"/>
      <c r="V2399" s="87"/>
    </row>
    <row r="2400" spans="1:22" x14ac:dyDescent="0.2">
      <c r="A2400" s="48">
        <v>136</v>
      </c>
      <c r="B2400" s="48" t="s">
        <v>1261</v>
      </c>
      <c r="C2400" s="48" t="s">
        <v>1262</v>
      </c>
      <c r="D2400" s="49">
        <v>408</v>
      </c>
      <c r="E2400" s="50" t="s">
        <v>399</v>
      </c>
      <c r="F2400" s="48" t="s">
        <v>400</v>
      </c>
      <c r="G2400" s="48" t="s">
        <v>401</v>
      </c>
      <c r="H2400" s="48">
        <v>408</v>
      </c>
      <c r="I2400" s="48">
        <v>1</v>
      </c>
      <c r="J2400" s="48" t="s">
        <v>402</v>
      </c>
      <c r="K2400" s="48">
        <v>2468</v>
      </c>
      <c r="L2400" s="49">
        <v>11</v>
      </c>
      <c r="M2400" s="48" t="s">
        <v>406</v>
      </c>
      <c r="N2400" s="51" t="s">
        <v>404</v>
      </c>
      <c r="P2400" s="48">
        <v>1350</v>
      </c>
      <c r="Q2400" s="131" t="str">
        <f>IFERROR(INDEX(JRoomSCS!C:C,MATCH(JRooms!M2400,JRoomSCS!$B:$B,0)),"N/A")</f>
        <v>N/A</v>
      </c>
      <c r="R2400" s="86" t="s">
        <v>396</v>
      </c>
      <c r="S2400" s="87" t="str">
        <f>IFERROR(INDEX(SchoolList!C:C,MATCH(T2400,SchoolList!A:A,0)),"N/A")</f>
        <v>N/A</v>
      </c>
      <c r="T2400" s="87">
        <v>541</v>
      </c>
      <c r="U2400" s="88"/>
      <c r="V2400" s="87"/>
    </row>
    <row r="2401" spans="1:22" x14ac:dyDescent="0.2">
      <c r="A2401" s="48">
        <v>136</v>
      </c>
      <c r="B2401" s="48" t="s">
        <v>1261</v>
      </c>
      <c r="C2401" s="48" t="s">
        <v>1262</v>
      </c>
      <c r="D2401" s="49">
        <v>408</v>
      </c>
      <c r="E2401" s="50" t="s">
        <v>399</v>
      </c>
      <c r="F2401" s="48" t="s">
        <v>400</v>
      </c>
      <c r="G2401" s="48" t="s">
        <v>401</v>
      </c>
      <c r="H2401" s="48">
        <v>408</v>
      </c>
      <c r="I2401" s="48">
        <v>1</v>
      </c>
      <c r="J2401" s="48" t="s">
        <v>402</v>
      </c>
      <c r="K2401" s="48">
        <v>2469</v>
      </c>
      <c r="L2401" s="49" t="s">
        <v>542</v>
      </c>
      <c r="M2401" s="48" t="s">
        <v>412</v>
      </c>
      <c r="N2401" s="51" t="s">
        <v>413</v>
      </c>
      <c r="P2401" s="48">
        <v>2280</v>
      </c>
      <c r="Q2401" s="131" t="str">
        <f>IFERROR(INDEX(JRoomSCS!C:C,MATCH(JRooms!M2401,JRoomSCS!$B:$B,0)),"N/A")</f>
        <v>N/A</v>
      </c>
      <c r="R2401" s="86" t="s">
        <v>396</v>
      </c>
      <c r="S2401" s="87" t="str">
        <f>IFERROR(INDEX(SchoolList!C:C,MATCH(T2401,SchoolList!A:A,0)),"N/A")</f>
        <v>N/A</v>
      </c>
      <c r="T2401" s="87">
        <v>541</v>
      </c>
      <c r="U2401" s="88"/>
      <c r="V2401" s="87"/>
    </row>
    <row r="2402" spans="1:22" x14ac:dyDescent="0.2">
      <c r="A2402" s="48">
        <v>136</v>
      </c>
      <c r="B2402" s="48" t="s">
        <v>1261</v>
      </c>
      <c r="C2402" s="48" t="s">
        <v>1262</v>
      </c>
      <c r="D2402" s="49">
        <v>409</v>
      </c>
      <c r="E2402" s="50" t="s">
        <v>454</v>
      </c>
      <c r="F2402" s="48" t="s">
        <v>455</v>
      </c>
      <c r="G2402" s="48" t="s">
        <v>401</v>
      </c>
      <c r="H2402" s="48">
        <v>409</v>
      </c>
      <c r="I2402" s="48">
        <v>1</v>
      </c>
      <c r="J2402" s="48" t="s">
        <v>402</v>
      </c>
      <c r="K2402" s="48">
        <v>2470</v>
      </c>
      <c r="L2402" s="49" t="s">
        <v>414</v>
      </c>
      <c r="M2402" s="48" t="s">
        <v>415</v>
      </c>
      <c r="N2402" s="51" t="s">
        <v>416</v>
      </c>
      <c r="O2402" s="52" t="s">
        <v>410</v>
      </c>
      <c r="P2402" s="48">
        <v>851</v>
      </c>
      <c r="Q2402" s="131" t="str">
        <f>IFERROR(INDEX(JRoomSCS!C:C,MATCH(JRooms!M2402,JRoomSCS!$B:$B,0)),"N/A")</f>
        <v>N/A</v>
      </c>
      <c r="R2402" s="86" t="s">
        <v>396</v>
      </c>
      <c r="S2402" s="87" t="str">
        <f>IFERROR(INDEX(SchoolList!C:C,MATCH(T2402,SchoolList!A:A,0)),"N/A")</f>
        <v>N/A</v>
      </c>
      <c r="T2402" s="87">
        <v>541</v>
      </c>
      <c r="U2402" s="88"/>
      <c r="V2402" s="87"/>
    </row>
    <row r="2403" spans="1:22" x14ac:dyDescent="0.2">
      <c r="A2403" s="48">
        <v>136</v>
      </c>
      <c r="B2403" s="48" t="s">
        <v>1261</v>
      </c>
      <c r="C2403" s="48" t="s">
        <v>1262</v>
      </c>
      <c r="D2403" s="49">
        <v>1055</v>
      </c>
      <c r="E2403" s="50" t="s">
        <v>437</v>
      </c>
      <c r="F2403" s="48" t="s">
        <v>438</v>
      </c>
      <c r="G2403" s="48" t="s">
        <v>424</v>
      </c>
      <c r="H2403" s="48">
        <v>1247</v>
      </c>
      <c r="I2403" s="48">
        <v>1</v>
      </c>
      <c r="J2403" s="48" t="s">
        <v>402</v>
      </c>
      <c r="K2403" s="48">
        <v>2640</v>
      </c>
      <c r="L2403" s="49">
        <v>8</v>
      </c>
      <c r="M2403" s="48" t="s">
        <v>403</v>
      </c>
      <c r="N2403" s="51" t="s">
        <v>404</v>
      </c>
      <c r="P2403" s="48">
        <v>640</v>
      </c>
      <c r="Q2403" s="131" t="str">
        <f>IFERROR(INDEX(JRoomSCS!C:C,MATCH(JRooms!M2403,JRoomSCS!$B:$B,0)),"N/A")</f>
        <v>N/A</v>
      </c>
      <c r="R2403" s="86" t="s">
        <v>396</v>
      </c>
      <c r="S2403" s="87" t="str">
        <f>IFERROR(INDEX(SchoolList!C:C,MATCH(T2403,SchoolList!A:A,0)),"N/A")</f>
        <v>N/A</v>
      </c>
      <c r="T2403" s="87">
        <v>541</v>
      </c>
      <c r="U2403" s="88"/>
      <c r="V2403" s="87"/>
    </row>
    <row r="2404" spans="1:22" x14ac:dyDescent="0.2">
      <c r="A2404" s="48">
        <v>136</v>
      </c>
      <c r="B2404" s="48" t="s">
        <v>1261</v>
      </c>
      <c r="C2404" s="48" t="s">
        <v>1262</v>
      </c>
      <c r="D2404" s="49">
        <v>1056</v>
      </c>
      <c r="E2404" s="50" t="s">
        <v>439</v>
      </c>
      <c r="F2404" s="48" t="s">
        <v>440</v>
      </c>
      <c r="G2404" s="48" t="s">
        <v>424</v>
      </c>
      <c r="H2404" s="48">
        <v>1248</v>
      </c>
      <c r="I2404" s="48">
        <v>1</v>
      </c>
      <c r="J2404" s="48" t="s">
        <v>402</v>
      </c>
      <c r="K2404" s="48">
        <v>2641</v>
      </c>
      <c r="L2404" s="49">
        <v>9</v>
      </c>
      <c r="M2404" s="48" t="s">
        <v>403</v>
      </c>
      <c r="N2404" s="51" t="s">
        <v>404</v>
      </c>
      <c r="P2404" s="48">
        <v>980</v>
      </c>
      <c r="Q2404" s="131" t="str">
        <f>IFERROR(INDEX(JRoomSCS!C:C,MATCH(JRooms!M2404,JRoomSCS!$B:$B,0)),"N/A")</f>
        <v>N/A</v>
      </c>
      <c r="R2404" s="86" t="s">
        <v>396</v>
      </c>
      <c r="S2404" s="87" t="str">
        <f>IFERROR(INDEX(SchoolList!C:C,MATCH(T2404,SchoolList!A:A,0)),"N/A")</f>
        <v>N/A</v>
      </c>
      <c r="T2404" s="87">
        <v>541</v>
      </c>
      <c r="U2404" s="88"/>
      <c r="V2404" s="87"/>
    </row>
    <row r="2405" spans="1:22" x14ac:dyDescent="0.2">
      <c r="A2405" s="48">
        <v>136</v>
      </c>
      <c r="B2405" s="48" t="s">
        <v>1261</v>
      </c>
      <c r="C2405" s="48" t="s">
        <v>1262</v>
      </c>
      <c r="D2405" s="49">
        <v>532</v>
      </c>
      <c r="E2405" s="50" t="s">
        <v>620</v>
      </c>
      <c r="F2405" s="48" t="s">
        <v>621</v>
      </c>
      <c r="G2405" s="48" t="s">
        <v>424</v>
      </c>
      <c r="H2405" s="48">
        <v>532</v>
      </c>
      <c r="I2405" s="48">
        <v>1</v>
      </c>
      <c r="J2405" s="48" t="s">
        <v>402</v>
      </c>
      <c r="K2405" s="48">
        <v>2635</v>
      </c>
      <c r="L2405" s="49" t="s">
        <v>620</v>
      </c>
      <c r="M2405" s="48" t="s">
        <v>403</v>
      </c>
      <c r="N2405" s="51" t="s">
        <v>404</v>
      </c>
      <c r="P2405" s="48">
        <v>640</v>
      </c>
      <c r="Q2405" s="131" t="str">
        <f>IFERROR(INDEX(JRoomSCS!C:C,MATCH(JRooms!M2405,JRoomSCS!$B:$B,0)),"N/A")</f>
        <v>N/A</v>
      </c>
      <c r="R2405" s="86" t="s">
        <v>396</v>
      </c>
      <c r="S2405" s="87" t="str">
        <f>IFERROR(INDEX(SchoolList!C:C,MATCH(T2405,SchoolList!A:A,0)),"N/A")</f>
        <v>N/A</v>
      </c>
      <c r="T2405" s="87">
        <v>541</v>
      </c>
      <c r="U2405" s="88"/>
      <c r="V2405" s="87"/>
    </row>
    <row r="2406" spans="1:22" x14ac:dyDescent="0.2">
      <c r="A2406" s="48">
        <v>136</v>
      </c>
      <c r="B2406" s="48" t="s">
        <v>1261</v>
      </c>
      <c r="C2406" s="48" t="s">
        <v>1262</v>
      </c>
      <c r="D2406" s="49">
        <v>534</v>
      </c>
      <c r="E2406" s="50" t="s">
        <v>627</v>
      </c>
      <c r="F2406" s="48" t="s">
        <v>628</v>
      </c>
      <c r="G2406" s="48" t="s">
        <v>424</v>
      </c>
      <c r="H2406" s="48">
        <v>534</v>
      </c>
      <c r="I2406" s="48">
        <v>1</v>
      </c>
      <c r="J2406" s="48" t="s">
        <v>402</v>
      </c>
      <c r="K2406" s="48">
        <v>2637</v>
      </c>
      <c r="L2406" s="49" t="s">
        <v>627</v>
      </c>
      <c r="M2406" s="48" t="s">
        <v>403</v>
      </c>
      <c r="N2406" s="51" t="s">
        <v>404</v>
      </c>
      <c r="P2406" s="48">
        <v>784</v>
      </c>
      <c r="Q2406" s="131" t="str">
        <f>IFERROR(INDEX(JRoomSCS!C:C,MATCH(JRooms!M2406,JRoomSCS!$B:$B,0)),"N/A")</f>
        <v>N/A</v>
      </c>
      <c r="R2406" s="86" t="s">
        <v>396</v>
      </c>
      <c r="S2406" s="87" t="str">
        <f>IFERROR(INDEX(SchoolList!C:C,MATCH(T2406,SchoolList!A:A,0)),"N/A")</f>
        <v>N/A</v>
      </c>
      <c r="T2406" s="87">
        <v>541</v>
      </c>
      <c r="U2406" s="88"/>
      <c r="V2406" s="87"/>
    </row>
    <row r="2407" spans="1:22" x14ac:dyDescent="0.2">
      <c r="A2407" s="48">
        <v>136</v>
      </c>
      <c r="B2407" s="48" t="s">
        <v>1261</v>
      </c>
      <c r="C2407" s="48" t="s">
        <v>1262</v>
      </c>
      <c r="D2407" s="49">
        <v>533</v>
      </c>
      <c r="E2407" s="50" t="s">
        <v>629</v>
      </c>
      <c r="F2407" s="48" t="s">
        <v>630</v>
      </c>
      <c r="G2407" s="48" t="s">
        <v>424</v>
      </c>
      <c r="H2407" s="48">
        <v>533</v>
      </c>
      <c r="I2407" s="48">
        <v>1</v>
      </c>
      <c r="J2407" s="48" t="s">
        <v>402</v>
      </c>
      <c r="K2407" s="48">
        <v>2636</v>
      </c>
      <c r="L2407" s="49" t="s">
        <v>629</v>
      </c>
      <c r="M2407" s="48" t="s">
        <v>403</v>
      </c>
      <c r="N2407" s="51" t="s">
        <v>404</v>
      </c>
      <c r="P2407" s="48">
        <v>784</v>
      </c>
      <c r="Q2407" s="131" t="str">
        <f>IFERROR(INDEX(JRoomSCS!C:C,MATCH(JRooms!M2407,JRoomSCS!$B:$B,0)),"N/A")</f>
        <v>N/A</v>
      </c>
      <c r="R2407" s="86" t="s">
        <v>396</v>
      </c>
      <c r="S2407" s="87" t="str">
        <f>IFERROR(INDEX(SchoolList!C:C,MATCH(T2407,SchoolList!A:A,0)),"N/A")</f>
        <v>N/A</v>
      </c>
      <c r="T2407" s="87">
        <v>541</v>
      </c>
      <c r="U2407" s="88"/>
      <c r="V2407" s="87"/>
    </row>
    <row r="2408" spans="1:22" x14ac:dyDescent="0.2">
      <c r="A2408" s="48">
        <v>136</v>
      </c>
      <c r="B2408" s="48" t="s">
        <v>1261</v>
      </c>
      <c r="C2408" s="48" t="s">
        <v>1262</v>
      </c>
      <c r="D2408" s="49">
        <v>537</v>
      </c>
      <c r="E2408" s="50" t="s">
        <v>631</v>
      </c>
      <c r="F2408" s="48" t="s">
        <v>632</v>
      </c>
      <c r="G2408" s="48" t="s">
        <v>424</v>
      </c>
      <c r="H2408" s="48">
        <v>537</v>
      </c>
      <c r="I2408" s="48">
        <v>1</v>
      </c>
      <c r="J2408" s="48" t="s">
        <v>402</v>
      </c>
      <c r="K2408" s="48">
        <v>2638</v>
      </c>
      <c r="L2408" s="49" t="s">
        <v>631</v>
      </c>
      <c r="M2408" s="48" t="s">
        <v>610</v>
      </c>
      <c r="N2408" s="51" t="s">
        <v>491</v>
      </c>
      <c r="P2408" s="48">
        <v>784</v>
      </c>
      <c r="Q2408" s="131" t="str">
        <f>IFERROR(INDEX(JRoomSCS!C:C,MATCH(JRooms!M2408,JRoomSCS!$B:$B,0)),"N/A")</f>
        <v>N/A</v>
      </c>
      <c r="R2408" s="86" t="s">
        <v>396</v>
      </c>
      <c r="S2408" s="87" t="str">
        <f>IFERROR(INDEX(SchoolList!C:C,MATCH(T2408,SchoolList!A:A,0)),"N/A")</f>
        <v>N/A</v>
      </c>
      <c r="T2408" s="87">
        <v>541</v>
      </c>
      <c r="U2408" s="88"/>
      <c r="V2408" s="87"/>
    </row>
    <row r="2409" spans="1:22" x14ac:dyDescent="0.2">
      <c r="A2409" s="48">
        <v>136</v>
      </c>
      <c r="B2409" s="48" t="s">
        <v>1261</v>
      </c>
      <c r="C2409" s="48" t="s">
        <v>1262</v>
      </c>
      <c r="D2409" s="49">
        <v>538</v>
      </c>
      <c r="E2409" s="50" t="s">
        <v>633</v>
      </c>
      <c r="F2409" s="48" t="s">
        <v>634</v>
      </c>
      <c r="G2409" s="48" t="s">
        <v>424</v>
      </c>
      <c r="H2409" s="48">
        <v>538</v>
      </c>
      <c r="I2409" s="48">
        <v>1</v>
      </c>
      <c r="J2409" s="48" t="s">
        <v>402</v>
      </c>
      <c r="K2409" s="48">
        <v>2639</v>
      </c>
      <c r="L2409" s="49" t="s">
        <v>633</v>
      </c>
      <c r="M2409" s="48" t="s">
        <v>403</v>
      </c>
      <c r="N2409" s="51" t="s">
        <v>404</v>
      </c>
      <c r="P2409" s="48">
        <v>924</v>
      </c>
      <c r="Q2409" s="131" t="str">
        <f>IFERROR(INDEX(JRoomSCS!C:C,MATCH(JRooms!M2409,JRoomSCS!$B:$B,0)),"N/A")</f>
        <v>N/A</v>
      </c>
      <c r="R2409" s="86" t="s">
        <v>396</v>
      </c>
      <c r="S2409" s="87" t="str">
        <f>IFERROR(INDEX(SchoolList!C:C,MATCH(T2409,SchoolList!A:A,0)),"N/A")</f>
        <v>N/A</v>
      </c>
      <c r="T2409" s="87">
        <v>541</v>
      </c>
      <c r="U2409" s="88"/>
      <c r="V2409" s="87"/>
    </row>
    <row r="2410" spans="1:22" x14ac:dyDescent="0.2">
      <c r="A2410" s="48">
        <v>136</v>
      </c>
      <c r="B2410" s="48" t="s">
        <v>1261</v>
      </c>
      <c r="C2410" s="48" t="s">
        <v>1262</v>
      </c>
      <c r="D2410" s="49">
        <v>531</v>
      </c>
      <c r="E2410" s="50" t="s">
        <v>635</v>
      </c>
      <c r="F2410" s="48" t="s">
        <v>636</v>
      </c>
      <c r="G2410" s="48" t="s">
        <v>424</v>
      </c>
      <c r="H2410" s="48">
        <v>531</v>
      </c>
      <c r="I2410" s="48">
        <v>1</v>
      </c>
      <c r="J2410" s="48" t="s">
        <v>402</v>
      </c>
      <c r="K2410" s="48">
        <v>2616</v>
      </c>
      <c r="L2410" s="49" t="s">
        <v>635</v>
      </c>
      <c r="M2410" s="48" t="s">
        <v>610</v>
      </c>
      <c r="N2410" s="51" t="s">
        <v>491</v>
      </c>
      <c r="P2410" s="48">
        <v>784</v>
      </c>
      <c r="Q2410" s="131" t="str">
        <f>IFERROR(INDEX(JRoomSCS!C:C,MATCH(JRooms!M2410,JRoomSCS!$B:$B,0)),"N/A")</f>
        <v>N/A</v>
      </c>
      <c r="R2410" s="86" t="s">
        <v>396</v>
      </c>
      <c r="S2410" s="87" t="str">
        <f>IFERROR(INDEX(SchoolList!C:C,MATCH(T2410,SchoolList!A:A,0)),"N/A")</f>
        <v>N/A</v>
      </c>
      <c r="T2410" s="87">
        <v>541</v>
      </c>
      <c r="U2410" s="88"/>
      <c r="V2410" s="87"/>
    </row>
    <row r="2411" spans="1:22" x14ac:dyDescent="0.2">
      <c r="A2411" s="48">
        <v>136</v>
      </c>
      <c r="B2411" s="48" t="s">
        <v>1261</v>
      </c>
      <c r="C2411" s="48" t="s">
        <v>1262</v>
      </c>
      <c r="D2411" s="49">
        <v>410</v>
      </c>
      <c r="E2411" s="50" t="s">
        <v>582</v>
      </c>
      <c r="F2411" s="48" t="s">
        <v>583</v>
      </c>
      <c r="G2411" s="48" t="s">
        <v>424</v>
      </c>
      <c r="H2411" s="48">
        <v>410</v>
      </c>
      <c r="I2411" s="48">
        <v>1</v>
      </c>
      <c r="J2411" s="48" t="s">
        <v>402</v>
      </c>
      <c r="K2411" s="48">
        <v>2617</v>
      </c>
      <c r="L2411" s="49" t="s">
        <v>582</v>
      </c>
      <c r="M2411" s="48" t="s">
        <v>531</v>
      </c>
      <c r="N2411" s="51" t="s">
        <v>532</v>
      </c>
      <c r="P2411" s="48">
        <v>798</v>
      </c>
      <c r="Q2411" s="131" t="str">
        <f>IFERROR(INDEX(JRoomSCS!C:C,MATCH(JRooms!M2411,JRoomSCS!$B:$B,0)),"N/A")</f>
        <v>N/A</v>
      </c>
      <c r="R2411" s="86" t="s">
        <v>396</v>
      </c>
      <c r="S2411" s="87" t="str">
        <f>IFERROR(INDEX(SchoolList!C:C,MATCH(T2411,SchoolList!A:A,0)),"N/A")</f>
        <v>N/A</v>
      </c>
      <c r="T2411" s="87">
        <v>541</v>
      </c>
      <c r="U2411" s="88"/>
      <c r="V2411" s="87"/>
    </row>
    <row r="2412" spans="1:22" x14ac:dyDescent="0.2">
      <c r="A2412" s="48">
        <v>136</v>
      </c>
      <c r="B2412" s="48" t="s">
        <v>1261</v>
      </c>
      <c r="C2412" s="48" t="s">
        <v>1262</v>
      </c>
      <c r="D2412" s="49">
        <v>411</v>
      </c>
      <c r="E2412" s="50" t="s">
        <v>525</v>
      </c>
      <c r="F2412" s="48" t="s">
        <v>503</v>
      </c>
      <c r="G2412" s="48" t="s">
        <v>424</v>
      </c>
      <c r="H2412" s="48">
        <v>411</v>
      </c>
      <c r="I2412" s="48">
        <v>1</v>
      </c>
      <c r="J2412" s="48" t="s">
        <v>402</v>
      </c>
      <c r="K2412" s="48">
        <v>2618</v>
      </c>
      <c r="L2412" s="49" t="s">
        <v>525</v>
      </c>
      <c r="M2412" s="48" t="s">
        <v>531</v>
      </c>
      <c r="N2412" s="51" t="s">
        <v>532</v>
      </c>
      <c r="P2412" s="48">
        <v>798</v>
      </c>
      <c r="Q2412" s="131" t="str">
        <f>IFERROR(INDEX(JRoomSCS!C:C,MATCH(JRooms!M2412,JRoomSCS!$B:$B,0)),"N/A")</f>
        <v>N/A</v>
      </c>
      <c r="R2412" s="86" t="s">
        <v>396</v>
      </c>
      <c r="S2412" s="87" t="str">
        <f>IFERROR(INDEX(SchoolList!C:C,MATCH(T2412,SchoolList!A:A,0)),"N/A")</f>
        <v>N/A</v>
      </c>
      <c r="T2412" s="87">
        <v>541</v>
      </c>
      <c r="U2412" s="88"/>
      <c r="V2412" s="87"/>
    </row>
    <row r="2413" spans="1:22" x14ac:dyDescent="0.2">
      <c r="A2413" s="48">
        <v>136</v>
      </c>
      <c r="B2413" s="48" t="s">
        <v>1261</v>
      </c>
      <c r="C2413" s="48" t="s">
        <v>1262</v>
      </c>
      <c r="D2413" s="49">
        <v>412</v>
      </c>
      <c r="E2413" s="50" t="s">
        <v>528</v>
      </c>
      <c r="F2413" s="48" t="s">
        <v>529</v>
      </c>
      <c r="G2413" s="48" t="s">
        <v>424</v>
      </c>
      <c r="H2413" s="48">
        <v>412</v>
      </c>
      <c r="I2413" s="48">
        <v>1</v>
      </c>
      <c r="J2413" s="48" t="s">
        <v>402</v>
      </c>
      <c r="K2413" s="48">
        <v>2619</v>
      </c>
      <c r="L2413" s="49" t="s">
        <v>528</v>
      </c>
      <c r="M2413" s="48" t="s">
        <v>531</v>
      </c>
      <c r="N2413" s="51" t="s">
        <v>532</v>
      </c>
      <c r="P2413" s="48">
        <v>798</v>
      </c>
      <c r="Q2413" s="131" t="str">
        <f>IFERROR(INDEX(JRoomSCS!C:C,MATCH(JRooms!M2413,JRoomSCS!$B:$B,0)),"N/A")</f>
        <v>N/A</v>
      </c>
      <c r="R2413" s="86" t="s">
        <v>396</v>
      </c>
      <c r="S2413" s="87" t="str">
        <f>IFERROR(INDEX(SchoolList!C:C,MATCH(T2413,SchoolList!A:A,0)),"N/A")</f>
        <v>N/A</v>
      </c>
      <c r="T2413" s="87">
        <v>541</v>
      </c>
      <c r="U2413" s="88"/>
      <c r="V2413" s="87"/>
    </row>
    <row r="2414" spans="1:22" x14ac:dyDescent="0.2">
      <c r="A2414" s="48">
        <v>136</v>
      </c>
      <c r="B2414" s="48" t="s">
        <v>1261</v>
      </c>
      <c r="C2414" s="48" t="s">
        <v>1262</v>
      </c>
      <c r="D2414" s="49">
        <v>413</v>
      </c>
      <c r="E2414" s="50" t="s">
        <v>533</v>
      </c>
      <c r="F2414" s="48" t="s">
        <v>534</v>
      </c>
      <c r="G2414" s="48" t="s">
        <v>424</v>
      </c>
      <c r="H2414" s="48">
        <v>413</v>
      </c>
      <c r="I2414" s="48">
        <v>1</v>
      </c>
      <c r="J2414" s="48" t="s">
        <v>402</v>
      </c>
      <c r="K2414" s="48">
        <v>2620</v>
      </c>
      <c r="L2414" s="49" t="s">
        <v>533</v>
      </c>
      <c r="M2414" s="48" t="s">
        <v>531</v>
      </c>
      <c r="N2414" s="51" t="s">
        <v>532</v>
      </c>
      <c r="P2414" s="48">
        <v>798</v>
      </c>
      <c r="Q2414" s="131" t="str">
        <f>IFERROR(INDEX(JRoomSCS!C:C,MATCH(JRooms!M2414,JRoomSCS!$B:$B,0)),"N/A")</f>
        <v>N/A</v>
      </c>
      <c r="R2414" s="86" t="s">
        <v>396</v>
      </c>
      <c r="S2414" s="87" t="str">
        <f>IFERROR(INDEX(SchoolList!C:C,MATCH(T2414,SchoolList!A:A,0)),"N/A")</f>
        <v>N/A</v>
      </c>
      <c r="T2414" s="87">
        <v>541</v>
      </c>
      <c r="U2414" s="88"/>
      <c r="V2414" s="87"/>
    </row>
    <row r="2415" spans="1:22" x14ac:dyDescent="0.2">
      <c r="A2415" s="48">
        <v>136</v>
      </c>
      <c r="B2415" s="48" t="s">
        <v>1261</v>
      </c>
      <c r="C2415" s="48" t="s">
        <v>1262</v>
      </c>
      <c r="D2415" s="49">
        <v>414</v>
      </c>
      <c r="E2415" s="50" t="s">
        <v>536</v>
      </c>
      <c r="F2415" s="48" t="s">
        <v>537</v>
      </c>
      <c r="G2415" s="48" t="s">
        <v>424</v>
      </c>
      <c r="H2415" s="48">
        <v>414</v>
      </c>
      <c r="I2415" s="48">
        <v>1</v>
      </c>
      <c r="J2415" s="48" t="s">
        <v>402</v>
      </c>
      <c r="K2415" s="48">
        <v>2621</v>
      </c>
      <c r="L2415" s="49" t="s">
        <v>536</v>
      </c>
      <c r="M2415" s="48" t="s">
        <v>531</v>
      </c>
      <c r="N2415" s="51" t="s">
        <v>532</v>
      </c>
      <c r="P2415" s="48">
        <v>897</v>
      </c>
      <c r="Q2415" s="131" t="str">
        <f>IFERROR(INDEX(JRoomSCS!C:C,MATCH(JRooms!M2415,JRoomSCS!$B:$B,0)),"N/A")</f>
        <v>N/A</v>
      </c>
      <c r="R2415" s="86" t="s">
        <v>396</v>
      </c>
      <c r="S2415" s="87" t="str">
        <f>IFERROR(INDEX(SchoolList!C:C,MATCH(T2415,SchoolList!A:A,0)),"N/A")</f>
        <v>N/A</v>
      </c>
      <c r="T2415" s="87">
        <v>541</v>
      </c>
      <c r="U2415" s="88"/>
      <c r="V2415" s="87"/>
    </row>
    <row r="2416" spans="1:22" x14ac:dyDescent="0.2">
      <c r="A2416" s="48">
        <v>136</v>
      </c>
      <c r="B2416" s="48" t="s">
        <v>1261</v>
      </c>
      <c r="C2416" s="48" t="s">
        <v>1262</v>
      </c>
      <c r="D2416" s="49">
        <v>415</v>
      </c>
      <c r="E2416" s="50" t="s">
        <v>588</v>
      </c>
      <c r="F2416" s="48" t="s">
        <v>589</v>
      </c>
      <c r="G2416" s="48" t="s">
        <v>424</v>
      </c>
      <c r="H2416" s="48">
        <v>415</v>
      </c>
      <c r="I2416" s="48">
        <v>1</v>
      </c>
      <c r="J2416" s="48" t="s">
        <v>402</v>
      </c>
      <c r="K2416" s="48">
        <v>2622</v>
      </c>
      <c r="L2416" s="49" t="s">
        <v>588</v>
      </c>
      <c r="M2416" s="48" t="s">
        <v>531</v>
      </c>
      <c r="N2416" s="51" t="s">
        <v>532</v>
      </c>
      <c r="P2416" s="48">
        <v>300</v>
      </c>
      <c r="Q2416" s="131" t="str">
        <f>IFERROR(INDEX(JRoomSCS!C:C,MATCH(JRooms!M2416,JRoomSCS!$B:$B,0)),"N/A")</f>
        <v>N/A</v>
      </c>
      <c r="R2416" s="86" t="s">
        <v>396</v>
      </c>
      <c r="S2416" s="87" t="str">
        <f>IFERROR(INDEX(SchoolList!C:C,MATCH(T2416,SchoolList!A:A,0)),"N/A")</f>
        <v>N/A</v>
      </c>
      <c r="T2416" s="87">
        <v>541</v>
      </c>
      <c r="U2416" s="88"/>
      <c r="V2416" s="87"/>
    </row>
    <row r="2417" spans="1:22" x14ac:dyDescent="0.2">
      <c r="A2417" s="48">
        <v>136</v>
      </c>
      <c r="B2417" s="48" t="s">
        <v>1261</v>
      </c>
      <c r="C2417" s="48" t="s">
        <v>1262</v>
      </c>
      <c r="D2417" s="49">
        <v>416</v>
      </c>
      <c r="E2417" s="50" t="s">
        <v>953</v>
      </c>
      <c r="F2417" s="48" t="s">
        <v>954</v>
      </c>
      <c r="G2417" s="48" t="s">
        <v>424</v>
      </c>
      <c r="H2417" s="48">
        <v>416</v>
      </c>
      <c r="I2417" s="48">
        <v>1</v>
      </c>
      <c r="J2417" s="48" t="s">
        <v>402</v>
      </c>
      <c r="K2417" s="48">
        <v>2623</v>
      </c>
      <c r="L2417" s="49" t="s">
        <v>953</v>
      </c>
      <c r="M2417" s="48" t="s">
        <v>531</v>
      </c>
      <c r="N2417" s="51" t="s">
        <v>532</v>
      </c>
      <c r="P2417" s="48">
        <v>897</v>
      </c>
      <c r="Q2417" s="131" t="str">
        <f>IFERROR(INDEX(JRoomSCS!C:C,MATCH(JRooms!M2417,JRoomSCS!$B:$B,0)),"N/A")</f>
        <v>N/A</v>
      </c>
      <c r="R2417" s="86" t="s">
        <v>396</v>
      </c>
      <c r="S2417" s="87" t="str">
        <f>IFERROR(INDEX(SchoolList!C:C,MATCH(T2417,SchoolList!A:A,0)),"N/A")</f>
        <v>N/A</v>
      </c>
      <c r="T2417" s="87">
        <v>541</v>
      </c>
      <c r="U2417" s="88"/>
      <c r="V2417" s="87"/>
    </row>
    <row r="2418" spans="1:22" x14ac:dyDescent="0.2">
      <c r="A2418" s="48">
        <v>136</v>
      </c>
      <c r="B2418" s="48" t="s">
        <v>1261</v>
      </c>
      <c r="C2418" s="48" t="s">
        <v>1262</v>
      </c>
      <c r="D2418" s="49">
        <v>417</v>
      </c>
      <c r="E2418" s="50" t="s">
        <v>1263</v>
      </c>
      <c r="F2418" s="48" t="s">
        <v>677</v>
      </c>
      <c r="G2418" s="48" t="s">
        <v>424</v>
      </c>
      <c r="H2418" s="48">
        <v>417</v>
      </c>
      <c r="I2418" s="48">
        <v>1</v>
      </c>
      <c r="J2418" s="48" t="s">
        <v>402</v>
      </c>
      <c r="K2418" s="48">
        <v>2624</v>
      </c>
      <c r="L2418" s="49" t="s">
        <v>1263</v>
      </c>
      <c r="M2418" s="48" t="s">
        <v>403</v>
      </c>
      <c r="N2418" s="51" t="s">
        <v>404</v>
      </c>
      <c r="P2418" s="48">
        <v>897</v>
      </c>
      <c r="Q2418" s="131" t="str">
        <f>IFERROR(INDEX(JRoomSCS!C:C,MATCH(JRooms!M2418,JRoomSCS!$B:$B,0)),"N/A")</f>
        <v>N/A</v>
      </c>
      <c r="R2418" s="86" t="s">
        <v>396</v>
      </c>
      <c r="S2418" s="87" t="str">
        <f>IFERROR(INDEX(SchoolList!C:C,MATCH(T2418,SchoolList!A:A,0)),"N/A")</f>
        <v>N/A</v>
      </c>
      <c r="T2418" s="87">
        <v>541</v>
      </c>
      <c r="U2418" s="88"/>
      <c r="V2418" s="87"/>
    </row>
    <row r="2419" spans="1:22" x14ac:dyDescent="0.2">
      <c r="A2419" s="48">
        <v>136</v>
      </c>
      <c r="B2419" s="48" t="s">
        <v>1261</v>
      </c>
      <c r="C2419" s="48" t="s">
        <v>1262</v>
      </c>
      <c r="D2419" s="49">
        <v>418</v>
      </c>
      <c r="E2419" s="50" t="s">
        <v>1264</v>
      </c>
      <c r="F2419" s="48" t="s">
        <v>678</v>
      </c>
      <c r="G2419" s="48" t="s">
        <v>424</v>
      </c>
      <c r="H2419" s="48">
        <v>418</v>
      </c>
      <c r="I2419" s="48">
        <v>1</v>
      </c>
      <c r="J2419" s="48" t="s">
        <v>402</v>
      </c>
      <c r="K2419" s="48">
        <v>2625</v>
      </c>
      <c r="L2419" s="49" t="s">
        <v>1264</v>
      </c>
      <c r="M2419" s="48" t="s">
        <v>415</v>
      </c>
      <c r="N2419" s="51" t="s">
        <v>416</v>
      </c>
      <c r="P2419" s="48">
        <v>897</v>
      </c>
      <c r="Q2419" s="131" t="str">
        <f>IFERROR(INDEX(JRoomSCS!C:C,MATCH(JRooms!M2419,JRoomSCS!$B:$B,0)),"N/A")</f>
        <v>N/A</v>
      </c>
      <c r="R2419" s="86" t="s">
        <v>396</v>
      </c>
      <c r="S2419" s="87" t="str">
        <f>IFERROR(INDEX(SchoolList!C:C,MATCH(T2419,SchoolList!A:A,0)),"N/A")</f>
        <v>N/A</v>
      </c>
      <c r="T2419" s="87">
        <v>541</v>
      </c>
      <c r="U2419" s="88"/>
      <c r="V2419" s="87"/>
    </row>
    <row r="2420" spans="1:22" x14ac:dyDescent="0.2">
      <c r="A2420" s="48">
        <v>136</v>
      </c>
      <c r="B2420" s="48" t="s">
        <v>1261</v>
      </c>
      <c r="C2420" s="48" t="s">
        <v>1262</v>
      </c>
      <c r="D2420" s="49">
        <v>419</v>
      </c>
      <c r="E2420" s="50" t="s">
        <v>1265</v>
      </c>
      <c r="F2420" s="48" t="s">
        <v>679</v>
      </c>
      <c r="G2420" s="48" t="s">
        <v>424</v>
      </c>
      <c r="H2420" s="48">
        <v>419</v>
      </c>
      <c r="I2420" s="48">
        <v>1</v>
      </c>
      <c r="J2420" s="48" t="s">
        <v>402</v>
      </c>
      <c r="K2420" s="48">
        <v>2626</v>
      </c>
      <c r="L2420" s="49" t="s">
        <v>1265</v>
      </c>
      <c r="M2420" s="48" t="s">
        <v>403</v>
      </c>
      <c r="N2420" s="51" t="s">
        <v>404</v>
      </c>
      <c r="P2420" s="48">
        <v>924</v>
      </c>
      <c r="Q2420" s="131" t="str">
        <f>IFERROR(INDEX(JRoomSCS!C:C,MATCH(JRooms!M2420,JRoomSCS!$B:$B,0)),"N/A")</f>
        <v>N/A</v>
      </c>
      <c r="R2420" s="86" t="s">
        <v>396</v>
      </c>
      <c r="S2420" s="87" t="str">
        <f>IFERROR(INDEX(SchoolList!C:C,MATCH(T2420,SchoolList!A:A,0)),"N/A")</f>
        <v>N/A</v>
      </c>
      <c r="T2420" s="87">
        <v>541</v>
      </c>
      <c r="U2420" s="88"/>
      <c r="V2420" s="87"/>
    </row>
    <row r="2421" spans="1:22" x14ac:dyDescent="0.2">
      <c r="A2421" s="48">
        <v>136</v>
      </c>
      <c r="B2421" s="48" t="s">
        <v>1261</v>
      </c>
      <c r="C2421" s="48" t="s">
        <v>1262</v>
      </c>
      <c r="D2421" s="49">
        <v>420</v>
      </c>
      <c r="E2421" s="50" t="s">
        <v>1266</v>
      </c>
      <c r="F2421" s="48" t="s">
        <v>680</v>
      </c>
      <c r="G2421" s="48" t="s">
        <v>424</v>
      </c>
      <c r="H2421" s="48">
        <v>420</v>
      </c>
      <c r="I2421" s="48">
        <v>1</v>
      </c>
      <c r="J2421" s="48" t="s">
        <v>402</v>
      </c>
      <c r="K2421" s="48">
        <v>2627</v>
      </c>
      <c r="L2421" s="49" t="s">
        <v>1266</v>
      </c>
      <c r="M2421" s="48" t="s">
        <v>403</v>
      </c>
      <c r="N2421" s="51" t="s">
        <v>404</v>
      </c>
      <c r="P2421" s="48">
        <v>924</v>
      </c>
      <c r="Q2421" s="131" t="str">
        <f>IFERROR(INDEX(JRoomSCS!C:C,MATCH(JRooms!M2421,JRoomSCS!$B:$B,0)),"N/A")</f>
        <v>N/A</v>
      </c>
      <c r="R2421" s="86" t="s">
        <v>396</v>
      </c>
      <c r="S2421" s="87" t="str">
        <f>IFERROR(INDEX(SchoolList!C:C,MATCH(T2421,SchoolList!A:A,0)),"N/A")</f>
        <v>N/A</v>
      </c>
      <c r="T2421" s="87">
        <v>541</v>
      </c>
      <c r="U2421" s="88"/>
      <c r="V2421" s="87"/>
    </row>
    <row r="2422" spans="1:22" x14ac:dyDescent="0.2">
      <c r="A2422" s="48">
        <v>136</v>
      </c>
      <c r="B2422" s="48" t="s">
        <v>1261</v>
      </c>
      <c r="C2422" s="48" t="s">
        <v>1262</v>
      </c>
      <c r="D2422" s="49">
        <v>421</v>
      </c>
      <c r="E2422" s="50" t="s">
        <v>1267</v>
      </c>
      <c r="F2422" s="48" t="s">
        <v>1268</v>
      </c>
      <c r="G2422" s="48" t="s">
        <v>424</v>
      </c>
      <c r="H2422" s="48">
        <v>421</v>
      </c>
      <c r="I2422" s="48">
        <v>1</v>
      </c>
      <c r="J2422" s="48" t="s">
        <v>402</v>
      </c>
      <c r="K2422" s="48">
        <v>2628</v>
      </c>
      <c r="L2422" s="49" t="s">
        <v>1267</v>
      </c>
      <c r="M2422" s="48" t="s">
        <v>403</v>
      </c>
      <c r="N2422" s="51" t="s">
        <v>404</v>
      </c>
      <c r="P2422" s="48">
        <v>924</v>
      </c>
      <c r="Q2422" s="131" t="str">
        <f>IFERROR(INDEX(JRoomSCS!C:C,MATCH(JRooms!M2422,JRoomSCS!$B:$B,0)),"N/A")</f>
        <v>N/A</v>
      </c>
      <c r="R2422" s="86" t="s">
        <v>396</v>
      </c>
      <c r="S2422" s="87" t="str">
        <f>IFERROR(INDEX(SchoolList!C:C,MATCH(T2422,SchoolList!A:A,0)),"N/A")</f>
        <v>N/A</v>
      </c>
      <c r="T2422" s="87">
        <v>541</v>
      </c>
      <c r="U2422" s="88"/>
      <c r="V2422" s="87"/>
    </row>
    <row r="2423" spans="1:22" x14ac:dyDescent="0.2">
      <c r="A2423" s="48">
        <v>136</v>
      </c>
      <c r="B2423" s="48" t="s">
        <v>1261</v>
      </c>
      <c r="C2423" s="48" t="s">
        <v>1262</v>
      </c>
      <c r="D2423" s="49">
        <v>422</v>
      </c>
      <c r="E2423" s="50" t="s">
        <v>1269</v>
      </c>
      <c r="F2423" s="48" t="s">
        <v>1270</v>
      </c>
      <c r="G2423" s="48" t="s">
        <v>424</v>
      </c>
      <c r="H2423" s="48">
        <v>422</v>
      </c>
      <c r="I2423" s="48">
        <v>1</v>
      </c>
      <c r="J2423" s="48" t="s">
        <v>402</v>
      </c>
      <c r="K2423" s="48">
        <v>2629</v>
      </c>
      <c r="L2423" s="49" t="s">
        <v>1269</v>
      </c>
      <c r="M2423" s="48" t="s">
        <v>403</v>
      </c>
      <c r="N2423" s="51" t="s">
        <v>404</v>
      </c>
      <c r="P2423" s="48">
        <v>924</v>
      </c>
      <c r="Q2423" s="131" t="str">
        <f>IFERROR(INDEX(JRoomSCS!C:C,MATCH(JRooms!M2423,JRoomSCS!$B:$B,0)),"N/A")</f>
        <v>N/A</v>
      </c>
      <c r="R2423" s="86" t="s">
        <v>396</v>
      </c>
      <c r="S2423" s="87" t="str">
        <f>IFERROR(INDEX(SchoolList!C:C,MATCH(T2423,SchoolList!A:A,0)),"N/A")</f>
        <v>N/A</v>
      </c>
      <c r="T2423" s="87">
        <v>541</v>
      </c>
      <c r="U2423" s="88"/>
      <c r="V2423" s="87"/>
    </row>
    <row r="2424" spans="1:22" x14ac:dyDescent="0.2">
      <c r="A2424" s="48">
        <v>136</v>
      </c>
      <c r="B2424" s="48" t="s">
        <v>1261</v>
      </c>
      <c r="C2424" s="48" t="s">
        <v>1262</v>
      </c>
      <c r="D2424" s="49">
        <v>423</v>
      </c>
      <c r="E2424" s="50" t="s">
        <v>1271</v>
      </c>
      <c r="F2424" s="48" t="s">
        <v>1272</v>
      </c>
      <c r="G2424" s="48" t="s">
        <v>424</v>
      </c>
      <c r="H2424" s="48">
        <v>423</v>
      </c>
      <c r="I2424" s="48">
        <v>1</v>
      </c>
      <c r="J2424" s="48" t="s">
        <v>402</v>
      </c>
      <c r="K2424" s="48">
        <v>2630</v>
      </c>
      <c r="L2424" s="49" t="s">
        <v>1271</v>
      </c>
      <c r="M2424" s="48" t="s">
        <v>403</v>
      </c>
      <c r="N2424" s="51" t="s">
        <v>404</v>
      </c>
      <c r="P2424" s="48">
        <v>924</v>
      </c>
      <c r="Q2424" s="131" t="str">
        <f>IFERROR(INDEX(JRoomSCS!C:C,MATCH(JRooms!M2424,JRoomSCS!$B:$B,0)),"N/A")</f>
        <v>N/A</v>
      </c>
      <c r="R2424" s="86" t="s">
        <v>396</v>
      </c>
      <c r="S2424" s="87" t="str">
        <f>IFERROR(INDEX(SchoolList!C:C,MATCH(T2424,SchoolList!A:A,0)),"N/A")</f>
        <v>N/A</v>
      </c>
      <c r="T2424" s="87">
        <v>541</v>
      </c>
      <c r="U2424" s="88"/>
      <c r="V2424" s="87"/>
    </row>
    <row r="2425" spans="1:22" x14ac:dyDescent="0.2">
      <c r="A2425" s="48">
        <v>136</v>
      </c>
      <c r="B2425" s="48" t="s">
        <v>1261</v>
      </c>
      <c r="C2425" s="48" t="s">
        <v>1262</v>
      </c>
      <c r="D2425" s="49">
        <v>424</v>
      </c>
      <c r="E2425" s="50" t="s">
        <v>1273</v>
      </c>
      <c r="F2425" s="48" t="s">
        <v>1274</v>
      </c>
      <c r="G2425" s="48" t="s">
        <v>424</v>
      </c>
      <c r="H2425" s="48">
        <v>424</v>
      </c>
      <c r="I2425" s="48">
        <v>1</v>
      </c>
      <c r="J2425" s="48" t="s">
        <v>402</v>
      </c>
      <c r="K2425" s="48">
        <v>2631</v>
      </c>
      <c r="L2425" s="49" t="s">
        <v>1273</v>
      </c>
      <c r="M2425" s="48" t="s">
        <v>403</v>
      </c>
      <c r="N2425" s="51" t="s">
        <v>404</v>
      </c>
      <c r="P2425" s="48">
        <v>924</v>
      </c>
      <c r="Q2425" s="131" t="str">
        <f>IFERROR(INDEX(JRoomSCS!C:C,MATCH(JRooms!M2425,JRoomSCS!$B:$B,0)),"N/A")</f>
        <v>N/A</v>
      </c>
      <c r="R2425" s="86" t="s">
        <v>396</v>
      </c>
      <c r="S2425" s="87" t="str">
        <f>IFERROR(INDEX(SchoolList!C:C,MATCH(T2425,SchoolList!A:A,0)),"N/A")</f>
        <v>N/A</v>
      </c>
      <c r="T2425" s="87">
        <v>541</v>
      </c>
      <c r="U2425" s="88"/>
      <c r="V2425" s="87"/>
    </row>
    <row r="2426" spans="1:22" x14ac:dyDescent="0.2">
      <c r="A2426" s="48">
        <v>136</v>
      </c>
      <c r="B2426" s="48" t="s">
        <v>1261</v>
      </c>
      <c r="C2426" s="48" t="s">
        <v>1262</v>
      </c>
      <c r="D2426" s="49">
        <v>425</v>
      </c>
      <c r="E2426" s="50" t="s">
        <v>1275</v>
      </c>
      <c r="F2426" s="48" t="s">
        <v>1276</v>
      </c>
      <c r="G2426" s="48" t="s">
        <v>424</v>
      </c>
      <c r="H2426" s="48">
        <v>425</v>
      </c>
      <c r="I2426" s="48">
        <v>1</v>
      </c>
      <c r="J2426" s="48" t="s">
        <v>402</v>
      </c>
      <c r="K2426" s="48">
        <v>2632</v>
      </c>
      <c r="L2426" s="49" t="s">
        <v>1275</v>
      </c>
      <c r="M2426" s="48" t="s">
        <v>403</v>
      </c>
      <c r="N2426" s="51" t="s">
        <v>404</v>
      </c>
      <c r="P2426" s="48">
        <v>924</v>
      </c>
      <c r="Q2426" s="131" t="str">
        <f>IFERROR(INDEX(JRoomSCS!C:C,MATCH(JRooms!M2426,JRoomSCS!$B:$B,0)),"N/A")</f>
        <v>N/A</v>
      </c>
      <c r="R2426" s="86" t="s">
        <v>396</v>
      </c>
      <c r="S2426" s="87" t="str">
        <f>IFERROR(INDEX(SchoolList!C:C,MATCH(T2426,SchoolList!A:A,0)),"N/A")</f>
        <v>N/A</v>
      </c>
      <c r="T2426" s="87">
        <v>541</v>
      </c>
      <c r="U2426" s="88"/>
      <c r="V2426" s="87"/>
    </row>
    <row r="2427" spans="1:22" x14ac:dyDescent="0.2">
      <c r="A2427" s="48">
        <v>136</v>
      </c>
      <c r="B2427" s="48" t="s">
        <v>1261</v>
      </c>
      <c r="C2427" s="48" t="s">
        <v>1262</v>
      </c>
      <c r="D2427" s="49">
        <v>426</v>
      </c>
      <c r="E2427" s="50" t="s">
        <v>1277</v>
      </c>
      <c r="F2427" s="48" t="s">
        <v>1278</v>
      </c>
      <c r="G2427" s="48" t="s">
        <v>424</v>
      </c>
      <c r="H2427" s="48">
        <v>426</v>
      </c>
      <c r="I2427" s="48">
        <v>1</v>
      </c>
      <c r="J2427" s="48" t="s">
        <v>402</v>
      </c>
      <c r="K2427" s="48">
        <v>2633</v>
      </c>
      <c r="L2427" s="49" t="s">
        <v>1277</v>
      </c>
      <c r="M2427" s="48" t="s">
        <v>403</v>
      </c>
      <c r="N2427" s="51" t="s">
        <v>404</v>
      </c>
      <c r="P2427" s="48">
        <v>1190</v>
      </c>
      <c r="Q2427" s="131" t="str">
        <f>IFERROR(INDEX(JRoomSCS!C:C,MATCH(JRooms!M2427,JRoomSCS!$B:$B,0)),"N/A")</f>
        <v>N/A</v>
      </c>
      <c r="R2427" s="86" t="s">
        <v>396</v>
      </c>
      <c r="S2427" s="87" t="str">
        <f>IFERROR(INDEX(SchoolList!C:C,MATCH(T2427,SchoolList!A:A,0)),"N/A")</f>
        <v>N/A</v>
      </c>
      <c r="T2427" s="87">
        <v>541</v>
      </c>
      <c r="U2427" s="88"/>
      <c r="V2427" s="87"/>
    </row>
    <row r="2428" spans="1:22" x14ac:dyDescent="0.2">
      <c r="A2428" s="48">
        <v>136</v>
      </c>
      <c r="B2428" s="48" t="s">
        <v>1261</v>
      </c>
      <c r="C2428" s="48" t="s">
        <v>1262</v>
      </c>
      <c r="D2428" s="49">
        <v>427</v>
      </c>
      <c r="E2428" s="50" t="s">
        <v>1279</v>
      </c>
      <c r="F2428" s="48" t="s">
        <v>1280</v>
      </c>
      <c r="G2428" s="48" t="s">
        <v>424</v>
      </c>
      <c r="H2428" s="48">
        <v>427</v>
      </c>
      <c r="I2428" s="48">
        <v>1</v>
      </c>
      <c r="J2428" s="48" t="s">
        <v>402</v>
      </c>
      <c r="K2428" s="48">
        <v>2634</v>
      </c>
      <c r="L2428" s="49" t="s">
        <v>1279</v>
      </c>
      <c r="M2428" s="48" t="s">
        <v>403</v>
      </c>
      <c r="N2428" s="51" t="s">
        <v>404</v>
      </c>
      <c r="P2428" s="48">
        <v>440</v>
      </c>
      <c r="Q2428" s="131" t="str">
        <f>IFERROR(INDEX(JRoomSCS!C:C,MATCH(JRooms!M2428,JRoomSCS!$B:$B,0)),"N/A")</f>
        <v>N/A</v>
      </c>
      <c r="R2428" s="86" t="s">
        <v>396</v>
      </c>
      <c r="S2428" s="87" t="str">
        <f>IFERROR(INDEX(SchoolList!C:C,MATCH(T2428,SchoolList!A:A,0)),"N/A")</f>
        <v>N/A</v>
      </c>
      <c r="T2428" s="87">
        <v>541</v>
      </c>
      <c r="U2428" s="88"/>
      <c r="V2428" s="87"/>
    </row>
    <row r="2429" spans="1:22" x14ac:dyDescent="0.2">
      <c r="A2429" s="48">
        <v>140</v>
      </c>
      <c r="B2429" s="48" t="s">
        <v>1281</v>
      </c>
      <c r="C2429" s="48" t="s">
        <v>1282</v>
      </c>
      <c r="D2429" s="49">
        <v>443</v>
      </c>
      <c r="E2429" s="50" t="s">
        <v>399</v>
      </c>
      <c r="F2429" s="48" t="s">
        <v>400</v>
      </c>
      <c r="G2429" s="48" t="s">
        <v>401</v>
      </c>
      <c r="H2429" s="48">
        <v>1088</v>
      </c>
      <c r="I2429" s="48">
        <v>0</v>
      </c>
      <c r="J2429" s="48" t="s">
        <v>975</v>
      </c>
      <c r="K2429" s="48">
        <v>1108</v>
      </c>
      <c r="L2429" s="49" t="s">
        <v>507</v>
      </c>
      <c r="M2429" s="48" t="s">
        <v>412</v>
      </c>
      <c r="N2429" s="51" t="s">
        <v>413</v>
      </c>
      <c r="P2429" s="48">
        <v>2520</v>
      </c>
      <c r="Q2429" s="131" t="str">
        <f>IFERROR(INDEX(JRoomSCS!C:C,MATCH(JRooms!M2429,JRoomSCS!$B:$B,0)),"N/A")</f>
        <v>N/A</v>
      </c>
      <c r="R2429" s="86" t="s">
        <v>405</v>
      </c>
      <c r="S2429" s="87" t="str">
        <f>IFERROR(INDEX(SchoolList!C:C,MATCH(T2429,SchoolList!A:A,0)),"N/A")</f>
        <v>N/A</v>
      </c>
      <c r="T2429" s="87" t="s">
        <v>405</v>
      </c>
      <c r="U2429" s="88"/>
      <c r="V2429" s="87"/>
    </row>
    <row r="2430" spans="1:22" x14ac:dyDescent="0.2">
      <c r="A2430" s="48">
        <v>140</v>
      </c>
      <c r="B2430" s="48" t="s">
        <v>1281</v>
      </c>
      <c r="C2430" s="48" t="s">
        <v>1282</v>
      </c>
      <c r="D2430" s="49">
        <v>443</v>
      </c>
      <c r="E2430" s="50" t="s">
        <v>399</v>
      </c>
      <c r="F2430" s="48" t="s">
        <v>400</v>
      </c>
      <c r="G2430" s="48" t="s">
        <v>401</v>
      </c>
      <c r="H2430" s="48">
        <v>443</v>
      </c>
      <c r="I2430" s="48">
        <v>1</v>
      </c>
      <c r="J2430" s="48" t="s">
        <v>402</v>
      </c>
      <c r="K2430" s="48">
        <v>1098</v>
      </c>
      <c r="L2430" s="49">
        <v>101</v>
      </c>
      <c r="M2430" s="48" t="s">
        <v>494</v>
      </c>
      <c r="N2430" s="51" t="s">
        <v>404</v>
      </c>
      <c r="P2430" s="48">
        <v>988</v>
      </c>
      <c r="Q2430" s="131" t="str">
        <f>IFERROR(INDEX(JRoomSCS!C:C,MATCH(JRooms!M2430,JRoomSCS!$B:$B,0)),"N/A")</f>
        <v>N/A</v>
      </c>
      <c r="R2430" s="86" t="s">
        <v>492</v>
      </c>
      <c r="S2430" s="87" t="str">
        <f>IFERROR(INDEX(SchoolList!C:C,MATCH(T2430,SchoolList!A:A,0)),"N/A")</f>
        <v>N/A</v>
      </c>
      <c r="T2430" s="87" t="s">
        <v>405</v>
      </c>
      <c r="U2430" s="88"/>
      <c r="V2430" s="87"/>
    </row>
    <row r="2431" spans="1:22" x14ac:dyDescent="0.2">
      <c r="A2431" s="48">
        <v>140</v>
      </c>
      <c r="B2431" s="48" t="s">
        <v>1281</v>
      </c>
      <c r="C2431" s="48" t="s">
        <v>1282</v>
      </c>
      <c r="D2431" s="49">
        <v>443</v>
      </c>
      <c r="E2431" s="50" t="s">
        <v>399</v>
      </c>
      <c r="F2431" s="48" t="s">
        <v>400</v>
      </c>
      <c r="G2431" s="48" t="s">
        <v>401</v>
      </c>
      <c r="H2431" s="48">
        <v>443</v>
      </c>
      <c r="I2431" s="48">
        <v>1</v>
      </c>
      <c r="J2431" s="48" t="s">
        <v>402</v>
      </c>
      <c r="K2431" s="48">
        <v>1094</v>
      </c>
      <c r="L2431" s="49">
        <v>102</v>
      </c>
      <c r="M2431" s="48" t="s">
        <v>403</v>
      </c>
      <c r="N2431" s="51" t="s">
        <v>404</v>
      </c>
      <c r="P2431" s="48">
        <v>851</v>
      </c>
      <c r="Q2431" s="131" t="str">
        <f>IFERROR(INDEX(JRoomSCS!C:C,MATCH(JRooms!M2431,JRoomSCS!$B:$B,0)),"N/A")</f>
        <v>N/A</v>
      </c>
      <c r="R2431" s="86" t="s">
        <v>405</v>
      </c>
      <c r="S2431" s="87" t="str">
        <f>IFERROR(INDEX(SchoolList!C:C,MATCH(T2431,SchoolList!A:A,0)),"N/A")</f>
        <v>N/A</v>
      </c>
      <c r="T2431" s="87" t="s">
        <v>405</v>
      </c>
      <c r="U2431" s="88"/>
      <c r="V2431" s="87"/>
    </row>
    <row r="2432" spans="1:22" x14ac:dyDescent="0.2">
      <c r="A2432" s="48">
        <v>140</v>
      </c>
      <c r="B2432" s="48" t="s">
        <v>1281</v>
      </c>
      <c r="C2432" s="48" t="s">
        <v>1282</v>
      </c>
      <c r="D2432" s="49">
        <v>443</v>
      </c>
      <c r="E2432" s="50" t="s">
        <v>399</v>
      </c>
      <c r="F2432" s="48" t="s">
        <v>400</v>
      </c>
      <c r="G2432" s="48" t="s">
        <v>401</v>
      </c>
      <c r="H2432" s="48">
        <v>443</v>
      </c>
      <c r="I2432" s="48">
        <v>1</v>
      </c>
      <c r="J2432" s="48" t="s">
        <v>402</v>
      </c>
      <c r="K2432" s="48">
        <v>1095</v>
      </c>
      <c r="L2432" s="49">
        <v>103</v>
      </c>
      <c r="M2432" s="48" t="s">
        <v>406</v>
      </c>
      <c r="N2432" s="51" t="s">
        <v>404</v>
      </c>
      <c r="P2432" s="48">
        <v>851</v>
      </c>
      <c r="Q2432" s="131" t="str">
        <f>IFERROR(INDEX(JRoomSCS!C:C,MATCH(JRooms!M2432,JRoomSCS!$B:$B,0)),"N/A")</f>
        <v>N/A</v>
      </c>
      <c r="R2432" s="86" t="s">
        <v>405</v>
      </c>
      <c r="S2432" s="87" t="str">
        <f>IFERROR(INDEX(SchoolList!C:C,MATCH(T2432,SchoolList!A:A,0)),"N/A")</f>
        <v>N/A</v>
      </c>
      <c r="T2432" s="87" t="s">
        <v>405</v>
      </c>
      <c r="U2432" s="88"/>
      <c r="V2432" s="87"/>
    </row>
    <row r="2433" spans="1:22" x14ac:dyDescent="0.2">
      <c r="A2433" s="48">
        <v>140</v>
      </c>
      <c r="B2433" s="48" t="s">
        <v>1281</v>
      </c>
      <c r="C2433" s="48" t="s">
        <v>1282</v>
      </c>
      <c r="D2433" s="49">
        <v>443</v>
      </c>
      <c r="E2433" s="50" t="s">
        <v>399</v>
      </c>
      <c r="F2433" s="48" t="s">
        <v>400</v>
      </c>
      <c r="G2433" s="48" t="s">
        <v>401</v>
      </c>
      <c r="H2433" s="48">
        <v>443</v>
      </c>
      <c r="I2433" s="48">
        <v>1</v>
      </c>
      <c r="J2433" s="48" t="s">
        <v>402</v>
      </c>
      <c r="K2433" s="48">
        <v>1093</v>
      </c>
      <c r="L2433" s="49">
        <v>104</v>
      </c>
      <c r="M2433" s="48" t="s">
        <v>403</v>
      </c>
      <c r="N2433" s="51" t="s">
        <v>404</v>
      </c>
      <c r="P2433" s="48">
        <v>851</v>
      </c>
      <c r="Q2433" s="131" t="str">
        <f>IFERROR(INDEX(JRoomSCS!C:C,MATCH(JRooms!M2433,JRoomSCS!$B:$B,0)),"N/A")</f>
        <v>N/A</v>
      </c>
      <c r="R2433" s="86" t="s">
        <v>405</v>
      </c>
      <c r="S2433" s="87" t="str">
        <f>IFERROR(INDEX(SchoolList!C:C,MATCH(T2433,SchoolList!A:A,0)),"N/A")</f>
        <v>N/A</v>
      </c>
      <c r="T2433" s="87" t="s">
        <v>405</v>
      </c>
      <c r="U2433" s="88"/>
      <c r="V2433" s="87"/>
    </row>
    <row r="2434" spans="1:22" x14ac:dyDescent="0.2">
      <c r="A2434" s="48">
        <v>140</v>
      </c>
      <c r="B2434" s="48" t="s">
        <v>1281</v>
      </c>
      <c r="C2434" s="48" t="s">
        <v>1282</v>
      </c>
      <c r="D2434" s="49">
        <v>443</v>
      </c>
      <c r="E2434" s="50" t="s">
        <v>399</v>
      </c>
      <c r="F2434" s="48" t="s">
        <v>400</v>
      </c>
      <c r="G2434" s="48" t="s">
        <v>401</v>
      </c>
      <c r="H2434" s="48">
        <v>443</v>
      </c>
      <c r="I2434" s="48">
        <v>1</v>
      </c>
      <c r="J2434" s="48" t="s">
        <v>402</v>
      </c>
      <c r="K2434" s="48">
        <v>1096</v>
      </c>
      <c r="L2434" s="49">
        <v>105</v>
      </c>
      <c r="M2434" s="48" t="s">
        <v>506</v>
      </c>
      <c r="N2434" s="51" t="s">
        <v>404</v>
      </c>
      <c r="P2434" s="48">
        <v>851</v>
      </c>
      <c r="Q2434" s="131" t="str">
        <f>IFERROR(INDEX(JRoomSCS!C:C,MATCH(JRooms!M2434,JRoomSCS!$B:$B,0)),"N/A")</f>
        <v>N/A</v>
      </c>
      <c r="R2434" s="86" t="s">
        <v>405</v>
      </c>
      <c r="S2434" s="87" t="str">
        <f>IFERROR(INDEX(SchoolList!C:C,MATCH(T2434,SchoolList!A:A,0)),"N/A")</f>
        <v>N/A</v>
      </c>
      <c r="T2434" s="87" t="s">
        <v>405</v>
      </c>
      <c r="U2434" s="88"/>
      <c r="V2434" s="87"/>
    </row>
    <row r="2435" spans="1:22" x14ac:dyDescent="0.2">
      <c r="A2435" s="48">
        <v>140</v>
      </c>
      <c r="B2435" s="48" t="s">
        <v>1281</v>
      </c>
      <c r="C2435" s="48" t="s">
        <v>1282</v>
      </c>
      <c r="D2435" s="49">
        <v>443</v>
      </c>
      <c r="E2435" s="50" t="s">
        <v>399</v>
      </c>
      <c r="F2435" s="48" t="s">
        <v>400</v>
      </c>
      <c r="G2435" s="48" t="s">
        <v>401</v>
      </c>
      <c r="H2435" s="48">
        <v>443</v>
      </c>
      <c r="I2435" s="48">
        <v>1</v>
      </c>
      <c r="J2435" s="48" t="s">
        <v>402</v>
      </c>
      <c r="K2435" s="48">
        <v>1091</v>
      </c>
      <c r="L2435" s="49">
        <v>106</v>
      </c>
      <c r="M2435" s="48" t="s">
        <v>403</v>
      </c>
      <c r="N2435" s="51" t="s">
        <v>404</v>
      </c>
      <c r="P2435" s="48">
        <v>851</v>
      </c>
      <c r="Q2435" s="131" t="str">
        <f>IFERROR(INDEX(JRoomSCS!C:C,MATCH(JRooms!M2435,JRoomSCS!$B:$B,0)),"N/A")</f>
        <v>N/A</v>
      </c>
      <c r="R2435" s="86" t="s">
        <v>405</v>
      </c>
      <c r="S2435" s="87" t="str">
        <f>IFERROR(INDEX(SchoolList!C:C,MATCH(T2435,SchoolList!A:A,0)),"N/A")</f>
        <v>N/A</v>
      </c>
      <c r="T2435" s="87" t="s">
        <v>405</v>
      </c>
      <c r="U2435" s="88"/>
      <c r="V2435" s="87"/>
    </row>
    <row r="2436" spans="1:22" x14ac:dyDescent="0.2">
      <c r="A2436" s="48">
        <v>140</v>
      </c>
      <c r="B2436" s="48" t="s">
        <v>1281</v>
      </c>
      <c r="C2436" s="48" t="s">
        <v>1282</v>
      </c>
      <c r="D2436" s="49">
        <v>443</v>
      </c>
      <c r="E2436" s="50" t="s">
        <v>399</v>
      </c>
      <c r="F2436" s="48" t="s">
        <v>400</v>
      </c>
      <c r="G2436" s="48" t="s">
        <v>401</v>
      </c>
      <c r="H2436" s="48">
        <v>443</v>
      </c>
      <c r="I2436" s="48">
        <v>1</v>
      </c>
      <c r="J2436" s="48" t="s">
        <v>402</v>
      </c>
      <c r="K2436" s="48">
        <v>1092</v>
      </c>
      <c r="L2436" s="49">
        <v>107</v>
      </c>
      <c r="M2436" s="48" t="s">
        <v>406</v>
      </c>
      <c r="N2436" s="51" t="s">
        <v>404</v>
      </c>
      <c r="P2436" s="48">
        <v>851</v>
      </c>
      <c r="Q2436" s="131" t="str">
        <f>IFERROR(INDEX(JRoomSCS!C:C,MATCH(JRooms!M2436,JRoomSCS!$B:$B,0)),"N/A")</f>
        <v>N/A</v>
      </c>
      <c r="R2436" s="86" t="s">
        <v>405</v>
      </c>
      <c r="S2436" s="87" t="str">
        <f>IFERROR(INDEX(SchoolList!C:C,MATCH(T2436,SchoolList!A:A,0)),"N/A")</f>
        <v>N/A</v>
      </c>
      <c r="T2436" s="87" t="s">
        <v>405</v>
      </c>
      <c r="U2436" s="88"/>
      <c r="V2436" s="87"/>
    </row>
    <row r="2437" spans="1:22" x14ac:dyDescent="0.2">
      <c r="A2437" s="48">
        <v>140</v>
      </c>
      <c r="B2437" s="48" t="s">
        <v>1281</v>
      </c>
      <c r="C2437" s="48" t="s">
        <v>1282</v>
      </c>
      <c r="D2437" s="49">
        <v>443</v>
      </c>
      <c r="E2437" s="50" t="s">
        <v>399</v>
      </c>
      <c r="F2437" s="48" t="s">
        <v>400</v>
      </c>
      <c r="G2437" s="48" t="s">
        <v>401</v>
      </c>
      <c r="H2437" s="48">
        <v>443</v>
      </c>
      <c r="I2437" s="48">
        <v>1</v>
      </c>
      <c r="J2437" s="48" t="s">
        <v>402</v>
      </c>
      <c r="K2437" s="48">
        <v>1090</v>
      </c>
      <c r="L2437" s="49">
        <v>109</v>
      </c>
      <c r="M2437" s="48" t="s">
        <v>408</v>
      </c>
      <c r="N2437" s="51" t="s">
        <v>409</v>
      </c>
      <c r="P2437" s="48">
        <v>432</v>
      </c>
      <c r="Q2437" s="131" t="str">
        <f>IFERROR(INDEX(JRoomSCS!C:C,MATCH(JRooms!M2437,JRoomSCS!$B:$B,0)),"N/A")</f>
        <v>N/A</v>
      </c>
      <c r="R2437" s="86" t="s">
        <v>405</v>
      </c>
      <c r="S2437" s="87" t="str">
        <f>IFERROR(INDEX(SchoolList!C:C,MATCH(T2437,SchoolList!A:A,0)),"N/A")</f>
        <v>N/A</v>
      </c>
      <c r="T2437" s="87" t="s">
        <v>405</v>
      </c>
      <c r="U2437" s="88"/>
      <c r="V2437" s="87"/>
    </row>
    <row r="2438" spans="1:22" x14ac:dyDescent="0.2">
      <c r="A2438" s="48">
        <v>140</v>
      </c>
      <c r="B2438" s="48" t="s">
        <v>1281</v>
      </c>
      <c r="C2438" s="48" t="s">
        <v>1282</v>
      </c>
      <c r="D2438" s="49">
        <v>443</v>
      </c>
      <c r="E2438" s="50" t="s">
        <v>399</v>
      </c>
      <c r="F2438" s="48" t="s">
        <v>400</v>
      </c>
      <c r="G2438" s="48" t="s">
        <v>401</v>
      </c>
      <c r="H2438" s="48">
        <v>443</v>
      </c>
      <c r="I2438" s="48">
        <v>1</v>
      </c>
      <c r="J2438" s="48" t="s">
        <v>402</v>
      </c>
      <c r="K2438" s="48">
        <v>1097</v>
      </c>
      <c r="L2438" s="49">
        <v>111</v>
      </c>
      <c r="M2438" s="48" t="s">
        <v>527</v>
      </c>
      <c r="N2438" s="51" t="s">
        <v>491</v>
      </c>
      <c r="P2438" s="48">
        <v>207</v>
      </c>
      <c r="Q2438" s="131" t="str">
        <f>IFERROR(INDEX(JRoomSCS!C:C,MATCH(JRooms!M2438,JRoomSCS!$B:$B,0)),"N/A")</f>
        <v>N/A</v>
      </c>
      <c r="R2438" s="86" t="s">
        <v>405</v>
      </c>
      <c r="S2438" s="87" t="str">
        <f>IFERROR(INDEX(SchoolList!C:C,MATCH(T2438,SchoolList!A:A,0)),"N/A")</f>
        <v>N/A</v>
      </c>
      <c r="T2438" s="87" t="s">
        <v>405</v>
      </c>
      <c r="U2438" s="88"/>
      <c r="V2438" s="87"/>
    </row>
    <row r="2439" spans="1:22" x14ac:dyDescent="0.2">
      <c r="A2439" s="48">
        <v>140</v>
      </c>
      <c r="B2439" s="48" t="s">
        <v>1281</v>
      </c>
      <c r="C2439" s="48" t="s">
        <v>1282</v>
      </c>
      <c r="D2439" s="49">
        <v>443</v>
      </c>
      <c r="E2439" s="50" t="s">
        <v>399</v>
      </c>
      <c r="F2439" s="48" t="s">
        <v>400</v>
      </c>
      <c r="G2439" s="48" t="s">
        <v>401</v>
      </c>
      <c r="H2439" s="48">
        <v>443</v>
      </c>
      <c r="I2439" s="48">
        <v>1</v>
      </c>
      <c r="J2439" s="48" t="s">
        <v>402</v>
      </c>
      <c r="K2439" s="48">
        <v>1110</v>
      </c>
      <c r="L2439" s="49" t="s">
        <v>1283</v>
      </c>
      <c r="M2439" s="48" t="s">
        <v>408</v>
      </c>
      <c r="N2439" s="51" t="s">
        <v>409</v>
      </c>
      <c r="P2439" s="48">
        <v>156</v>
      </c>
      <c r="Q2439" s="131" t="str">
        <f>IFERROR(INDEX(JRoomSCS!C:C,MATCH(JRooms!M2439,JRoomSCS!$B:$B,0)),"N/A")</f>
        <v>N/A</v>
      </c>
      <c r="R2439" s="86" t="s">
        <v>405</v>
      </c>
      <c r="S2439" s="87" t="str">
        <f>IFERROR(INDEX(SchoolList!C:C,MATCH(T2439,SchoolList!A:A,0)),"N/A")</f>
        <v>N/A</v>
      </c>
      <c r="T2439" s="87" t="s">
        <v>405</v>
      </c>
      <c r="U2439" s="88"/>
      <c r="V2439" s="87"/>
    </row>
    <row r="2440" spans="1:22" x14ac:dyDescent="0.2">
      <c r="A2440" s="48">
        <v>140</v>
      </c>
      <c r="B2440" s="48" t="s">
        <v>1281</v>
      </c>
      <c r="C2440" s="48" t="s">
        <v>1282</v>
      </c>
      <c r="D2440" s="49">
        <v>443</v>
      </c>
      <c r="E2440" s="50" t="s">
        <v>399</v>
      </c>
      <c r="F2440" s="48" t="s">
        <v>400</v>
      </c>
      <c r="G2440" s="48" t="s">
        <v>401</v>
      </c>
      <c r="H2440" s="48">
        <v>443</v>
      </c>
      <c r="I2440" s="48">
        <v>1</v>
      </c>
      <c r="J2440" s="48" t="s">
        <v>402</v>
      </c>
      <c r="K2440" s="48">
        <v>1109</v>
      </c>
      <c r="L2440" s="49" t="s">
        <v>521</v>
      </c>
      <c r="M2440" s="48" t="s">
        <v>563</v>
      </c>
      <c r="N2440" s="51" t="s">
        <v>564</v>
      </c>
      <c r="P2440" s="48">
        <v>2520</v>
      </c>
      <c r="Q2440" s="131" t="str">
        <f>IFERROR(INDEX(JRoomSCS!C:C,MATCH(JRooms!M2440,JRoomSCS!$B:$B,0)),"N/A")</f>
        <v>N/A</v>
      </c>
      <c r="R2440" s="86" t="s">
        <v>405</v>
      </c>
      <c r="S2440" s="87" t="str">
        <f>IFERROR(INDEX(SchoolList!C:C,MATCH(T2440,SchoolList!A:A,0)),"N/A")</f>
        <v>N/A</v>
      </c>
      <c r="T2440" s="87" t="s">
        <v>405</v>
      </c>
      <c r="U2440" s="88"/>
      <c r="V2440" s="87"/>
    </row>
    <row r="2441" spans="1:22" x14ac:dyDescent="0.2">
      <c r="A2441" s="48">
        <v>140</v>
      </c>
      <c r="B2441" s="48" t="s">
        <v>1281</v>
      </c>
      <c r="C2441" s="48" t="s">
        <v>1282</v>
      </c>
      <c r="D2441" s="49">
        <v>443</v>
      </c>
      <c r="E2441" s="50" t="s">
        <v>399</v>
      </c>
      <c r="F2441" s="48" t="s">
        <v>400</v>
      </c>
      <c r="G2441" s="48" t="s">
        <v>401</v>
      </c>
      <c r="H2441" s="48">
        <v>1087</v>
      </c>
      <c r="I2441" s="48">
        <v>2</v>
      </c>
      <c r="J2441" s="48" t="s">
        <v>463</v>
      </c>
      <c r="K2441" s="48">
        <v>1102</v>
      </c>
      <c r="L2441" s="49">
        <v>201</v>
      </c>
      <c r="M2441" s="48" t="s">
        <v>419</v>
      </c>
      <c r="N2441" s="51" t="s">
        <v>404</v>
      </c>
      <c r="P2441" s="48">
        <v>851</v>
      </c>
      <c r="Q2441" s="131" t="str">
        <f>IFERROR(INDEX(JRoomSCS!C:C,MATCH(JRooms!M2441,JRoomSCS!$B:$B,0)),"N/A")</f>
        <v>N/A</v>
      </c>
      <c r="R2441" s="86" t="s">
        <v>405</v>
      </c>
      <c r="S2441" s="87" t="str">
        <f>IFERROR(INDEX(SchoolList!C:C,MATCH(T2441,SchoolList!A:A,0)),"N/A")</f>
        <v>N/A</v>
      </c>
      <c r="T2441" s="87" t="s">
        <v>405</v>
      </c>
      <c r="U2441" s="88"/>
      <c r="V2441" s="87"/>
    </row>
    <row r="2442" spans="1:22" x14ac:dyDescent="0.2">
      <c r="A2442" s="48">
        <v>140</v>
      </c>
      <c r="B2442" s="48" t="s">
        <v>1281</v>
      </c>
      <c r="C2442" s="48" t="s">
        <v>1282</v>
      </c>
      <c r="D2442" s="49">
        <v>443</v>
      </c>
      <c r="E2442" s="50" t="s">
        <v>399</v>
      </c>
      <c r="F2442" s="48" t="s">
        <v>400</v>
      </c>
      <c r="G2442" s="48" t="s">
        <v>401</v>
      </c>
      <c r="H2442" s="48">
        <v>1087</v>
      </c>
      <c r="I2442" s="48">
        <v>2</v>
      </c>
      <c r="J2442" s="48" t="s">
        <v>463</v>
      </c>
      <c r="K2442" s="48">
        <v>1099</v>
      </c>
      <c r="L2442" s="49">
        <v>202</v>
      </c>
      <c r="M2442" s="48" t="s">
        <v>403</v>
      </c>
      <c r="N2442" s="51" t="s">
        <v>404</v>
      </c>
      <c r="O2442" s="65" t="s">
        <v>546</v>
      </c>
      <c r="P2442" s="48">
        <v>851</v>
      </c>
      <c r="Q2442" s="131" t="str">
        <f>IFERROR(INDEX(JRoomSCS!C:C,MATCH(JRooms!M2442,JRoomSCS!$B:$B,0)),"N/A")</f>
        <v>N/A</v>
      </c>
      <c r="R2442" s="86" t="s">
        <v>405</v>
      </c>
      <c r="S2442" s="87" t="str">
        <f>IFERROR(INDEX(SchoolList!C:C,MATCH(T2442,SchoolList!A:A,0)),"N/A")</f>
        <v>N/A</v>
      </c>
      <c r="T2442" s="87" t="s">
        <v>405</v>
      </c>
      <c r="U2442" s="88"/>
      <c r="V2442" s="87"/>
    </row>
    <row r="2443" spans="1:22" x14ac:dyDescent="0.2">
      <c r="A2443" s="48">
        <v>140</v>
      </c>
      <c r="B2443" s="48" t="s">
        <v>1281</v>
      </c>
      <c r="C2443" s="48" t="s">
        <v>1282</v>
      </c>
      <c r="D2443" s="49">
        <v>443</v>
      </c>
      <c r="E2443" s="50" t="s">
        <v>399</v>
      </c>
      <c r="F2443" s="48" t="s">
        <v>400</v>
      </c>
      <c r="G2443" s="48" t="s">
        <v>401</v>
      </c>
      <c r="H2443" s="48">
        <v>1087</v>
      </c>
      <c r="I2443" s="48">
        <v>2</v>
      </c>
      <c r="J2443" s="48" t="s">
        <v>463</v>
      </c>
      <c r="K2443" s="48">
        <v>1101</v>
      </c>
      <c r="L2443" s="49">
        <v>204</v>
      </c>
      <c r="M2443" s="48" t="s">
        <v>419</v>
      </c>
      <c r="N2443" s="51" t="s">
        <v>404</v>
      </c>
      <c r="P2443" s="48">
        <v>851</v>
      </c>
      <c r="Q2443" s="131" t="str">
        <f>IFERROR(INDEX(JRoomSCS!C:C,MATCH(JRooms!M2443,JRoomSCS!$B:$B,0)),"N/A")</f>
        <v>N/A</v>
      </c>
      <c r="R2443" s="86" t="s">
        <v>405</v>
      </c>
      <c r="S2443" s="87" t="str">
        <f>IFERROR(INDEX(SchoolList!C:C,MATCH(T2443,SchoolList!A:A,0)),"N/A")</f>
        <v>N/A</v>
      </c>
      <c r="T2443" s="87" t="s">
        <v>405</v>
      </c>
      <c r="U2443" s="88"/>
      <c r="V2443" s="87"/>
    </row>
    <row r="2444" spans="1:22" x14ac:dyDescent="0.2">
      <c r="A2444" s="48">
        <v>140</v>
      </c>
      <c r="B2444" s="48" t="s">
        <v>1281</v>
      </c>
      <c r="C2444" s="48" t="s">
        <v>1282</v>
      </c>
      <c r="D2444" s="49">
        <v>443</v>
      </c>
      <c r="E2444" s="50" t="s">
        <v>399</v>
      </c>
      <c r="F2444" s="48" t="s">
        <v>400</v>
      </c>
      <c r="G2444" s="48" t="s">
        <v>401</v>
      </c>
      <c r="H2444" s="48">
        <v>1087</v>
      </c>
      <c r="I2444" s="48">
        <v>2</v>
      </c>
      <c r="J2444" s="48" t="s">
        <v>463</v>
      </c>
      <c r="K2444" s="48">
        <v>1104</v>
      </c>
      <c r="L2444" s="49">
        <v>205</v>
      </c>
      <c r="M2444" s="48" t="s">
        <v>419</v>
      </c>
      <c r="N2444" s="51" t="s">
        <v>404</v>
      </c>
      <c r="P2444" s="48">
        <v>851</v>
      </c>
      <c r="Q2444" s="131" t="str">
        <f>IFERROR(INDEX(JRoomSCS!C:C,MATCH(JRooms!M2444,JRoomSCS!$B:$B,0)),"N/A")</f>
        <v>N/A</v>
      </c>
      <c r="R2444" s="86" t="s">
        <v>405</v>
      </c>
      <c r="S2444" s="87" t="str">
        <f>IFERROR(INDEX(SchoolList!C:C,MATCH(T2444,SchoolList!A:A,0)),"N/A")</f>
        <v>N/A</v>
      </c>
      <c r="T2444" s="87" t="s">
        <v>405</v>
      </c>
      <c r="U2444" s="88"/>
      <c r="V2444" s="87"/>
    </row>
    <row r="2445" spans="1:22" x14ac:dyDescent="0.2">
      <c r="A2445" s="48">
        <v>140</v>
      </c>
      <c r="B2445" s="48" t="s">
        <v>1281</v>
      </c>
      <c r="C2445" s="48" t="s">
        <v>1282</v>
      </c>
      <c r="D2445" s="49">
        <v>443</v>
      </c>
      <c r="E2445" s="50" t="s">
        <v>399</v>
      </c>
      <c r="F2445" s="48" t="s">
        <v>400</v>
      </c>
      <c r="G2445" s="48" t="s">
        <v>401</v>
      </c>
      <c r="H2445" s="48">
        <v>1087</v>
      </c>
      <c r="I2445" s="48">
        <v>2</v>
      </c>
      <c r="J2445" s="48" t="s">
        <v>463</v>
      </c>
      <c r="K2445" s="48">
        <v>1103</v>
      </c>
      <c r="L2445" s="49">
        <v>206</v>
      </c>
      <c r="M2445" s="48" t="s">
        <v>419</v>
      </c>
      <c r="N2445" s="51" t="s">
        <v>404</v>
      </c>
      <c r="P2445" s="48">
        <v>851</v>
      </c>
      <c r="Q2445" s="131" t="str">
        <f>IFERROR(INDEX(JRoomSCS!C:C,MATCH(JRooms!M2445,JRoomSCS!$B:$B,0)),"N/A")</f>
        <v>N/A</v>
      </c>
      <c r="R2445" s="86" t="s">
        <v>405</v>
      </c>
      <c r="S2445" s="87" t="str">
        <f>IFERROR(INDEX(SchoolList!C:C,MATCH(T2445,SchoolList!A:A,0)),"N/A")</f>
        <v>N/A</v>
      </c>
      <c r="T2445" s="87" t="s">
        <v>405</v>
      </c>
      <c r="U2445" s="88"/>
      <c r="V2445" s="87"/>
    </row>
    <row r="2446" spans="1:22" x14ac:dyDescent="0.2">
      <c r="A2446" s="48">
        <v>140</v>
      </c>
      <c r="B2446" s="48" t="s">
        <v>1281</v>
      </c>
      <c r="C2446" s="48" t="s">
        <v>1282</v>
      </c>
      <c r="D2446" s="49">
        <v>443</v>
      </c>
      <c r="E2446" s="50" t="s">
        <v>399</v>
      </c>
      <c r="F2446" s="48" t="s">
        <v>400</v>
      </c>
      <c r="G2446" s="48" t="s">
        <v>401</v>
      </c>
      <c r="H2446" s="48">
        <v>1087</v>
      </c>
      <c r="I2446" s="48">
        <v>2</v>
      </c>
      <c r="J2446" s="48" t="s">
        <v>463</v>
      </c>
      <c r="K2446" s="48">
        <v>1106</v>
      </c>
      <c r="L2446" s="49">
        <v>207</v>
      </c>
      <c r="M2446" s="48" t="s">
        <v>506</v>
      </c>
      <c r="N2446" s="51" t="s">
        <v>404</v>
      </c>
      <c r="P2446" s="48">
        <v>851</v>
      </c>
      <c r="Q2446" s="131" t="str">
        <f>IFERROR(INDEX(JRoomSCS!C:C,MATCH(JRooms!M2446,JRoomSCS!$B:$B,0)),"N/A")</f>
        <v>N/A</v>
      </c>
      <c r="R2446" s="86" t="s">
        <v>405</v>
      </c>
      <c r="S2446" s="87" t="str">
        <f>IFERROR(INDEX(SchoolList!C:C,MATCH(T2446,SchoolList!A:A,0)),"N/A")</f>
        <v>N/A</v>
      </c>
      <c r="T2446" s="87" t="s">
        <v>405</v>
      </c>
      <c r="U2446" s="88"/>
      <c r="V2446" s="87"/>
    </row>
    <row r="2447" spans="1:22" x14ac:dyDescent="0.2">
      <c r="A2447" s="48">
        <v>140</v>
      </c>
      <c r="B2447" s="48" t="s">
        <v>1281</v>
      </c>
      <c r="C2447" s="48" t="s">
        <v>1282</v>
      </c>
      <c r="D2447" s="49">
        <v>443</v>
      </c>
      <c r="E2447" s="50" t="s">
        <v>399</v>
      </c>
      <c r="F2447" s="48" t="s">
        <v>400</v>
      </c>
      <c r="G2447" s="48" t="s">
        <v>401</v>
      </c>
      <c r="H2447" s="48">
        <v>1087</v>
      </c>
      <c r="I2447" s="48">
        <v>2</v>
      </c>
      <c r="J2447" s="48" t="s">
        <v>463</v>
      </c>
      <c r="K2447" s="48">
        <v>1105</v>
      </c>
      <c r="L2447" s="49">
        <v>208</v>
      </c>
      <c r="M2447" s="48" t="s">
        <v>419</v>
      </c>
      <c r="N2447" s="51" t="s">
        <v>404</v>
      </c>
      <c r="P2447" s="48">
        <v>851</v>
      </c>
      <c r="Q2447" s="131" t="str">
        <f>IFERROR(INDEX(JRoomSCS!C:C,MATCH(JRooms!M2447,JRoomSCS!$B:$B,0)),"N/A")</f>
        <v>N/A</v>
      </c>
      <c r="R2447" s="86" t="s">
        <v>405</v>
      </c>
      <c r="S2447" s="87" t="str">
        <f>IFERROR(INDEX(SchoolList!C:C,MATCH(T2447,SchoolList!A:A,0)),"N/A")</f>
        <v>N/A</v>
      </c>
      <c r="T2447" s="87" t="s">
        <v>405</v>
      </c>
      <c r="U2447" s="88"/>
      <c r="V2447" s="87"/>
    </row>
    <row r="2448" spans="1:22" x14ac:dyDescent="0.2">
      <c r="A2448" s="48">
        <v>140</v>
      </c>
      <c r="B2448" s="48" t="s">
        <v>1281</v>
      </c>
      <c r="C2448" s="48" t="s">
        <v>1282</v>
      </c>
      <c r="D2448" s="49">
        <v>443</v>
      </c>
      <c r="E2448" s="50" t="s">
        <v>399</v>
      </c>
      <c r="F2448" s="48" t="s">
        <v>400</v>
      </c>
      <c r="G2448" s="48" t="s">
        <v>401</v>
      </c>
      <c r="H2448" s="48">
        <v>1087</v>
      </c>
      <c r="I2448" s="48">
        <v>2</v>
      </c>
      <c r="J2448" s="48" t="s">
        <v>463</v>
      </c>
      <c r="K2448" s="48">
        <v>1107</v>
      </c>
      <c r="L2448" s="49">
        <v>209</v>
      </c>
      <c r="M2448" s="48" t="s">
        <v>419</v>
      </c>
      <c r="N2448" s="51" t="s">
        <v>404</v>
      </c>
      <c r="P2448" s="48">
        <v>851</v>
      </c>
      <c r="Q2448" s="131" t="str">
        <f>IFERROR(INDEX(JRoomSCS!C:C,MATCH(JRooms!M2448,JRoomSCS!$B:$B,0)),"N/A")</f>
        <v>N/A</v>
      </c>
      <c r="R2448" s="86" t="s">
        <v>405</v>
      </c>
      <c r="S2448" s="87" t="str">
        <f>IFERROR(INDEX(SchoolList!C:C,MATCH(T2448,SchoolList!A:A,0)),"N/A")</f>
        <v>N/A</v>
      </c>
      <c r="T2448" s="87" t="s">
        <v>405</v>
      </c>
      <c r="U2448" s="88"/>
      <c r="V2448" s="87"/>
    </row>
    <row r="2449" spans="1:22" x14ac:dyDescent="0.2">
      <c r="A2449" s="48">
        <v>140</v>
      </c>
      <c r="B2449" s="48" t="s">
        <v>1281</v>
      </c>
      <c r="C2449" s="48" t="s">
        <v>1282</v>
      </c>
      <c r="D2449" s="49">
        <v>443</v>
      </c>
      <c r="E2449" s="50" t="s">
        <v>399</v>
      </c>
      <c r="F2449" s="48" t="s">
        <v>400</v>
      </c>
      <c r="G2449" s="48" t="s">
        <v>401</v>
      </c>
      <c r="H2449" s="48">
        <v>1087</v>
      </c>
      <c r="I2449" s="48">
        <v>2</v>
      </c>
      <c r="J2449" s="48" t="s">
        <v>463</v>
      </c>
      <c r="K2449" s="48">
        <v>1100</v>
      </c>
      <c r="L2449" s="49">
        <v>210</v>
      </c>
      <c r="M2449" s="48" t="s">
        <v>415</v>
      </c>
      <c r="N2449" s="51" t="s">
        <v>416</v>
      </c>
      <c r="P2449" s="48">
        <v>966</v>
      </c>
      <c r="Q2449" s="131" t="str">
        <f>IFERROR(INDEX(JRoomSCS!C:C,MATCH(JRooms!M2449,JRoomSCS!$B:$B,0)),"N/A")</f>
        <v>N/A</v>
      </c>
      <c r="R2449" s="86" t="s">
        <v>405</v>
      </c>
      <c r="S2449" s="87" t="str">
        <f>IFERROR(INDEX(SchoolList!C:C,MATCH(T2449,SchoolList!A:A,0)),"N/A")</f>
        <v>N/A</v>
      </c>
      <c r="T2449" s="87" t="s">
        <v>405</v>
      </c>
      <c r="U2449" s="88"/>
      <c r="V2449" s="87"/>
    </row>
    <row r="2450" spans="1:22" x14ac:dyDescent="0.2">
      <c r="A2450" s="48">
        <v>140</v>
      </c>
      <c r="B2450" s="48" t="s">
        <v>1281</v>
      </c>
      <c r="C2450" s="48" t="s">
        <v>1282</v>
      </c>
      <c r="D2450" s="49">
        <v>444</v>
      </c>
      <c r="E2450" s="50" t="s">
        <v>422</v>
      </c>
      <c r="F2450" s="48" t="s">
        <v>423</v>
      </c>
      <c r="G2450" s="48" t="s">
        <v>424</v>
      </c>
      <c r="H2450" s="48">
        <v>444</v>
      </c>
      <c r="I2450" s="48">
        <v>1</v>
      </c>
      <c r="J2450" s="48" t="s">
        <v>402</v>
      </c>
      <c r="K2450" s="48">
        <v>2065</v>
      </c>
      <c r="L2450" s="49" t="s">
        <v>422</v>
      </c>
      <c r="M2450" s="48" t="s">
        <v>506</v>
      </c>
      <c r="N2450" s="51" t="s">
        <v>404</v>
      </c>
      <c r="P2450" s="48">
        <v>858</v>
      </c>
      <c r="Q2450" s="131" t="str">
        <f>IFERROR(INDEX(JRoomSCS!C:C,MATCH(JRooms!M2450,JRoomSCS!$B:$B,0)),"N/A")</f>
        <v>N/A</v>
      </c>
      <c r="R2450" s="86" t="s">
        <v>405</v>
      </c>
      <c r="S2450" s="87" t="str">
        <f>IFERROR(INDEX(SchoolList!C:C,MATCH(T2450,SchoolList!A:A,0)),"N/A")</f>
        <v>N/A</v>
      </c>
      <c r="T2450" s="87" t="s">
        <v>405</v>
      </c>
      <c r="U2450" s="88" t="s">
        <v>127</v>
      </c>
      <c r="V2450" s="87"/>
    </row>
    <row r="2451" spans="1:22" x14ac:dyDescent="0.2">
      <c r="A2451" s="48">
        <v>140</v>
      </c>
      <c r="B2451" s="48" t="s">
        <v>1281</v>
      </c>
      <c r="C2451" s="48" t="s">
        <v>1282</v>
      </c>
      <c r="D2451" s="49">
        <v>445</v>
      </c>
      <c r="E2451" s="50" t="s">
        <v>425</v>
      </c>
      <c r="F2451" s="48" t="s">
        <v>426</v>
      </c>
      <c r="G2451" s="48" t="s">
        <v>424</v>
      </c>
      <c r="H2451" s="48">
        <v>445</v>
      </c>
      <c r="I2451" s="48">
        <v>1</v>
      </c>
      <c r="J2451" s="48" t="s">
        <v>402</v>
      </c>
      <c r="K2451" s="48">
        <v>2066</v>
      </c>
      <c r="L2451" s="49" t="s">
        <v>425</v>
      </c>
      <c r="M2451" s="48" t="s">
        <v>515</v>
      </c>
      <c r="N2451" s="51" t="s">
        <v>404</v>
      </c>
      <c r="P2451" s="48">
        <v>858</v>
      </c>
      <c r="Q2451" s="131" t="str">
        <f>IFERROR(INDEX(JRoomSCS!C:C,MATCH(JRooms!M2451,JRoomSCS!$B:$B,0)),"N/A")</f>
        <v>N/A</v>
      </c>
      <c r="R2451" s="86" t="s">
        <v>405</v>
      </c>
      <c r="S2451" s="87" t="str">
        <f>IFERROR(INDEX(SchoolList!C:C,MATCH(T2451,SchoolList!A:A,0)),"N/A")</f>
        <v>N/A</v>
      </c>
      <c r="T2451" s="87" t="s">
        <v>405</v>
      </c>
      <c r="U2451" s="88" t="s">
        <v>127</v>
      </c>
      <c r="V2451" s="87"/>
    </row>
    <row r="2452" spans="1:22" x14ac:dyDescent="0.2">
      <c r="A2452" s="48">
        <v>140</v>
      </c>
      <c r="B2452" s="48" t="s">
        <v>1281</v>
      </c>
      <c r="C2452" s="48" t="s">
        <v>1282</v>
      </c>
      <c r="D2452" s="49">
        <v>446</v>
      </c>
      <c r="E2452" s="50" t="s">
        <v>427</v>
      </c>
      <c r="F2452" s="48" t="s">
        <v>428</v>
      </c>
      <c r="G2452" s="48" t="s">
        <v>424</v>
      </c>
      <c r="H2452" s="48">
        <v>446</v>
      </c>
      <c r="I2452" s="48">
        <v>1</v>
      </c>
      <c r="J2452" s="48" t="s">
        <v>402</v>
      </c>
      <c r="K2452" s="48">
        <v>2067</v>
      </c>
      <c r="L2452" s="49" t="s">
        <v>427</v>
      </c>
      <c r="M2452" s="48" t="s">
        <v>515</v>
      </c>
      <c r="N2452" s="51" t="s">
        <v>404</v>
      </c>
      <c r="P2452" s="48">
        <v>858</v>
      </c>
      <c r="Q2452" s="131" t="str">
        <f>IFERROR(INDEX(JRoomSCS!C:C,MATCH(JRooms!M2452,JRoomSCS!$B:$B,0)),"N/A")</f>
        <v>N/A</v>
      </c>
      <c r="R2452" s="86" t="s">
        <v>405</v>
      </c>
      <c r="S2452" s="87" t="str">
        <f>IFERROR(INDEX(SchoolList!C:C,MATCH(T2452,SchoolList!A:A,0)),"N/A")</f>
        <v>N/A</v>
      </c>
      <c r="T2452" s="87" t="s">
        <v>405</v>
      </c>
      <c r="U2452" s="88" t="s">
        <v>127</v>
      </c>
      <c r="V2452" s="87"/>
    </row>
    <row r="2453" spans="1:22" x14ac:dyDescent="0.2">
      <c r="A2453" s="48">
        <v>140</v>
      </c>
      <c r="B2453" s="48" t="s">
        <v>1281</v>
      </c>
      <c r="C2453" s="48" t="s">
        <v>1282</v>
      </c>
      <c r="D2453" s="49">
        <v>447</v>
      </c>
      <c r="E2453" s="50" t="s">
        <v>429</v>
      </c>
      <c r="F2453" s="48" t="s">
        <v>430</v>
      </c>
      <c r="G2453" s="48" t="s">
        <v>424</v>
      </c>
      <c r="H2453" s="48">
        <v>447</v>
      </c>
      <c r="I2453" s="48">
        <v>1</v>
      </c>
      <c r="J2453" s="48" t="s">
        <v>402</v>
      </c>
      <c r="K2453" s="48">
        <v>2068</v>
      </c>
      <c r="L2453" s="49" t="s">
        <v>429</v>
      </c>
      <c r="M2453" s="48" t="s">
        <v>515</v>
      </c>
      <c r="N2453" s="51" t="s">
        <v>404</v>
      </c>
      <c r="P2453" s="48">
        <v>858</v>
      </c>
      <c r="Q2453" s="131" t="str">
        <f>IFERROR(INDEX(JRoomSCS!C:C,MATCH(JRooms!M2453,JRoomSCS!$B:$B,0)),"N/A")</f>
        <v>N/A</v>
      </c>
      <c r="R2453" s="86" t="s">
        <v>405</v>
      </c>
      <c r="S2453" s="87" t="str">
        <f>IFERROR(INDEX(SchoolList!C:C,MATCH(T2453,SchoolList!A:A,0)),"N/A")</f>
        <v>N/A</v>
      </c>
      <c r="T2453" s="87" t="s">
        <v>405</v>
      </c>
      <c r="U2453" s="88" t="s">
        <v>127</v>
      </c>
      <c r="V2453" s="87"/>
    </row>
    <row r="2454" spans="1:22" x14ac:dyDescent="0.2">
      <c r="A2454" s="48">
        <v>140</v>
      </c>
      <c r="B2454" s="48" t="s">
        <v>1281</v>
      </c>
      <c r="C2454" s="48" t="s">
        <v>1282</v>
      </c>
      <c r="D2454" s="49">
        <v>448</v>
      </c>
      <c r="E2454" s="50" t="s">
        <v>431</v>
      </c>
      <c r="F2454" s="48" t="s">
        <v>432</v>
      </c>
      <c r="G2454" s="48" t="s">
        <v>424</v>
      </c>
      <c r="H2454" s="48">
        <v>448</v>
      </c>
      <c r="I2454" s="48">
        <v>1</v>
      </c>
      <c r="J2454" s="48" t="s">
        <v>402</v>
      </c>
      <c r="K2454" s="48">
        <v>2069</v>
      </c>
      <c r="L2454" s="49" t="s">
        <v>431</v>
      </c>
      <c r="M2454" s="48" t="s">
        <v>1130</v>
      </c>
      <c r="N2454" s="51" t="s">
        <v>404</v>
      </c>
      <c r="P2454" s="48">
        <v>858</v>
      </c>
      <c r="Q2454" s="131" t="str">
        <f>IFERROR(INDEX(JRoomSCS!C:C,MATCH(JRooms!M2454,JRoomSCS!$B:$B,0)),"N/A")</f>
        <v>N/A</v>
      </c>
      <c r="R2454" s="86" t="s">
        <v>405</v>
      </c>
      <c r="S2454" s="87" t="str">
        <f>IFERROR(INDEX(SchoolList!C:C,MATCH(T2454,SchoolList!A:A,0)),"N/A")</f>
        <v>N/A</v>
      </c>
      <c r="T2454" s="87" t="s">
        <v>405</v>
      </c>
      <c r="U2454" s="88" t="s">
        <v>127</v>
      </c>
      <c r="V2454" s="87"/>
    </row>
    <row r="2455" spans="1:22" x14ac:dyDescent="0.2">
      <c r="A2455" s="48">
        <v>172</v>
      </c>
      <c r="B2455" s="48" t="s">
        <v>1284</v>
      </c>
      <c r="C2455" s="48" t="s">
        <v>278</v>
      </c>
      <c r="D2455" s="49">
        <v>1060</v>
      </c>
      <c r="E2455" s="50">
        <v>2</v>
      </c>
      <c r="F2455" s="48" t="s">
        <v>1285</v>
      </c>
      <c r="G2455" s="48" t="s">
        <v>424</v>
      </c>
      <c r="H2455" s="48">
        <v>1283</v>
      </c>
      <c r="I2455" s="48">
        <v>1</v>
      </c>
      <c r="J2455" s="48" t="s">
        <v>402</v>
      </c>
      <c r="K2455" s="48">
        <v>3390</v>
      </c>
      <c r="L2455" s="49" t="s">
        <v>740</v>
      </c>
      <c r="M2455" s="48" t="s">
        <v>515</v>
      </c>
      <c r="N2455" s="51" t="s">
        <v>404</v>
      </c>
      <c r="P2455">
        <v>900</v>
      </c>
      <c r="Q2455" s="131" t="str">
        <f>IFERROR(INDEX(JRoomSCS!C:C,MATCH(JRooms!M2455,JRoomSCS!$B:$B,0)),"N/A")</f>
        <v>N/A</v>
      </c>
      <c r="R2455" s="86" t="s">
        <v>405</v>
      </c>
      <c r="S2455" s="87" t="str">
        <f>IFERROR(INDEX(SchoolList!C:C,MATCH(T2455,SchoolList!A:A,0)),"N/A")</f>
        <v>N/A</v>
      </c>
      <c r="T2455" s="87" t="s">
        <v>405</v>
      </c>
      <c r="U2455" s="88"/>
      <c r="V2455" s="87"/>
    </row>
    <row r="2456" spans="1:22" x14ac:dyDescent="0.2">
      <c r="A2456" s="48">
        <v>172</v>
      </c>
      <c r="B2456" s="48" t="s">
        <v>1284</v>
      </c>
      <c r="C2456" s="48" t="s">
        <v>278</v>
      </c>
      <c r="D2456" s="49">
        <v>1060</v>
      </c>
      <c r="E2456" s="50">
        <v>2</v>
      </c>
      <c r="F2456" s="48" t="s">
        <v>1285</v>
      </c>
      <c r="G2456" s="48" t="s">
        <v>424</v>
      </c>
      <c r="H2456" s="48">
        <v>1283</v>
      </c>
      <c r="I2456" s="48">
        <v>1</v>
      </c>
      <c r="J2456" s="48" t="s">
        <v>402</v>
      </c>
      <c r="K2456" s="48">
        <v>3387</v>
      </c>
      <c r="L2456" s="49" t="s">
        <v>919</v>
      </c>
      <c r="M2456" s="48" t="s">
        <v>376</v>
      </c>
      <c r="N2456" s="51" t="s">
        <v>500</v>
      </c>
      <c r="P2456">
        <v>900</v>
      </c>
      <c r="Q2456" s="131" t="str">
        <f>IFERROR(INDEX(JRoomSCS!C:C,MATCH(JRooms!M2456,JRoomSCS!$B:$B,0)),"N/A")</f>
        <v>Tech</v>
      </c>
      <c r="R2456" s="86" t="s">
        <v>405</v>
      </c>
      <c r="S2456" s="87" t="str">
        <f>IFERROR(INDEX(SchoolList!C:C,MATCH(T2456,SchoolList!A:A,0)),"N/A")</f>
        <v>N/A</v>
      </c>
      <c r="T2456" s="87" t="s">
        <v>405</v>
      </c>
      <c r="U2456" s="88"/>
      <c r="V2456" s="87"/>
    </row>
    <row r="2457" spans="1:22" x14ac:dyDescent="0.2">
      <c r="A2457" s="48">
        <v>172</v>
      </c>
      <c r="B2457" s="48" t="s">
        <v>1284</v>
      </c>
      <c r="C2457" s="48" t="s">
        <v>278</v>
      </c>
      <c r="D2457" s="49">
        <v>1060</v>
      </c>
      <c r="E2457" s="50">
        <v>2</v>
      </c>
      <c r="F2457" s="48" t="s">
        <v>1285</v>
      </c>
      <c r="G2457" s="48" t="s">
        <v>424</v>
      </c>
      <c r="H2457" s="48">
        <v>1283</v>
      </c>
      <c r="I2457" s="48">
        <v>1</v>
      </c>
      <c r="J2457" s="48" t="s">
        <v>402</v>
      </c>
      <c r="K2457" s="48">
        <v>3389</v>
      </c>
      <c r="L2457" s="49" t="s">
        <v>920</v>
      </c>
      <c r="M2457" s="48" t="s">
        <v>376</v>
      </c>
      <c r="N2457" s="51" t="s">
        <v>500</v>
      </c>
      <c r="P2457">
        <v>900</v>
      </c>
      <c r="Q2457" s="131" t="str">
        <f>IFERROR(INDEX(JRoomSCS!C:C,MATCH(JRooms!M2457,JRoomSCS!$B:$B,0)),"N/A")</f>
        <v>Tech</v>
      </c>
      <c r="R2457" s="86" t="s">
        <v>405</v>
      </c>
      <c r="S2457" s="87" t="str">
        <f>IFERROR(INDEX(SchoolList!C:C,MATCH(T2457,SchoolList!A:A,0)),"N/A")</f>
        <v>N/A</v>
      </c>
      <c r="T2457" s="87" t="s">
        <v>405</v>
      </c>
      <c r="U2457" s="88"/>
      <c r="V2457" s="87"/>
    </row>
    <row r="2458" spans="1:22" x14ac:dyDescent="0.2">
      <c r="A2458" s="48">
        <v>172</v>
      </c>
      <c r="B2458" s="48" t="s">
        <v>1284</v>
      </c>
      <c r="C2458" s="48" t="s">
        <v>278</v>
      </c>
      <c r="D2458" s="49">
        <v>1060</v>
      </c>
      <c r="E2458" s="50">
        <v>2</v>
      </c>
      <c r="F2458" s="48" t="s">
        <v>1285</v>
      </c>
      <c r="G2458" s="48" t="s">
        <v>424</v>
      </c>
      <c r="H2458" s="48">
        <v>1283</v>
      </c>
      <c r="I2458" s="48">
        <v>1</v>
      </c>
      <c r="J2458" s="48" t="s">
        <v>402</v>
      </c>
      <c r="K2458" s="48">
        <v>3388</v>
      </c>
      <c r="L2458" s="49" t="s">
        <v>922</v>
      </c>
      <c r="M2458" s="48" t="s">
        <v>368</v>
      </c>
      <c r="N2458" s="51" t="s">
        <v>500</v>
      </c>
      <c r="P2458">
        <v>900</v>
      </c>
      <c r="Q2458" s="131" t="str">
        <f>IFERROR(INDEX(JRoomSCS!C:C,MATCH(JRooms!M2458,JRoomSCS!$B:$B,0)),"N/A")</f>
        <v>Science</v>
      </c>
      <c r="R2458" s="86" t="s">
        <v>405</v>
      </c>
      <c r="S2458" s="87" t="str">
        <f>IFERROR(INDEX(SchoolList!C:C,MATCH(T2458,SchoolList!A:A,0)),"N/A")</f>
        <v>N/A</v>
      </c>
      <c r="T2458" s="87" t="s">
        <v>405</v>
      </c>
      <c r="U2458" s="88"/>
      <c r="V2458" s="87"/>
    </row>
    <row r="2459" spans="1:22" x14ac:dyDescent="0.2">
      <c r="A2459" s="48">
        <v>172</v>
      </c>
      <c r="B2459" s="48" t="s">
        <v>1284</v>
      </c>
      <c r="C2459" s="48" t="s">
        <v>278</v>
      </c>
      <c r="D2459" s="49">
        <v>1061</v>
      </c>
      <c r="E2459" s="50">
        <v>3</v>
      </c>
      <c r="F2459" s="48" t="s">
        <v>566</v>
      </c>
      <c r="G2459" s="48" t="s">
        <v>424</v>
      </c>
      <c r="H2459" s="48">
        <v>1284</v>
      </c>
      <c r="I2459" s="48">
        <v>1</v>
      </c>
      <c r="J2459" s="48" t="s">
        <v>402</v>
      </c>
      <c r="K2459" s="48">
        <v>3386</v>
      </c>
      <c r="L2459" s="49" t="s">
        <v>1286</v>
      </c>
      <c r="M2459" s="48" t="s">
        <v>543</v>
      </c>
      <c r="N2459" s="51" t="s">
        <v>404</v>
      </c>
      <c r="P2459">
        <v>3100</v>
      </c>
      <c r="Q2459" s="131" t="str">
        <f>IFERROR(INDEX(JRoomSCS!C:C,MATCH(JRooms!M2459,JRoomSCS!$B:$B,0)),"N/A")</f>
        <v>N/A</v>
      </c>
      <c r="R2459" s="86" t="s">
        <v>405</v>
      </c>
      <c r="S2459" s="87" t="str">
        <f>IFERROR(INDEX(SchoolList!C:C,MATCH(T2459,SchoolList!A:A,0)),"N/A")</f>
        <v>N/A</v>
      </c>
      <c r="T2459" s="87" t="s">
        <v>405</v>
      </c>
      <c r="U2459" s="88"/>
      <c r="V2459" s="87"/>
    </row>
    <row r="2460" spans="1:22" x14ac:dyDescent="0.2">
      <c r="A2460" s="48">
        <v>172</v>
      </c>
      <c r="B2460" s="48" t="s">
        <v>1284</v>
      </c>
      <c r="C2460" s="48" t="s">
        <v>278</v>
      </c>
      <c r="D2460" s="49">
        <v>1059</v>
      </c>
      <c r="E2460" s="50">
        <v>1</v>
      </c>
      <c r="F2460" s="48" t="s">
        <v>1287</v>
      </c>
      <c r="G2460" s="48" t="s">
        <v>424</v>
      </c>
      <c r="H2460" s="48">
        <v>1282</v>
      </c>
      <c r="I2460" s="48">
        <v>1</v>
      </c>
      <c r="J2460" s="48" t="s">
        <v>402</v>
      </c>
      <c r="K2460" s="48">
        <v>3391</v>
      </c>
      <c r="L2460" s="49" t="s">
        <v>735</v>
      </c>
      <c r="M2460" s="48" t="s">
        <v>515</v>
      </c>
      <c r="N2460" s="51" t="s">
        <v>404</v>
      </c>
      <c r="P2460">
        <v>900</v>
      </c>
      <c r="Q2460" s="131" t="str">
        <f>IFERROR(INDEX(JRoomSCS!C:C,MATCH(JRooms!M2460,JRoomSCS!$B:$B,0)),"N/A")</f>
        <v>N/A</v>
      </c>
      <c r="R2460" s="86" t="s">
        <v>405</v>
      </c>
      <c r="S2460" s="87" t="str">
        <f>IFERROR(INDEX(SchoolList!C:C,MATCH(T2460,SchoolList!A:A,0)),"N/A")</f>
        <v>N/A</v>
      </c>
      <c r="T2460" s="87" t="s">
        <v>405</v>
      </c>
      <c r="U2460" s="88"/>
      <c r="V2460" s="87"/>
    </row>
    <row r="2461" spans="1:22" x14ac:dyDescent="0.2">
      <c r="A2461" s="48">
        <v>172</v>
      </c>
      <c r="B2461" s="48" t="s">
        <v>1284</v>
      </c>
      <c r="C2461" s="48" t="s">
        <v>278</v>
      </c>
      <c r="D2461" s="49">
        <v>1059</v>
      </c>
      <c r="E2461" s="50">
        <v>1</v>
      </c>
      <c r="F2461" s="48" t="s">
        <v>1287</v>
      </c>
      <c r="G2461" s="48" t="s">
        <v>424</v>
      </c>
      <c r="H2461" s="48">
        <v>1282</v>
      </c>
      <c r="I2461" s="48">
        <v>1</v>
      </c>
      <c r="J2461" s="48" t="s">
        <v>402</v>
      </c>
      <c r="K2461" s="48">
        <v>3392</v>
      </c>
      <c r="L2461" s="49" t="s">
        <v>736</v>
      </c>
      <c r="M2461" s="48" t="s">
        <v>515</v>
      </c>
      <c r="N2461" s="51" t="s">
        <v>404</v>
      </c>
      <c r="P2461">
        <v>900</v>
      </c>
      <c r="Q2461" s="131" t="str">
        <f>IFERROR(INDEX(JRoomSCS!C:C,MATCH(JRooms!M2461,JRoomSCS!$B:$B,0)),"N/A")</f>
        <v>N/A</v>
      </c>
      <c r="R2461" s="86" t="s">
        <v>405</v>
      </c>
      <c r="S2461" s="87" t="str">
        <f>IFERROR(INDEX(SchoolList!C:C,MATCH(T2461,SchoolList!A:A,0)),"N/A")</f>
        <v>N/A</v>
      </c>
      <c r="T2461" s="87" t="s">
        <v>405</v>
      </c>
      <c r="U2461" s="88"/>
      <c r="V2461" s="87"/>
    </row>
    <row r="2462" spans="1:22" x14ac:dyDescent="0.2">
      <c r="A2462" s="48">
        <v>172</v>
      </c>
      <c r="B2462" s="48" t="s">
        <v>1284</v>
      </c>
      <c r="C2462" s="48" t="s">
        <v>278</v>
      </c>
      <c r="D2462" s="49">
        <v>1059</v>
      </c>
      <c r="E2462" s="50">
        <v>1</v>
      </c>
      <c r="F2462" s="48" t="s">
        <v>1287</v>
      </c>
      <c r="G2462" s="48" t="s">
        <v>424</v>
      </c>
      <c r="H2462" s="48">
        <v>1282</v>
      </c>
      <c r="I2462" s="48">
        <v>1</v>
      </c>
      <c r="J2462" s="48" t="s">
        <v>402</v>
      </c>
      <c r="K2462" s="48">
        <v>3393</v>
      </c>
      <c r="L2462" s="49" t="s">
        <v>737</v>
      </c>
      <c r="M2462" s="48" t="s">
        <v>515</v>
      </c>
      <c r="N2462" s="51" t="s">
        <v>404</v>
      </c>
      <c r="P2462">
        <v>900</v>
      </c>
      <c r="Q2462" s="131" t="str">
        <f>IFERROR(INDEX(JRoomSCS!C:C,MATCH(JRooms!M2462,JRoomSCS!$B:$B,0)),"N/A")</f>
        <v>N/A</v>
      </c>
      <c r="R2462" s="86" t="s">
        <v>405</v>
      </c>
      <c r="S2462" s="87" t="str">
        <f>IFERROR(INDEX(SchoolList!C:C,MATCH(T2462,SchoolList!A:A,0)),"N/A")</f>
        <v>N/A</v>
      </c>
      <c r="T2462" s="87" t="s">
        <v>405</v>
      </c>
      <c r="U2462" s="88"/>
      <c r="V2462" s="87"/>
    </row>
    <row r="2463" spans="1:22" x14ac:dyDescent="0.2">
      <c r="A2463" s="48">
        <v>172</v>
      </c>
      <c r="B2463" s="48" t="s">
        <v>1284</v>
      </c>
      <c r="C2463" s="48" t="s">
        <v>278</v>
      </c>
      <c r="D2463" s="49">
        <v>1059</v>
      </c>
      <c r="E2463" s="50">
        <v>1</v>
      </c>
      <c r="F2463" s="48" t="s">
        <v>1287</v>
      </c>
      <c r="G2463" s="48" t="s">
        <v>424</v>
      </c>
      <c r="H2463" s="48">
        <v>1282</v>
      </c>
      <c r="I2463" s="48">
        <v>1</v>
      </c>
      <c r="J2463" s="48" t="s">
        <v>402</v>
      </c>
      <c r="K2463" s="48">
        <v>3394</v>
      </c>
      <c r="L2463" s="49" t="s">
        <v>738</v>
      </c>
      <c r="M2463" s="48" t="s">
        <v>515</v>
      </c>
      <c r="N2463" s="51" t="s">
        <v>404</v>
      </c>
      <c r="P2463">
        <v>900</v>
      </c>
      <c r="Q2463" s="131" t="str">
        <f>IFERROR(INDEX(JRoomSCS!C:C,MATCH(JRooms!M2463,JRoomSCS!$B:$B,0)),"N/A")</f>
        <v>N/A</v>
      </c>
      <c r="R2463" s="86" t="s">
        <v>405</v>
      </c>
      <c r="S2463" s="87" t="str">
        <f>IFERROR(INDEX(SchoolList!C:C,MATCH(T2463,SchoolList!A:A,0)),"N/A")</f>
        <v>N/A</v>
      </c>
      <c r="T2463" s="87" t="s">
        <v>405</v>
      </c>
      <c r="U2463" s="88"/>
      <c r="V2463" s="87"/>
    </row>
    <row r="2464" spans="1:22" x14ac:dyDescent="0.2">
      <c r="A2464" s="48">
        <v>172</v>
      </c>
      <c r="B2464" s="48" t="s">
        <v>1284</v>
      </c>
      <c r="C2464" s="48" t="s">
        <v>278</v>
      </c>
      <c r="D2464" s="49">
        <v>1059</v>
      </c>
      <c r="E2464" s="50">
        <v>1</v>
      </c>
      <c r="F2464" s="48" t="s">
        <v>1287</v>
      </c>
      <c r="G2464" s="48" t="s">
        <v>424</v>
      </c>
      <c r="H2464" s="48">
        <v>1282</v>
      </c>
      <c r="I2464" s="48">
        <v>1</v>
      </c>
      <c r="J2464" s="48" t="s">
        <v>402</v>
      </c>
      <c r="K2464" s="48">
        <v>3395</v>
      </c>
      <c r="L2464" s="49" t="s">
        <v>739</v>
      </c>
      <c r="M2464" s="48" t="s">
        <v>515</v>
      </c>
      <c r="N2464" s="51" t="s">
        <v>404</v>
      </c>
      <c r="P2464">
        <v>900</v>
      </c>
      <c r="Q2464" s="131" t="str">
        <f>IFERROR(INDEX(JRoomSCS!C:C,MATCH(JRooms!M2464,JRoomSCS!$B:$B,0)),"N/A")</f>
        <v>N/A</v>
      </c>
      <c r="R2464" s="86" t="s">
        <v>405</v>
      </c>
      <c r="S2464" s="87" t="str">
        <f>IFERROR(INDEX(SchoolList!C:C,MATCH(T2464,SchoolList!A:A,0)),"N/A")</f>
        <v>N/A</v>
      </c>
      <c r="T2464" s="87" t="s">
        <v>405</v>
      </c>
      <c r="U2464" s="88"/>
      <c r="V2464" s="87"/>
    </row>
    <row r="2465" spans="1:22" x14ac:dyDescent="0.2">
      <c r="A2465" s="48">
        <v>123</v>
      </c>
      <c r="B2465" s="48" t="s">
        <v>1288</v>
      </c>
      <c r="C2465" s="48" t="s">
        <v>1289</v>
      </c>
      <c r="D2465" s="49">
        <v>370</v>
      </c>
      <c r="E2465" s="50" t="s">
        <v>399</v>
      </c>
      <c r="F2465" s="48" t="s">
        <v>400</v>
      </c>
      <c r="G2465" s="48" t="s">
        <v>401</v>
      </c>
      <c r="H2465" s="48">
        <v>370</v>
      </c>
      <c r="I2465" s="48">
        <v>1</v>
      </c>
      <c r="J2465" s="48" t="s">
        <v>402</v>
      </c>
      <c r="K2465" s="48">
        <v>2113</v>
      </c>
      <c r="L2465" s="49">
        <v>5</v>
      </c>
      <c r="M2465" s="48" t="s">
        <v>403</v>
      </c>
      <c r="N2465" s="51" t="s">
        <v>404</v>
      </c>
      <c r="P2465" s="48">
        <v>812</v>
      </c>
      <c r="Q2465" s="131" t="str">
        <f>IFERROR(INDEX(JRoomSCS!C:C,MATCH(JRooms!M2465,JRoomSCS!$B:$B,0)),"N/A")</f>
        <v>N/A</v>
      </c>
      <c r="R2465" s="86" t="s">
        <v>405</v>
      </c>
      <c r="S2465" s="87" t="str">
        <f>IFERROR(INDEX(SchoolList!C:C,MATCH(T2465,SchoolList!A:A,0)),"N/A")</f>
        <v>N/A</v>
      </c>
      <c r="T2465" s="87" t="s">
        <v>405</v>
      </c>
      <c r="U2465" s="88"/>
      <c r="V2465" s="87"/>
    </row>
    <row r="2466" spans="1:22" x14ac:dyDescent="0.2">
      <c r="A2466" s="48">
        <v>123</v>
      </c>
      <c r="B2466" s="48" t="s">
        <v>1288</v>
      </c>
      <c r="C2466" s="48" t="s">
        <v>1289</v>
      </c>
      <c r="D2466" s="49">
        <v>370</v>
      </c>
      <c r="E2466" s="50" t="s">
        <v>399</v>
      </c>
      <c r="F2466" s="48" t="s">
        <v>400</v>
      </c>
      <c r="G2466" s="48" t="s">
        <v>401</v>
      </c>
      <c r="H2466" s="48">
        <v>370</v>
      </c>
      <c r="I2466" s="48">
        <v>1</v>
      </c>
      <c r="J2466" s="48" t="s">
        <v>402</v>
      </c>
      <c r="K2466" s="48">
        <v>2115</v>
      </c>
      <c r="L2466" s="49">
        <v>6</v>
      </c>
      <c r="M2466" s="48" t="s">
        <v>406</v>
      </c>
      <c r="N2466" s="51" t="s">
        <v>404</v>
      </c>
      <c r="P2466" s="48">
        <v>812</v>
      </c>
      <c r="Q2466" s="131" t="str">
        <f>IFERROR(INDEX(JRoomSCS!C:C,MATCH(JRooms!M2466,JRoomSCS!$B:$B,0)),"N/A")</f>
        <v>N/A</v>
      </c>
      <c r="R2466" s="86" t="s">
        <v>405</v>
      </c>
      <c r="S2466" s="87" t="str">
        <f>IFERROR(INDEX(SchoolList!C:C,MATCH(T2466,SchoolList!A:A,0)),"N/A")</f>
        <v>N/A</v>
      </c>
      <c r="T2466" s="87" t="s">
        <v>405</v>
      </c>
      <c r="U2466" s="88"/>
      <c r="V2466" s="87"/>
    </row>
    <row r="2467" spans="1:22" x14ac:dyDescent="0.2">
      <c r="A2467" s="48">
        <v>123</v>
      </c>
      <c r="B2467" s="48" t="s">
        <v>1288</v>
      </c>
      <c r="C2467" s="48" t="s">
        <v>1289</v>
      </c>
      <c r="D2467" s="49">
        <v>370</v>
      </c>
      <c r="E2467" s="50" t="s">
        <v>399</v>
      </c>
      <c r="F2467" s="48" t="s">
        <v>400</v>
      </c>
      <c r="G2467" s="48" t="s">
        <v>401</v>
      </c>
      <c r="H2467" s="48">
        <v>370</v>
      </c>
      <c r="I2467" s="48">
        <v>1</v>
      </c>
      <c r="J2467" s="48" t="s">
        <v>402</v>
      </c>
      <c r="K2467" s="48">
        <v>2117</v>
      </c>
      <c r="L2467" s="49">
        <v>7</v>
      </c>
      <c r="M2467" s="48" t="s">
        <v>406</v>
      </c>
      <c r="N2467" s="51" t="s">
        <v>404</v>
      </c>
      <c r="P2467" s="48">
        <v>1120</v>
      </c>
      <c r="Q2467" s="131" t="str">
        <f>IFERROR(INDEX(JRoomSCS!C:C,MATCH(JRooms!M2467,JRoomSCS!$B:$B,0)),"N/A")</f>
        <v>N/A</v>
      </c>
      <c r="R2467" s="86" t="s">
        <v>405</v>
      </c>
      <c r="S2467" s="87" t="str">
        <f>IFERROR(INDEX(SchoolList!C:C,MATCH(T2467,SchoolList!A:A,0)),"N/A")</f>
        <v>N/A</v>
      </c>
      <c r="T2467" s="87" t="s">
        <v>405</v>
      </c>
      <c r="U2467" s="88"/>
      <c r="V2467" s="87"/>
    </row>
    <row r="2468" spans="1:22" x14ac:dyDescent="0.2">
      <c r="A2468" s="48">
        <v>123</v>
      </c>
      <c r="B2468" s="48" t="s">
        <v>1288</v>
      </c>
      <c r="C2468" s="48" t="s">
        <v>1289</v>
      </c>
      <c r="D2468" s="49">
        <v>370</v>
      </c>
      <c r="E2468" s="50" t="s">
        <v>399</v>
      </c>
      <c r="F2468" s="48" t="s">
        <v>400</v>
      </c>
      <c r="G2468" s="48" t="s">
        <v>401</v>
      </c>
      <c r="H2468" s="48">
        <v>370</v>
      </c>
      <c r="I2468" s="48">
        <v>1</v>
      </c>
      <c r="J2468" s="48" t="s">
        <v>402</v>
      </c>
      <c r="K2468" s="48">
        <v>2116</v>
      </c>
      <c r="L2468" s="49">
        <v>8</v>
      </c>
      <c r="M2468" s="48" t="s">
        <v>406</v>
      </c>
      <c r="N2468" s="51" t="s">
        <v>404</v>
      </c>
      <c r="P2468" s="48">
        <v>812</v>
      </c>
      <c r="Q2468" s="131" t="str">
        <f>IFERROR(INDEX(JRoomSCS!C:C,MATCH(JRooms!M2468,JRoomSCS!$B:$B,0)),"N/A")</f>
        <v>N/A</v>
      </c>
      <c r="R2468" s="86" t="s">
        <v>405</v>
      </c>
      <c r="S2468" s="87" t="str">
        <f>IFERROR(INDEX(SchoolList!C:C,MATCH(T2468,SchoolList!A:A,0)),"N/A")</f>
        <v>N/A</v>
      </c>
      <c r="T2468" s="87" t="s">
        <v>405</v>
      </c>
      <c r="U2468" s="88"/>
      <c r="V2468" s="87"/>
    </row>
    <row r="2469" spans="1:22" x14ac:dyDescent="0.2">
      <c r="A2469" s="48">
        <v>123</v>
      </c>
      <c r="B2469" s="48" t="s">
        <v>1288</v>
      </c>
      <c r="C2469" s="48" t="s">
        <v>1289</v>
      </c>
      <c r="D2469" s="49">
        <v>370</v>
      </c>
      <c r="E2469" s="50" t="s">
        <v>399</v>
      </c>
      <c r="F2469" s="48" t="s">
        <v>400</v>
      </c>
      <c r="G2469" s="48" t="s">
        <v>401</v>
      </c>
      <c r="H2469" s="48">
        <v>370</v>
      </c>
      <c r="I2469" s="48">
        <v>1</v>
      </c>
      <c r="J2469" s="48" t="s">
        <v>402</v>
      </c>
      <c r="K2469" s="48">
        <v>2114</v>
      </c>
      <c r="L2469" s="49">
        <v>9</v>
      </c>
      <c r="M2469" s="48" t="s">
        <v>406</v>
      </c>
      <c r="N2469" s="51" t="s">
        <v>404</v>
      </c>
      <c r="P2469" s="48">
        <v>812</v>
      </c>
      <c r="Q2469" s="131" t="str">
        <f>IFERROR(INDEX(JRoomSCS!C:C,MATCH(JRooms!M2469,JRoomSCS!$B:$B,0)),"N/A")</f>
        <v>N/A</v>
      </c>
      <c r="R2469" s="86" t="s">
        <v>405</v>
      </c>
      <c r="S2469" s="87" t="str">
        <f>IFERROR(INDEX(SchoolList!C:C,MATCH(T2469,SchoolList!A:A,0)),"N/A")</f>
        <v>N/A</v>
      </c>
      <c r="T2469" s="87" t="s">
        <v>405</v>
      </c>
      <c r="U2469" s="88"/>
      <c r="V2469" s="87"/>
    </row>
    <row r="2470" spans="1:22" x14ac:dyDescent="0.2">
      <c r="A2470" s="48">
        <v>123</v>
      </c>
      <c r="B2470" s="48" t="s">
        <v>1288</v>
      </c>
      <c r="C2470" s="48" t="s">
        <v>1289</v>
      </c>
      <c r="D2470" s="49">
        <v>370</v>
      </c>
      <c r="E2470" s="50" t="s">
        <v>399</v>
      </c>
      <c r="F2470" s="48" t="s">
        <v>400</v>
      </c>
      <c r="G2470" s="48" t="s">
        <v>401</v>
      </c>
      <c r="H2470" s="48">
        <v>370</v>
      </c>
      <c r="I2470" s="48">
        <v>1</v>
      </c>
      <c r="J2470" s="48" t="s">
        <v>402</v>
      </c>
      <c r="K2470" s="48">
        <v>2482</v>
      </c>
      <c r="L2470" s="49">
        <v>10</v>
      </c>
      <c r="M2470" s="48" t="s">
        <v>403</v>
      </c>
      <c r="N2470" s="51" t="s">
        <v>404</v>
      </c>
      <c r="P2470" s="48">
        <v>812</v>
      </c>
      <c r="Q2470" s="131" t="str">
        <f>IFERROR(INDEX(JRoomSCS!C:C,MATCH(JRooms!M2470,JRoomSCS!$B:$B,0)),"N/A")</f>
        <v>N/A</v>
      </c>
      <c r="R2470" s="86" t="s">
        <v>405</v>
      </c>
      <c r="S2470" s="87" t="str">
        <f>IFERROR(INDEX(SchoolList!C:C,MATCH(T2470,SchoolList!A:A,0)),"N/A")</f>
        <v>N/A</v>
      </c>
      <c r="T2470" s="87" t="s">
        <v>405</v>
      </c>
      <c r="U2470" s="88"/>
      <c r="V2470" s="87"/>
    </row>
    <row r="2471" spans="1:22" x14ac:dyDescent="0.2">
      <c r="A2471" s="48">
        <v>123</v>
      </c>
      <c r="B2471" s="48" t="s">
        <v>1288</v>
      </c>
      <c r="C2471" s="48" t="s">
        <v>1289</v>
      </c>
      <c r="D2471" s="49">
        <v>371</v>
      </c>
      <c r="E2471" s="50" t="s">
        <v>454</v>
      </c>
      <c r="F2471" s="48" t="s">
        <v>455</v>
      </c>
      <c r="G2471" s="48" t="s">
        <v>401</v>
      </c>
      <c r="H2471" s="48">
        <v>371</v>
      </c>
      <c r="I2471" s="48">
        <v>1</v>
      </c>
      <c r="J2471" s="48" t="s">
        <v>402</v>
      </c>
      <c r="K2471" s="48">
        <v>2118</v>
      </c>
      <c r="L2471" s="49" t="s">
        <v>507</v>
      </c>
      <c r="M2471" s="48" t="s">
        <v>412</v>
      </c>
      <c r="N2471" s="51" t="s">
        <v>413</v>
      </c>
      <c r="P2471" s="48">
        <v>2900</v>
      </c>
      <c r="Q2471" s="131" t="str">
        <f>IFERROR(INDEX(JRoomSCS!C:C,MATCH(JRooms!M2471,JRoomSCS!$B:$B,0)),"N/A")</f>
        <v>N/A</v>
      </c>
      <c r="R2471" s="86" t="s">
        <v>405</v>
      </c>
      <c r="S2471" s="87" t="str">
        <f>IFERROR(INDEX(SchoolList!C:C,MATCH(T2471,SchoolList!A:A,0)),"N/A")</f>
        <v>N/A</v>
      </c>
      <c r="T2471" s="87" t="s">
        <v>405</v>
      </c>
      <c r="U2471" s="88"/>
      <c r="V2471" s="87"/>
    </row>
    <row r="2472" spans="1:22" x14ac:dyDescent="0.2">
      <c r="A2472" s="48">
        <v>123</v>
      </c>
      <c r="B2472" s="48" t="s">
        <v>1288</v>
      </c>
      <c r="C2472" s="48" t="s">
        <v>1289</v>
      </c>
      <c r="D2472" s="49">
        <v>371</v>
      </c>
      <c r="E2472" s="50" t="s">
        <v>454</v>
      </c>
      <c r="F2472" s="48" t="s">
        <v>455</v>
      </c>
      <c r="G2472" s="48" t="s">
        <v>401</v>
      </c>
      <c r="H2472" s="48">
        <v>371</v>
      </c>
      <c r="I2472" s="48">
        <v>1</v>
      </c>
      <c r="J2472" s="48" t="s">
        <v>402</v>
      </c>
      <c r="K2472" s="48">
        <v>2489</v>
      </c>
      <c r="L2472" s="49" t="s">
        <v>1290</v>
      </c>
      <c r="M2472" s="48" t="s">
        <v>408</v>
      </c>
      <c r="N2472" s="51" t="s">
        <v>409</v>
      </c>
      <c r="P2472" s="48">
        <v>324</v>
      </c>
      <c r="Q2472" s="131" t="str">
        <f>IFERROR(INDEX(JRoomSCS!C:C,MATCH(JRooms!M2472,JRoomSCS!$B:$B,0)),"N/A")</f>
        <v>N/A</v>
      </c>
      <c r="R2472" s="86" t="s">
        <v>405</v>
      </c>
      <c r="S2472" s="87" t="str">
        <f>IFERROR(INDEX(SchoolList!C:C,MATCH(T2472,SchoolList!A:A,0)),"N/A")</f>
        <v>N/A</v>
      </c>
      <c r="T2472" s="87" t="s">
        <v>405</v>
      </c>
      <c r="U2472" s="88"/>
      <c r="V2472" s="87"/>
    </row>
    <row r="2473" spans="1:22" x14ac:dyDescent="0.2">
      <c r="A2473" s="48">
        <v>123</v>
      </c>
      <c r="B2473" s="48" t="s">
        <v>1288</v>
      </c>
      <c r="C2473" s="48" t="s">
        <v>1289</v>
      </c>
      <c r="D2473" s="49">
        <v>372</v>
      </c>
      <c r="E2473" s="50" t="s">
        <v>471</v>
      </c>
      <c r="F2473" s="48" t="s">
        <v>472</v>
      </c>
      <c r="G2473" s="48" t="s">
        <v>401</v>
      </c>
      <c r="H2473" s="48">
        <v>372</v>
      </c>
      <c r="I2473" s="48">
        <v>1</v>
      </c>
      <c r="J2473" s="48" t="s">
        <v>402</v>
      </c>
      <c r="K2473" s="48">
        <v>2178</v>
      </c>
      <c r="L2473" s="49">
        <v>1</v>
      </c>
      <c r="M2473" s="48" t="s">
        <v>403</v>
      </c>
      <c r="N2473" s="51" t="s">
        <v>404</v>
      </c>
      <c r="P2473" s="48">
        <v>748</v>
      </c>
      <c r="Q2473" s="131" t="str">
        <f>IFERROR(INDEX(JRoomSCS!C:C,MATCH(JRooms!M2473,JRoomSCS!$B:$B,0)),"N/A")</f>
        <v>N/A</v>
      </c>
      <c r="R2473" s="86" t="s">
        <v>405</v>
      </c>
      <c r="S2473" s="87" t="str">
        <f>IFERROR(INDEX(SchoolList!C:C,MATCH(T2473,SchoolList!A:A,0)),"N/A")</f>
        <v>N/A</v>
      </c>
      <c r="T2473" s="87" t="s">
        <v>405</v>
      </c>
      <c r="U2473" s="88"/>
      <c r="V2473" s="87"/>
    </row>
    <row r="2474" spans="1:22" x14ac:dyDescent="0.2">
      <c r="A2474" s="48">
        <v>123</v>
      </c>
      <c r="B2474" s="48" t="s">
        <v>1288</v>
      </c>
      <c r="C2474" s="48" t="s">
        <v>1289</v>
      </c>
      <c r="D2474" s="49">
        <v>372</v>
      </c>
      <c r="E2474" s="50" t="s">
        <v>471</v>
      </c>
      <c r="F2474" s="48" t="s">
        <v>472</v>
      </c>
      <c r="G2474" s="48" t="s">
        <v>401</v>
      </c>
      <c r="H2474" s="48">
        <v>372</v>
      </c>
      <c r="I2474" s="48">
        <v>1</v>
      </c>
      <c r="J2474" s="48" t="s">
        <v>402</v>
      </c>
      <c r="K2474" s="48">
        <v>2101</v>
      </c>
      <c r="L2474" s="49">
        <v>2</v>
      </c>
      <c r="M2474" s="48" t="s">
        <v>403</v>
      </c>
      <c r="N2474" s="51" t="s">
        <v>404</v>
      </c>
      <c r="P2474" s="48">
        <v>748</v>
      </c>
      <c r="Q2474" s="131" t="str">
        <f>IFERROR(INDEX(JRoomSCS!C:C,MATCH(JRooms!M2474,JRoomSCS!$B:$B,0)),"N/A")</f>
        <v>N/A</v>
      </c>
      <c r="R2474" s="86" t="s">
        <v>405</v>
      </c>
      <c r="S2474" s="87" t="str">
        <f>IFERROR(INDEX(SchoolList!C:C,MATCH(T2474,SchoolList!A:A,0)),"N/A")</f>
        <v>N/A</v>
      </c>
      <c r="T2474" s="87" t="s">
        <v>405</v>
      </c>
      <c r="U2474" s="88"/>
      <c r="V2474" s="87"/>
    </row>
    <row r="2475" spans="1:22" x14ac:dyDescent="0.2">
      <c r="A2475" s="48">
        <v>123</v>
      </c>
      <c r="B2475" s="48" t="s">
        <v>1288</v>
      </c>
      <c r="C2475" s="48" t="s">
        <v>1289</v>
      </c>
      <c r="D2475" s="49">
        <v>372</v>
      </c>
      <c r="E2475" s="50" t="s">
        <v>471</v>
      </c>
      <c r="F2475" s="48" t="s">
        <v>472</v>
      </c>
      <c r="G2475" s="48" t="s">
        <v>401</v>
      </c>
      <c r="H2475" s="48">
        <v>372</v>
      </c>
      <c r="I2475" s="48">
        <v>1</v>
      </c>
      <c r="J2475" s="48" t="s">
        <v>402</v>
      </c>
      <c r="K2475" s="48">
        <v>2103</v>
      </c>
      <c r="L2475" s="49">
        <v>3</v>
      </c>
      <c r="M2475" s="48" t="s">
        <v>403</v>
      </c>
      <c r="N2475" s="51" t="s">
        <v>404</v>
      </c>
      <c r="P2475" s="48">
        <v>748</v>
      </c>
      <c r="Q2475" s="131" t="str">
        <f>IFERROR(INDEX(JRoomSCS!C:C,MATCH(JRooms!M2475,JRoomSCS!$B:$B,0)),"N/A")</f>
        <v>N/A</v>
      </c>
      <c r="R2475" s="86" t="s">
        <v>405</v>
      </c>
      <c r="S2475" s="87" t="str">
        <f>IFERROR(INDEX(SchoolList!C:C,MATCH(T2475,SchoolList!A:A,0)),"N/A")</f>
        <v>N/A</v>
      </c>
      <c r="T2475" s="87" t="s">
        <v>405</v>
      </c>
      <c r="U2475" s="88"/>
      <c r="V2475" s="87"/>
    </row>
    <row r="2476" spans="1:22" x14ac:dyDescent="0.2">
      <c r="A2476" s="48">
        <v>123</v>
      </c>
      <c r="B2476" s="48" t="s">
        <v>1288</v>
      </c>
      <c r="C2476" s="48" t="s">
        <v>1289</v>
      </c>
      <c r="D2476" s="49">
        <v>372</v>
      </c>
      <c r="E2476" s="50" t="s">
        <v>471</v>
      </c>
      <c r="F2476" s="48" t="s">
        <v>472</v>
      </c>
      <c r="G2476" s="48" t="s">
        <v>401</v>
      </c>
      <c r="H2476" s="48">
        <v>372</v>
      </c>
      <c r="I2476" s="48">
        <v>1</v>
      </c>
      <c r="J2476" s="48" t="s">
        <v>402</v>
      </c>
      <c r="K2476" s="48">
        <v>2472</v>
      </c>
      <c r="L2476" s="49">
        <v>4</v>
      </c>
      <c r="M2476" s="48" t="s">
        <v>403</v>
      </c>
      <c r="N2476" s="51" t="s">
        <v>404</v>
      </c>
      <c r="P2476" s="48">
        <v>748</v>
      </c>
      <c r="Q2476" s="131" t="str">
        <f>IFERROR(INDEX(JRoomSCS!C:C,MATCH(JRooms!M2476,JRoomSCS!$B:$B,0)),"N/A")</f>
        <v>N/A</v>
      </c>
      <c r="R2476" s="86" t="s">
        <v>405</v>
      </c>
      <c r="S2476" s="87" t="str">
        <f>IFERROR(INDEX(SchoolList!C:C,MATCH(T2476,SchoolList!A:A,0)),"N/A")</f>
        <v>N/A</v>
      </c>
      <c r="T2476" s="87" t="s">
        <v>405</v>
      </c>
      <c r="U2476" s="88"/>
      <c r="V2476" s="87"/>
    </row>
    <row r="2477" spans="1:22" x14ac:dyDescent="0.2">
      <c r="A2477" s="48">
        <v>123</v>
      </c>
      <c r="B2477" s="48" t="s">
        <v>1288</v>
      </c>
      <c r="C2477" s="48" t="s">
        <v>1289</v>
      </c>
      <c r="D2477" s="49">
        <v>372</v>
      </c>
      <c r="E2477" s="50" t="s">
        <v>471</v>
      </c>
      <c r="F2477" s="48" t="s">
        <v>472</v>
      </c>
      <c r="G2477" s="48" t="s">
        <v>401</v>
      </c>
      <c r="H2477" s="48">
        <v>372</v>
      </c>
      <c r="I2477" s="48">
        <v>1</v>
      </c>
      <c r="J2477" s="48" t="s">
        <v>402</v>
      </c>
      <c r="K2477" s="48">
        <v>2177</v>
      </c>
      <c r="L2477" s="49" t="s">
        <v>414</v>
      </c>
      <c r="M2477" s="48" t="s">
        <v>415</v>
      </c>
      <c r="N2477" s="51" t="s">
        <v>416</v>
      </c>
      <c r="P2477" s="48">
        <v>440</v>
      </c>
      <c r="Q2477" s="131" t="str">
        <f>IFERROR(INDEX(JRoomSCS!C:C,MATCH(JRooms!M2477,JRoomSCS!$B:$B,0)),"N/A")</f>
        <v>N/A</v>
      </c>
      <c r="R2477" s="86" t="s">
        <v>405</v>
      </c>
      <c r="S2477" s="87" t="str">
        <f>IFERROR(INDEX(SchoolList!C:C,MATCH(T2477,SchoolList!A:A,0)),"N/A")</f>
        <v>N/A</v>
      </c>
      <c r="T2477" s="87" t="s">
        <v>405</v>
      </c>
      <c r="U2477" s="88"/>
      <c r="V2477" s="87"/>
    </row>
    <row r="2478" spans="1:22" x14ac:dyDescent="0.2">
      <c r="A2478" s="48">
        <v>123</v>
      </c>
      <c r="B2478" s="48" t="s">
        <v>1288</v>
      </c>
      <c r="C2478" s="48" t="s">
        <v>1289</v>
      </c>
      <c r="D2478" s="49">
        <v>372</v>
      </c>
      <c r="E2478" s="50" t="s">
        <v>471</v>
      </c>
      <c r="F2478" s="48" t="s">
        <v>472</v>
      </c>
      <c r="G2478" s="48" t="s">
        <v>401</v>
      </c>
      <c r="H2478" s="48">
        <v>372</v>
      </c>
      <c r="I2478" s="48">
        <v>1</v>
      </c>
      <c r="J2478" s="48" t="s">
        <v>402</v>
      </c>
      <c r="K2478" s="48">
        <v>2176</v>
      </c>
      <c r="L2478" s="49" t="s">
        <v>542</v>
      </c>
      <c r="M2478" s="48" t="s">
        <v>543</v>
      </c>
      <c r="N2478" s="51" t="s">
        <v>404</v>
      </c>
      <c r="P2478" s="48">
        <v>1904</v>
      </c>
      <c r="Q2478" s="131" t="str">
        <f>IFERROR(INDEX(JRoomSCS!C:C,MATCH(JRooms!M2478,JRoomSCS!$B:$B,0)),"N/A")</f>
        <v>N/A</v>
      </c>
      <c r="R2478" s="86" t="s">
        <v>405</v>
      </c>
      <c r="S2478" s="87" t="str">
        <f>IFERROR(INDEX(SchoolList!C:C,MATCH(T2478,SchoolList!A:A,0)),"N/A")</f>
        <v>N/A</v>
      </c>
      <c r="T2478" s="87" t="s">
        <v>405</v>
      </c>
      <c r="U2478" s="88"/>
      <c r="V2478" s="87"/>
    </row>
    <row r="2479" spans="1:22" x14ac:dyDescent="0.2">
      <c r="A2479" s="48">
        <v>123</v>
      </c>
      <c r="B2479" s="48" t="s">
        <v>1288</v>
      </c>
      <c r="C2479" s="48" t="s">
        <v>1289</v>
      </c>
      <c r="D2479" s="49">
        <v>372</v>
      </c>
      <c r="E2479" s="50" t="s">
        <v>471</v>
      </c>
      <c r="F2479" s="48" t="s">
        <v>472</v>
      </c>
      <c r="G2479" s="48" t="s">
        <v>401</v>
      </c>
      <c r="H2479" s="48">
        <v>1234</v>
      </c>
      <c r="I2479" s="48">
        <v>2</v>
      </c>
      <c r="J2479" s="48" t="s">
        <v>509</v>
      </c>
      <c r="K2479" s="48">
        <v>2474</v>
      </c>
      <c r="L2479" s="49">
        <v>11</v>
      </c>
      <c r="M2479" s="48" t="s">
        <v>419</v>
      </c>
      <c r="N2479" s="51" t="s">
        <v>404</v>
      </c>
      <c r="P2479" s="48">
        <v>748</v>
      </c>
      <c r="Q2479" s="131" t="str">
        <f>IFERROR(INDEX(JRoomSCS!C:C,MATCH(JRooms!M2479,JRoomSCS!$B:$B,0)),"N/A")</f>
        <v>N/A</v>
      </c>
      <c r="R2479" s="86" t="s">
        <v>405</v>
      </c>
      <c r="S2479" s="87" t="str">
        <f>IFERROR(INDEX(SchoolList!C:C,MATCH(T2479,SchoolList!A:A,0)),"N/A")</f>
        <v>N/A</v>
      </c>
      <c r="T2479" s="87" t="s">
        <v>405</v>
      </c>
      <c r="U2479" s="88"/>
      <c r="V2479" s="87"/>
    </row>
    <row r="2480" spans="1:22" x14ac:dyDescent="0.2">
      <c r="A2480" s="48">
        <v>123</v>
      </c>
      <c r="B2480" s="48" t="s">
        <v>1288</v>
      </c>
      <c r="C2480" s="48" t="s">
        <v>1289</v>
      </c>
      <c r="D2480" s="49">
        <v>372</v>
      </c>
      <c r="E2480" s="50" t="s">
        <v>471</v>
      </c>
      <c r="F2480" s="48" t="s">
        <v>472</v>
      </c>
      <c r="G2480" s="48" t="s">
        <v>401</v>
      </c>
      <c r="H2480" s="48">
        <v>1234</v>
      </c>
      <c r="I2480" s="48">
        <v>2</v>
      </c>
      <c r="J2480" s="48" t="s">
        <v>509</v>
      </c>
      <c r="K2480" s="48">
        <v>2476</v>
      </c>
      <c r="L2480" s="49">
        <v>12</v>
      </c>
      <c r="M2480" s="48" t="s">
        <v>419</v>
      </c>
      <c r="N2480" s="51" t="s">
        <v>404</v>
      </c>
      <c r="P2480" s="48">
        <v>748</v>
      </c>
      <c r="Q2480" s="131" t="str">
        <f>IFERROR(INDEX(JRoomSCS!C:C,MATCH(JRooms!M2480,JRoomSCS!$B:$B,0)),"N/A")</f>
        <v>N/A</v>
      </c>
      <c r="R2480" s="86" t="s">
        <v>405</v>
      </c>
      <c r="S2480" s="87" t="str">
        <f>IFERROR(INDEX(SchoolList!C:C,MATCH(T2480,SchoolList!A:A,0)),"N/A")</f>
        <v>N/A</v>
      </c>
      <c r="T2480" s="87" t="s">
        <v>405</v>
      </c>
      <c r="U2480" s="88"/>
      <c r="V2480" s="87"/>
    </row>
    <row r="2481" spans="1:22" x14ac:dyDescent="0.2">
      <c r="A2481" s="48">
        <v>123</v>
      </c>
      <c r="B2481" s="48" t="s">
        <v>1288</v>
      </c>
      <c r="C2481" s="48" t="s">
        <v>1289</v>
      </c>
      <c r="D2481" s="49">
        <v>372</v>
      </c>
      <c r="E2481" s="50" t="s">
        <v>471</v>
      </c>
      <c r="F2481" s="48" t="s">
        <v>472</v>
      </c>
      <c r="G2481" s="48" t="s">
        <v>401</v>
      </c>
      <c r="H2481" s="48">
        <v>1234</v>
      </c>
      <c r="I2481" s="48">
        <v>2</v>
      </c>
      <c r="J2481" s="48" t="s">
        <v>509</v>
      </c>
      <c r="K2481" s="48">
        <v>2478</v>
      </c>
      <c r="L2481" s="49">
        <v>13</v>
      </c>
      <c r="M2481" s="48" t="s">
        <v>419</v>
      </c>
      <c r="N2481" s="51" t="s">
        <v>404</v>
      </c>
      <c r="P2481" s="48">
        <v>748</v>
      </c>
      <c r="Q2481" s="131" t="str">
        <f>IFERROR(INDEX(JRoomSCS!C:C,MATCH(JRooms!M2481,JRoomSCS!$B:$B,0)),"N/A")</f>
        <v>N/A</v>
      </c>
      <c r="R2481" s="86" t="s">
        <v>405</v>
      </c>
      <c r="S2481" s="87" t="str">
        <f>IFERROR(INDEX(SchoolList!C:C,MATCH(T2481,SchoolList!A:A,0)),"N/A")</f>
        <v>N/A</v>
      </c>
      <c r="T2481" s="87" t="s">
        <v>405</v>
      </c>
      <c r="U2481" s="88"/>
      <c r="V2481" s="87"/>
    </row>
    <row r="2482" spans="1:22" x14ac:dyDescent="0.2">
      <c r="A2482" s="48">
        <v>123</v>
      </c>
      <c r="B2482" s="48" t="s">
        <v>1288</v>
      </c>
      <c r="C2482" s="48" t="s">
        <v>1289</v>
      </c>
      <c r="D2482" s="49">
        <v>372</v>
      </c>
      <c r="E2482" s="50" t="s">
        <v>471</v>
      </c>
      <c r="F2482" s="48" t="s">
        <v>472</v>
      </c>
      <c r="G2482" s="48" t="s">
        <v>401</v>
      </c>
      <c r="H2482" s="48">
        <v>1234</v>
      </c>
      <c r="I2482" s="48">
        <v>2</v>
      </c>
      <c r="J2482" s="48" t="s">
        <v>509</v>
      </c>
      <c r="K2482" s="48">
        <v>2481</v>
      </c>
      <c r="L2482" s="49">
        <v>14</v>
      </c>
      <c r="M2482" s="48" t="s">
        <v>419</v>
      </c>
      <c r="N2482" s="51" t="s">
        <v>404</v>
      </c>
      <c r="P2482" s="48">
        <v>748</v>
      </c>
      <c r="Q2482" s="131" t="str">
        <f>IFERROR(INDEX(JRoomSCS!C:C,MATCH(JRooms!M2482,JRoomSCS!$B:$B,0)),"N/A")</f>
        <v>N/A</v>
      </c>
      <c r="R2482" s="86" t="s">
        <v>405</v>
      </c>
      <c r="S2482" s="87" t="str">
        <f>IFERROR(INDEX(SchoolList!C:C,MATCH(T2482,SchoolList!A:A,0)),"N/A")</f>
        <v>N/A</v>
      </c>
      <c r="T2482" s="87" t="s">
        <v>405</v>
      </c>
      <c r="U2482" s="88"/>
      <c r="V2482" s="87"/>
    </row>
    <row r="2483" spans="1:22" x14ac:dyDescent="0.2">
      <c r="A2483" s="48">
        <v>123</v>
      </c>
      <c r="B2483" s="48" t="s">
        <v>1288</v>
      </c>
      <c r="C2483" s="48" t="s">
        <v>1289</v>
      </c>
      <c r="D2483" s="49">
        <v>372</v>
      </c>
      <c r="E2483" s="50" t="s">
        <v>471</v>
      </c>
      <c r="F2483" s="48" t="s">
        <v>472</v>
      </c>
      <c r="G2483" s="48" t="s">
        <v>401</v>
      </c>
      <c r="H2483" s="48">
        <v>1234</v>
      </c>
      <c r="I2483" s="48">
        <v>2</v>
      </c>
      <c r="J2483" s="48" t="s">
        <v>509</v>
      </c>
      <c r="K2483" s="48">
        <v>2480</v>
      </c>
      <c r="L2483" s="49">
        <v>15</v>
      </c>
      <c r="M2483" s="48" t="s">
        <v>419</v>
      </c>
      <c r="N2483" s="51" t="s">
        <v>404</v>
      </c>
      <c r="P2483" s="48">
        <v>748</v>
      </c>
      <c r="Q2483" s="131" t="str">
        <f>IFERROR(INDEX(JRoomSCS!C:C,MATCH(JRooms!M2483,JRoomSCS!$B:$B,0)),"N/A")</f>
        <v>N/A</v>
      </c>
      <c r="R2483" s="86" t="s">
        <v>405</v>
      </c>
      <c r="S2483" s="87" t="str">
        <f>IFERROR(INDEX(SchoolList!C:C,MATCH(T2483,SchoolList!A:A,0)),"N/A")</f>
        <v>N/A</v>
      </c>
      <c r="T2483" s="87" t="s">
        <v>405</v>
      </c>
      <c r="U2483" s="88"/>
      <c r="V2483" s="87"/>
    </row>
    <row r="2484" spans="1:22" x14ac:dyDescent="0.2">
      <c r="A2484" s="48">
        <v>123</v>
      </c>
      <c r="B2484" s="48" t="s">
        <v>1288</v>
      </c>
      <c r="C2484" s="48" t="s">
        <v>1289</v>
      </c>
      <c r="D2484" s="49">
        <v>372</v>
      </c>
      <c r="E2484" s="50" t="s">
        <v>471</v>
      </c>
      <c r="F2484" s="48" t="s">
        <v>472</v>
      </c>
      <c r="G2484" s="48" t="s">
        <v>401</v>
      </c>
      <c r="H2484" s="48">
        <v>1234</v>
      </c>
      <c r="I2484" s="48">
        <v>2</v>
      </c>
      <c r="J2484" s="48" t="s">
        <v>509</v>
      </c>
      <c r="K2484" s="48">
        <v>2479</v>
      </c>
      <c r="L2484" s="49">
        <v>16</v>
      </c>
      <c r="M2484" s="48" t="s">
        <v>419</v>
      </c>
      <c r="N2484" s="51" t="s">
        <v>404</v>
      </c>
      <c r="P2484" s="48">
        <v>748</v>
      </c>
      <c r="Q2484" s="131" t="str">
        <f>IFERROR(INDEX(JRoomSCS!C:C,MATCH(JRooms!M2484,JRoomSCS!$B:$B,0)),"N/A")</f>
        <v>N/A</v>
      </c>
      <c r="R2484" s="86" t="s">
        <v>405</v>
      </c>
      <c r="S2484" s="87" t="str">
        <f>IFERROR(INDEX(SchoolList!C:C,MATCH(T2484,SchoolList!A:A,0)),"N/A")</f>
        <v>N/A</v>
      </c>
      <c r="T2484" s="87" t="s">
        <v>405</v>
      </c>
      <c r="U2484" s="88"/>
      <c r="V2484" s="87"/>
    </row>
    <row r="2485" spans="1:22" x14ac:dyDescent="0.2">
      <c r="A2485" s="48">
        <v>123</v>
      </c>
      <c r="B2485" s="48" t="s">
        <v>1288</v>
      </c>
      <c r="C2485" s="48" t="s">
        <v>1289</v>
      </c>
      <c r="D2485" s="49">
        <v>372</v>
      </c>
      <c r="E2485" s="50" t="s">
        <v>471</v>
      </c>
      <c r="F2485" s="48" t="s">
        <v>472</v>
      </c>
      <c r="G2485" s="48" t="s">
        <v>401</v>
      </c>
      <c r="H2485" s="48">
        <v>1234</v>
      </c>
      <c r="I2485" s="48">
        <v>2</v>
      </c>
      <c r="J2485" s="48" t="s">
        <v>509</v>
      </c>
      <c r="K2485" s="48">
        <v>2477</v>
      </c>
      <c r="L2485" s="49">
        <v>17</v>
      </c>
      <c r="M2485" s="48" t="s">
        <v>419</v>
      </c>
      <c r="N2485" s="51" t="s">
        <v>404</v>
      </c>
      <c r="P2485" s="48">
        <v>748</v>
      </c>
      <c r="Q2485" s="131" t="str">
        <f>IFERROR(INDEX(JRoomSCS!C:C,MATCH(JRooms!M2485,JRoomSCS!$B:$B,0)),"N/A")</f>
        <v>N/A</v>
      </c>
      <c r="R2485" s="86" t="s">
        <v>405</v>
      </c>
      <c r="S2485" s="87" t="str">
        <f>IFERROR(INDEX(SchoolList!C:C,MATCH(T2485,SchoolList!A:A,0)),"N/A")</f>
        <v>N/A</v>
      </c>
      <c r="T2485" s="87" t="s">
        <v>405</v>
      </c>
      <c r="U2485" s="88"/>
      <c r="V2485" s="87"/>
    </row>
    <row r="2486" spans="1:22" x14ac:dyDescent="0.2">
      <c r="A2486" s="48">
        <v>123</v>
      </c>
      <c r="B2486" s="48" t="s">
        <v>1288</v>
      </c>
      <c r="C2486" s="48" t="s">
        <v>1289</v>
      </c>
      <c r="D2486" s="49">
        <v>372</v>
      </c>
      <c r="E2486" s="50" t="s">
        <v>471</v>
      </c>
      <c r="F2486" s="48" t="s">
        <v>472</v>
      </c>
      <c r="G2486" s="48" t="s">
        <v>401</v>
      </c>
      <c r="H2486" s="48">
        <v>1234</v>
      </c>
      <c r="I2486" s="48">
        <v>2</v>
      </c>
      <c r="J2486" s="48" t="s">
        <v>509</v>
      </c>
      <c r="K2486" s="48">
        <v>2475</v>
      </c>
      <c r="L2486" s="49">
        <v>18</v>
      </c>
      <c r="M2486" s="48" t="s">
        <v>419</v>
      </c>
      <c r="N2486" s="51" t="s">
        <v>404</v>
      </c>
      <c r="P2486" s="48">
        <v>748</v>
      </c>
      <c r="Q2486" s="131" t="str">
        <f>IFERROR(INDEX(JRoomSCS!C:C,MATCH(JRooms!M2486,JRoomSCS!$B:$B,0)),"N/A")</f>
        <v>N/A</v>
      </c>
      <c r="R2486" s="86" t="s">
        <v>405</v>
      </c>
      <c r="S2486" s="87" t="str">
        <f>IFERROR(INDEX(SchoolList!C:C,MATCH(T2486,SchoolList!A:A,0)),"N/A")</f>
        <v>N/A</v>
      </c>
      <c r="T2486" s="87" t="s">
        <v>405</v>
      </c>
      <c r="U2486" s="88"/>
      <c r="V2486" s="87"/>
    </row>
    <row r="2487" spans="1:22" x14ac:dyDescent="0.2">
      <c r="A2487" s="48">
        <v>123</v>
      </c>
      <c r="B2487" s="48" t="s">
        <v>1288</v>
      </c>
      <c r="C2487" s="48" t="s">
        <v>1289</v>
      </c>
      <c r="D2487" s="49">
        <v>373</v>
      </c>
      <c r="E2487" s="50" t="s">
        <v>422</v>
      </c>
      <c r="F2487" s="48" t="s">
        <v>423</v>
      </c>
      <c r="G2487" s="48" t="s">
        <v>424</v>
      </c>
      <c r="H2487" s="48">
        <v>373</v>
      </c>
      <c r="I2487" s="48">
        <v>1</v>
      </c>
      <c r="J2487" s="48" t="s">
        <v>402</v>
      </c>
      <c r="K2487" s="48">
        <v>215</v>
      </c>
      <c r="L2487" s="49" t="s">
        <v>422</v>
      </c>
      <c r="M2487" s="48" t="s">
        <v>419</v>
      </c>
      <c r="N2487" s="51" t="s">
        <v>404</v>
      </c>
      <c r="P2487" s="48">
        <v>897</v>
      </c>
      <c r="Q2487" s="131" t="str">
        <f>IFERROR(INDEX(JRoomSCS!C:C,MATCH(JRooms!M2487,JRoomSCS!$B:$B,0)),"N/A")</f>
        <v>N/A</v>
      </c>
      <c r="R2487" s="86" t="s">
        <v>405</v>
      </c>
      <c r="S2487" s="87" t="str">
        <f>IFERROR(INDEX(SchoolList!C:C,MATCH(T2487,SchoolList!A:A,0)),"N/A")</f>
        <v>N/A</v>
      </c>
      <c r="T2487" s="87" t="s">
        <v>405</v>
      </c>
      <c r="U2487" s="88"/>
      <c r="V2487" s="87"/>
    </row>
    <row r="2488" spans="1:22" x14ac:dyDescent="0.2">
      <c r="A2488" s="48">
        <v>123</v>
      </c>
      <c r="B2488" s="48" t="s">
        <v>1288</v>
      </c>
      <c r="C2488" s="48" t="s">
        <v>1289</v>
      </c>
      <c r="D2488" s="49">
        <v>374</v>
      </c>
      <c r="E2488" s="50" t="s">
        <v>425</v>
      </c>
      <c r="F2488" s="48" t="s">
        <v>426</v>
      </c>
      <c r="G2488" s="48" t="s">
        <v>424</v>
      </c>
      <c r="H2488" s="48">
        <v>374</v>
      </c>
      <c r="I2488" s="48">
        <v>1</v>
      </c>
      <c r="J2488" s="48" t="s">
        <v>402</v>
      </c>
      <c r="K2488" s="48">
        <v>216</v>
      </c>
      <c r="L2488" s="49" t="s">
        <v>425</v>
      </c>
      <c r="M2488" s="48" t="s">
        <v>419</v>
      </c>
      <c r="N2488" s="51" t="s">
        <v>404</v>
      </c>
      <c r="P2488" s="48">
        <v>897</v>
      </c>
      <c r="Q2488" s="131" t="str">
        <f>IFERROR(INDEX(JRoomSCS!C:C,MATCH(JRooms!M2488,JRoomSCS!$B:$B,0)),"N/A")</f>
        <v>N/A</v>
      </c>
      <c r="R2488" s="86" t="s">
        <v>405</v>
      </c>
      <c r="S2488" s="87" t="str">
        <f>IFERROR(INDEX(SchoolList!C:C,MATCH(T2488,SchoolList!A:A,0)),"N/A")</f>
        <v>N/A</v>
      </c>
      <c r="T2488" s="87" t="s">
        <v>405</v>
      </c>
      <c r="U2488" s="88"/>
      <c r="V2488" s="87"/>
    </row>
    <row r="2489" spans="1:22" x14ac:dyDescent="0.2">
      <c r="A2489" s="48">
        <v>128</v>
      </c>
      <c r="B2489" s="48" t="s">
        <v>1291</v>
      </c>
      <c r="C2489" s="48" t="s">
        <v>1292</v>
      </c>
      <c r="D2489" s="49">
        <v>848</v>
      </c>
      <c r="E2489" s="50" t="s">
        <v>454</v>
      </c>
      <c r="F2489" s="48" t="s">
        <v>455</v>
      </c>
      <c r="G2489" s="48" t="s">
        <v>401</v>
      </c>
      <c r="H2489" s="48">
        <v>848</v>
      </c>
      <c r="I2489" s="48">
        <v>1</v>
      </c>
      <c r="J2489" s="48" t="s">
        <v>402</v>
      </c>
      <c r="K2489" s="48">
        <v>2398</v>
      </c>
      <c r="L2489" s="49">
        <v>40</v>
      </c>
      <c r="M2489" s="48" t="s">
        <v>626</v>
      </c>
      <c r="N2489" s="51" t="s">
        <v>404</v>
      </c>
      <c r="P2489" s="48">
        <v>1075</v>
      </c>
      <c r="Q2489" s="131" t="str">
        <f>IFERROR(INDEX(JRoomSCS!C:C,MATCH(JRooms!M2489,JRoomSCS!$B:$B,0)),"N/A")</f>
        <v>N/A</v>
      </c>
      <c r="R2489" s="86" t="s">
        <v>405</v>
      </c>
      <c r="S2489" s="87" t="str">
        <f>IFERROR(INDEX(SchoolList!C:C,MATCH(T2489,SchoolList!A:A,0)),"N/A")</f>
        <v>N/A</v>
      </c>
      <c r="T2489" s="87" t="s">
        <v>405</v>
      </c>
      <c r="U2489" s="88"/>
      <c r="V2489" s="87"/>
    </row>
    <row r="2490" spans="1:22" x14ac:dyDescent="0.2">
      <c r="A2490" s="48">
        <v>128</v>
      </c>
      <c r="B2490" s="48" t="s">
        <v>1291</v>
      </c>
      <c r="C2490" s="48" t="s">
        <v>1292</v>
      </c>
      <c r="D2490" s="49">
        <v>848</v>
      </c>
      <c r="E2490" s="50" t="s">
        <v>454</v>
      </c>
      <c r="F2490" s="48" t="s">
        <v>455</v>
      </c>
      <c r="G2490" s="48" t="s">
        <v>401</v>
      </c>
      <c r="H2490" s="48">
        <v>848</v>
      </c>
      <c r="I2490" s="48">
        <v>1</v>
      </c>
      <c r="J2490" s="48" t="s">
        <v>402</v>
      </c>
      <c r="K2490" s="48">
        <v>2397</v>
      </c>
      <c r="L2490" s="49">
        <v>41</v>
      </c>
      <c r="M2490" s="48" t="s">
        <v>375</v>
      </c>
      <c r="N2490" s="51" t="s">
        <v>500</v>
      </c>
      <c r="P2490" s="48">
        <v>1075</v>
      </c>
      <c r="Q2490" s="131" t="str">
        <f>IFERROR(INDEX(JRoomSCS!C:C,MATCH(JRooms!M2490,JRoomSCS!$B:$B,0)),"N/A")</f>
        <v>Tech</v>
      </c>
      <c r="R2490" s="86" t="s">
        <v>405</v>
      </c>
      <c r="S2490" s="87" t="str">
        <f>IFERROR(INDEX(SchoolList!C:C,MATCH(T2490,SchoolList!A:A,0)),"N/A")</f>
        <v>N/A</v>
      </c>
      <c r="T2490" s="87" t="s">
        <v>405</v>
      </c>
      <c r="U2490" s="88"/>
      <c r="V2490" s="87"/>
    </row>
    <row r="2491" spans="1:22" x14ac:dyDescent="0.2">
      <c r="A2491" s="48">
        <v>128</v>
      </c>
      <c r="B2491" s="48" t="s">
        <v>1291</v>
      </c>
      <c r="C2491" s="48" t="s">
        <v>1292</v>
      </c>
      <c r="D2491" s="49">
        <v>848</v>
      </c>
      <c r="E2491" s="50" t="s">
        <v>454</v>
      </c>
      <c r="F2491" s="48" t="s">
        <v>455</v>
      </c>
      <c r="G2491" s="48" t="s">
        <v>401</v>
      </c>
      <c r="H2491" s="48">
        <v>848</v>
      </c>
      <c r="I2491" s="48">
        <v>1</v>
      </c>
      <c r="J2491" s="48" t="s">
        <v>402</v>
      </c>
      <c r="K2491" s="48">
        <v>2396</v>
      </c>
      <c r="L2491" s="49">
        <v>42</v>
      </c>
      <c r="M2491" s="48" t="s">
        <v>626</v>
      </c>
      <c r="N2491" s="51" t="s">
        <v>404</v>
      </c>
      <c r="P2491" s="48">
        <v>1050</v>
      </c>
      <c r="Q2491" s="131" t="str">
        <f>IFERROR(INDEX(JRoomSCS!C:C,MATCH(JRooms!M2491,JRoomSCS!$B:$B,0)),"N/A")</f>
        <v>N/A</v>
      </c>
      <c r="R2491" s="86" t="s">
        <v>405</v>
      </c>
      <c r="S2491" s="87" t="str">
        <f>IFERROR(INDEX(SchoolList!C:C,MATCH(T2491,SchoolList!A:A,0)),"N/A")</f>
        <v>N/A</v>
      </c>
      <c r="T2491" s="87" t="s">
        <v>405</v>
      </c>
      <c r="U2491" s="88"/>
      <c r="V2491" s="87"/>
    </row>
    <row r="2492" spans="1:22" x14ac:dyDescent="0.2">
      <c r="A2492" s="48">
        <v>128</v>
      </c>
      <c r="B2492" s="48" t="s">
        <v>1291</v>
      </c>
      <c r="C2492" s="48" t="s">
        <v>1292</v>
      </c>
      <c r="D2492" s="49">
        <v>848</v>
      </c>
      <c r="E2492" s="50" t="s">
        <v>454</v>
      </c>
      <c r="F2492" s="48" t="s">
        <v>455</v>
      </c>
      <c r="G2492" s="48" t="s">
        <v>401</v>
      </c>
      <c r="H2492" s="48">
        <v>848</v>
      </c>
      <c r="I2492" s="48">
        <v>1</v>
      </c>
      <c r="J2492" s="48" t="s">
        <v>402</v>
      </c>
      <c r="K2492" s="48">
        <v>2395</v>
      </c>
      <c r="L2492" s="49">
        <v>43</v>
      </c>
      <c r="M2492" s="48" t="s">
        <v>375</v>
      </c>
      <c r="N2492" s="51" t="s">
        <v>500</v>
      </c>
      <c r="P2492" s="48">
        <v>1075</v>
      </c>
      <c r="Q2492" s="131" t="str">
        <f>IFERROR(INDEX(JRoomSCS!C:C,MATCH(JRooms!M2492,JRoomSCS!$B:$B,0)),"N/A")</f>
        <v>Tech</v>
      </c>
      <c r="R2492" s="86" t="s">
        <v>405</v>
      </c>
      <c r="S2492" s="87" t="str">
        <f>IFERROR(INDEX(SchoolList!C:C,MATCH(T2492,SchoolList!A:A,0)),"N/A")</f>
        <v>N/A</v>
      </c>
      <c r="T2492" s="87" t="s">
        <v>405</v>
      </c>
      <c r="U2492" s="88"/>
      <c r="V2492" s="87"/>
    </row>
    <row r="2493" spans="1:22" x14ac:dyDescent="0.2">
      <c r="A2493" s="48">
        <v>128</v>
      </c>
      <c r="B2493" s="48" t="s">
        <v>1291</v>
      </c>
      <c r="C2493" s="48" t="s">
        <v>1292</v>
      </c>
      <c r="D2493" s="49">
        <v>848</v>
      </c>
      <c r="E2493" s="50" t="s">
        <v>454</v>
      </c>
      <c r="F2493" s="48" t="s">
        <v>455</v>
      </c>
      <c r="G2493" s="48" t="s">
        <v>401</v>
      </c>
      <c r="H2493" s="48">
        <v>848</v>
      </c>
      <c r="I2493" s="48">
        <v>1</v>
      </c>
      <c r="J2493" s="48" t="s">
        <v>402</v>
      </c>
      <c r="K2493" s="48">
        <v>2394</v>
      </c>
      <c r="L2493" s="49">
        <v>44</v>
      </c>
      <c r="M2493" s="48" t="s">
        <v>626</v>
      </c>
      <c r="N2493" s="51" t="s">
        <v>404</v>
      </c>
      <c r="P2493" s="48">
        <v>1075</v>
      </c>
      <c r="Q2493" s="131" t="str">
        <f>IFERROR(INDEX(JRoomSCS!C:C,MATCH(JRooms!M2493,JRoomSCS!$B:$B,0)),"N/A")</f>
        <v>N/A</v>
      </c>
      <c r="R2493" s="86" t="s">
        <v>405</v>
      </c>
      <c r="S2493" s="87" t="str">
        <f>IFERROR(INDEX(SchoolList!C:C,MATCH(T2493,SchoolList!A:A,0)),"N/A")</f>
        <v>N/A</v>
      </c>
      <c r="T2493" s="87" t="s">
        <v>405</v>
      </c>
      <c r="U2493" s="88"/>
      <c r="V2493" s="87"/>
    </row>
    <row r="2494" spans="1:22" x14ac:dyDescent="0.2">
      <c r="A2494" s="48">
        <v>128</v>
      </c>
      <c r="B2494" s="48" t="s">
        <v>1291</v>
      </c>
      <c r="C2494" s="48" t="s">
        <v>1292</v>
      </c>
      <c r="D2494" s="49">
        <v>848</v>
      </c>
      <c r="E2494" s="50" t="s">
        <v>454</v>
      </c>
      <c r="F2494" s="48" t="s">
        <v>455</v>
      </c>
      <c r="G2494" s="48" t="s">
        <v>401</v>
      </c>
      <c r="H2494" s="48">
        <v>848</v>
      </c>
      <c r="I2494" s="48">
        <v>1</v>
      </c>
      <c r="J2494" s="48" t="s">
        <v>402</v>
      </c>
      <c r="K2494" s="48">
        <v>2392</v>
      </c>
      <c r="L2494" s="49">
        <v>46</v>
      </c>
      <c r="M2494" s="48" t="s">
        <v>626</v>
      </c>
      <c r="N2494" s="51" t="s">
        <v>404</v>
      </c>
      <c r="P2494" s="48">
        <v>775</v>
      </c>
      <c r="Q2494" s="131" t="str">
        <f>IFERROR(INDEX(JRoomSCS!C:C,MATCH(JRooms!M2494,JRoomSCS!$B:$B,0)),"N/A")</f>
        <v>N/A</v>
      </c>
      <c r="R2494" s="86" t="s">
        <v>405</v>
      </c>
      <c r="S2494" s="87" t="str">
        <f>IFERROR(INDEX(SchoolList!C:C,MATCH(T2494,SchoolList!A:A,0)),"N/A")</f>
        <v>N/A</v>
      </c>
      <c r="T2494" s="87" t="s">
        <v>405</v>
      </c>
      <c r="U2494" s="88"/>
      <c r="V2494" s="87"/>
    </row>
    <row r="2495" spans="1:22" x14ac:dyDescent="0.2">
      <c r="A2495" s="48">
        <v>128</v>
      </c>
      <c r="B2495" s="48" t="s">
        <v>1291</v>
      </c>
      <c r="C2495" s="48" t="s">
        <v>1292</v>
      </c>
      <c r="D2495" s="49">
        <v>848</v>
      </c>
      <c r="E2495" s="50" t="s">
        <v>454</v>
      </c>
      <c r="F2495" s="48" t="s">
        <v>455</v>
      </c>
      <c r="G2495" s="48" t="s">
        <v>401</v>
      </c>
      <c r="H2495" s="48">
        <v>848</v>
      </c>
      <c r="I2495" s="48">
        <v>1</v>
      </c>
      <c r="J2495" s="48" t="s">
        <v>402</v>
      </c>
      <c r="K2495" s="48">
        <v>2390</v>
      </c>
      <c r="L2495" s="49">
        <v>47</v>
      </c>
      <c r="M2495" s="48" t="s">
        <v>626</v>
      </c>
      <c r="N2495" s="51" t="s">
        <v>404</v>
      </c>
      <c r="P2495" s="48">
        <v>775</v>
      </c>
      <c r="Q2495" s="131" t="str">
        <f>IFERROR(INDEX(JRoomSCS!C:C,MATCH(JRooms!M2495,JRoomSCS!$B:$B,0)),"N/A")</f>
        <v>N/A</v>
      </c>
      <c r="R2495" s="86" t="s">
        <v>405</v>
      </c>
      <c r="S2495" s="87" t="str">
        <f>IFERROR(INDEX(SchoolList!C:C,MATCH(T2495,SchoolList!A:A,0)),"N/A")</f>
        <v>N/A</v>
      </c>
      <c r="T2495" s="87" t="s">
        <v>405</v>
      </c>
      <c r="U2495" s="88"/>
      <c r="V2495" s="87"/>
    </row>
    <row r="2496" spans="1:22" x14ac:dyDescent="0.2">
      <c r="A2496" s="48">
        <v>128</v>
      </c>
      <c r="B2496" s="48" t="s">
        <v>1291</v>
      </c>
      <c r="C2496" s="48" t="s">
        <v>1292</v>
      </c>
      <c r="D2496" s="49">
        <v>848</v>
      </c>
      <c r="E2496" s="50" t="s">
        <v>454</v>
      </c>
      <c r="F2496" s="48" t="s">
        <v>455</v>
      </c>
      <c r="G2496" s="48" t="s">
        <v>401</v>
      </c>
      <c r="H2496" s="48">
        <v>848</v>
      </c>
      <c r="I2496" s="48">
        <v>1</v>
      </c>
      <c r="J2496" s="48" t="s">
        <v>402</v>
      </c>
      <c r="K2496" s="48">
        <v>2389</v>
      </c>
      <c r="L2496" s="49">
        <v>48</v>
      </c>
      <c r="M2496" s="48" t="s">
        <v>506</v>
      </c>
      <c r="N2496" s="51" t="s">
        <v>404</v>
      </c>
      <c r="P2496" s="48">
        <v>775</v>
      </c>
      <c r="Q2496" s="131" t="str">
        <f>IFERROR(INDEX(JRoomSCS!C:C,MATCH(JRooms!M2496,JRoomSCS!$B:$B,0)),"N/A")</f>
        <v>N/A</v>
      </c>
      <c r="R2496" s="86" t="s">
        <v>405</v>
      </c>
      <c r="S2496" s="87" t="str">
        <f>IFERROR(INDEX(SchoolList!C:C,MATCH(T2496,SchoolList!A:A,0)),"N/A")</f>
        <v>N/A</v>
      </c>
      <c r="T2496" s="87" t="s">
        <v>405</v>
      </c>
      <c r="U2496" s="88"/>
      <c r="V2496" s="87"/>
    </row>
    <row r="2497" spans="1:22" x14ac:dyDescent="0.2">
      <c r="A2497" s="48">
        <v>128</v>
      </c>
      <c r="B2497" s="48" t="s">
        <v>1291</v>
      </c>
      <c r="C2497" s="48" t="s">
        <v>1292</v>
      </c>
      <c r="D2497" s="49">
        <v>848</v>
      </c>
      <c r="E2497" s="50" t="s">
        <v>454</v>
      </c>
      <c r="F2497" s="48" t="s">
        <v>455</v>
      </c>
      <c r="G2497" s="48" t="s">
        <v>401</v>
      </c>
      <c r="H2497" s="48">
        <v>848</v>
      </c>
      <c r="I2497" s="48">
        <v>1</v>
      </c>
      <c r="J2497" s="48" t="s">
        <v>402</v>
      </c>
      <c r="K2497" s="48">
        <v>2391</v>
      </c>
      <c r="L2497" s="49">
        <v>49</v>
      </c>
      <c r="M2497" s="48" t="s">
        <v>626</v>
      </c>
      <c r="N2497" s="51" t="s">
        <v>404</v>
      </c>
      <c r="P2497" s="48">
        <v>775</v>
      </c>
      <c r="Q2497" s="131" t="str">
        <f>IFERROR(INDEX(JRoomSCS!C:C,MATCH(JRooms!M2497,JRoomSCS!$B:$B,0)),"N/A")</f>
        <v>N/A</v>
      </c>
      <c r="R2497" s="86" t="s">
        <v>405</v>
      </c>
      <c r="S2497" s="87" t="str">
        <f>IFERROR(INDEX(SchoolList!C:C,MATCH(T2497,SchoolList!A:A,0)),"N/A")</f>
        <v>N/A</v>
      </c>
      <c r="T2497" s="87" t="s">
        <v>405</v>
      </c>
      <c r="U2497" s="88"/>
      <c r="V2497" s="87"/>
    </row>
    <row r="2498" spans="1:22" x14ac:dyDescent="0.2">
      <c r="A2498" s="48">
        <v>128</v>
      </c>
      <c r="B2498" s="48" t="s">
        <v>1291</v>
      </c>
      <c r="C2498" s="48" t="s">
        <v>1292</v>
      </c>
      <c r="D2498" s="49">
        <v>849</v>
      </c>
      <c r="E2498" s="50" t="s">
        <v>471</v>
      </c>
      <c r="F2498" s="48" t="s">
        <v>472</v>
      </c>
      <c r="G2498" s="48" t="s">
        <v>401</v>
      </c>
      <c r="H2498" s="48">
        <v>849</v>
      </c>
      <c r="I2498" s="48">
        <v>1</v>
      </c>
      <c r="J2498" s="48" t="s">
        <v>402</v>
      </c>
      <c r="K2498" s="48">
        <v>2360</v>
      </c>
      <c r="L2498" s="49">
        <v>30</v>
      </c>
      <c r="M2498" s="48" t="s">
        <v>506</v>
      </c>
      <c r="N2498" s="51" t="s">
        <v>404</v>
      </c>
      <c r="P2498" s="48">
        <v>888</v>
      </c>
      <c r="Q2498" s="131" t="str">
        <f>IFERROR(INDEX(JRoomSCS!C:C,MATCH(JRooms!M2498,JRoomSCS!$B:$B,0)),"N/A")</f>
        <v>N/A</v>
      </c>
      <c r="R2498" s="86" t="s">
        <v>405</v>
      </c>
      <c r="S2498" s="87" t="str">
        <f>IFERROR(INDEX(SchoolList!C:C,MATCH(T2498,SchoolList!A:A,0)),"N/A")</f>
        <v>N/A</v>
      </c>
      <c r="T2498" s="87" t="s">
        <v>405</v>
      </c>
      <c r="U2498" s="88"/>
      <c r="V2498" s="87"/>
    </row>
    <row r="2499" spans="1:22" x14ac:dyDescent="0.2">
      <c r="A2499" s="48">
        <v>128</v>
      </c>
      <c r="B2499" s="48" t="s">
        <v>1291</v>
      </c>
      <c r="C2499" s="48" t="s">
        <v>1292</v>
      </c>
      <c r="D2499" s="49">
        <v>849</v>
      </c>
      <c r="E2499" s="50" t="s">
        <v>471</v>
      </c>
      <c r="F2499" s="48" t="s">
        <v>472</v>
      </c>
      <c r="G2499" s="48" t="s">
        <v>401</v>
      </c>
      <c r="H2499" s="48">
        <v>849</v>
      </c>
      <c r="I2499" s="48">
        <v>1</v>
      </c>
      <c r="J2499" s="48" t="s">
        <v>402</v>
      </c>
      <c r="K2499" s="48">
        <v>2356</v>
      </c>
      <c r="L2499" s="49">
        <v>32</v>
      </c>
      <c r="M2499" s="48" t="s">
        <v>626</v>
      </c>
      <c r="N2499" s="51" t="s">
        <v>404</v>
      </c>
      <c r="O2499" s="65" t="s">
        <v>546</v>
      </c>
      <c r="P2499" s="48">
        <v>900</v>
      </c>
      <c r="Q2499" s="131" t="str">
        <f>IFERROR(INDEX(JRoomSCS!C:C,MATCH(JRooms!M2499,JRoomSCS!$B:$B,0)),"N/A")</f>
        <v>N/A</v>
      </c>
      <c r="R2499" s="86" t="s">
        <v>405</v>
      </c>
      <c r="S2499" s="87" t="str">
        <f>IFERROR(INDEX(SchoolList!C:C,MATCH(T2499,SchoolList!A:A,0)),"N/A")</f>
        <v>N/A</v>
      </c>
      <c r="T2499" s="87" t="s">
        <v>405</v>
      </c>
      <c r="U2499" s="88"/>
      <c r="V2499" s="87"/>
    </row>
    <row r="2500" spans="1:22" x14ac:dyDescent="0.2">
      <c r="A2500" s="48">
        <v>128</v>
      </c>
      <c r="B2500" s="48" t="s">
        <v>1291</v>
      </c>
      <c r="C2500" s="48" t="s">
        <v>1292</v>
      </c>
      <c r="D2500" s="49">
        <v>849</v>
      </c>
      <c r="E2500" s="50" t="s">
        <v>471</v>
      </c>
      <c r="F2500" s="48" t="s">
        <v>472</v>
      </c>
      <c r="G2500" s="48" t="s">
        <v>401</v>
      </c>
      <c r="H2500" s="48">
        <v>849</v>
      </c>
      <c r="I2500" s="48">
        <v>1</v>
      </c>
      <c r="J2500" s="48" t="s">
        <v>402</v>
      </c>
      <c r="K2500" s="48">
        <v>2359</v>
      </c>
      <c r="L2500" s="49">
        <v>33</v>
      </c>
      <c r="M2500" s="48" t="s">
        <v>626</v>
      </c>
      <c r="N2500" s="51" t="s">
        <v>404</v>
      </c>
      <c r="P2500" s="48">
        <v>775</v>
      </c>
      <c r="Q2500" s="131" t="str">
        <f>IFERROR(INDEX(JRoomSCS!C:C,MATCH(JRooms!M2500,JRoomSCS!$B:$B,0)),"N/A")</f>
        <v>N/A</v>
      </c>
      <c r="R2500" s="86" t="s">
        <v>405</v>
      </c>
      <c r="S2500" s="87" t="str">
        <f>IFERROR(INDEX(SchoolList!C:C,MATCH(T2500,SchoolList!A:A,0)),"N/A")</f>
        <v>N/A</v>
      </c>
      <c r="T2500" s="87" t="s">
        <v>405</v>
      </c>
      <c r="U2500" s="88"/>
      <c r="V2500" s="87"/>
    </row>
    <row r="2501" spans="1:22" x14ac:dyDescent="0.2">
      <c r="A2501" s="48">
        <v>128</v>
      </c>
      <c r="B2501" s="48" t="s">
        <v>1291</v>
      </c>
      <c r="C2501" s="48" t="s">
        <v>1292</v>
      </c>
      <c r="D2501" s="49">
        <v>849</v>
      </c>
      <c r="E2501" s="50" t="s">
        <v>471</v>
      </c>
      <c r="F2501" s="48" t="s">
        <v>472</v>
      </c>
      <c r="G2501" s="48" t="s">
        <v>401</v>
      </c>
      <c r="H2501" s="48">
        <v>849</v>
      </c>
      <c r="I2501" s="48">
        <v>1</v>
      </c>
      <c r="J2501" s="48" t="s">
        <v>402</v>
      </c>
      <c r="K2501" s="48">
        <v>2357</v>
      </c>
      <c r="L2501" s="49">
        <v>34</v>
      </c>
      <c r="M2501" s="48" t="s">
        <v>690</v>
      </c>
      <c r="N2501" s="51" t="s">
        <v>409</v>
      </c>
      <c r="O2501" s="52" t="s">
        <v>410</v>
      </c>
      <c r="P2501" s="48">
        <v>264</v>
      </c>
      <c r="Q2501" s="131" t="str">
        <f>IFERROR(INDEX(JRoomSCS!C:C,MATCH(JRooms!M2501,JRoomSCS!$B:$B,0)),"N/A")</f>
        <v>N/A</v>
      </c>
      <c r="R2501" s="86" t="s">
        <v>405</v>
      </c>
      <c r="S2501" s="87" t="str">
        <f>IFERROR(INDEX(SchoolList!C:C,MATCH(T2501,SchoolList!A:A,0)),"N/A")</f>
        <v>N/A</v>
      </c>
      <c r="T2501" s="87" t="s">
        <v>405</v>
      </c>
      <c r="U2501" s="88"/>
      <c r="V2501" s="87"/>
    </row>
    <row r="2502" spans="1:22" x14ac:dyDescent="0.2">
      <c r="A2502" s="48">
        <v>128</v>
      </c>
      <c r="B2502" s="48" t="s">
        <v>1291</v>
      </c>
      <c r="C2502" s="48" t="s">
        <v>1292</v>
      </c>
      <c r="D2502" s="49">
        <v>849</v>
      </c>
      <c r="E2502" s="50" t="s">
        <v>471</v>
      </c>
      <c r="F2502" s="48" t="s">
        <v>472</v>
      </c>
      <c r="G2502" s="48" t="s">
        <v>401</v>
      </c>
      <c r="H2502" s="48">
        <v>849</v>
      </c>
      <c r="I2502" s="48">
        <v>1</v>
      </c>
      <c r="J2502" s="48" t="s">
        <v>402</v>
      </c>
      <c r="K2502" s="48">
        <v>2358</v>
      </c>
      <c r="L2502" s="49">
        <v>35</v>
      </c>
      <c r="M2502" s="48" t="s">
        <v>626</v>
      </c>
      <c r="N2502" s="51" t="s">
        <v>404</v>
      </c>
      <c r="P2502" s="48">
        <v>775</v>
      </c>
      <c r="Q2502" s="131" t="str">
        <f>IFERROR(INDEX(JRoomSCS!C:C,MATCH(JRooms!M2502,JRoomSCS!$B:$B,0)),"N/A")</f>
        <v>N/A</v>
      </c>
      <c r="R2502" s="86" t="s">
        <v>405</v>
      </c>
      <c r="S2502" s="87" t="str">
        <f>IFERROR(INDEX(SchoolList!C:C,MATCH(T2502,SchoolList!A:A,0)),"N/A")</f>
        <v>N/A</v>
      </c>
      <c r="T2502" s="87" t="s">
        <v>405</v>
      </c>
      <c r="U2502" s="88"/>
      <c r="V2502" s="87"/>
    </row>
    <row r="2503" spans="1:22" x14ac:dyDescent="0.2">
      <c r="A2503" s="48">
        <v>128</v>
      </c>
      <c r="B2503" s="48" t="s">
        <v>1291</v>
      </c>
      <c r="C2503" s="48" t="s">
        <v>1292</v>
      </c>
      <c r="D2503" s="49">
        <v>849</v>
      </c>
      <c r="E2503" s="50" t="s">
        <v>471</v>
      </c>
      <c r="F2503" s="48" t="s">
        <v>472</v>
      </c>
      <c r="G2503" s="48" t="s">
        <v>401</v>
      </c>
      <c r="H2503" s="48">
        <v>849</v>
      </c>
      <c r="I2503" s="48">
        <v>1</v>
      </c>
      <c r="J2503" s="48" t="s">
        <v>402</v>
      </c>
      <c r="K2503" s="48">
        <v>2361</v>
      </c>
      <c r="L2503" s="49">
        <v>36</v>
      </c>
      <c r="M2503" s="48" t="s">
        <v>626</v>
      </c>
      <c r="N2503" s="51" t="s">
        <v>404</v>
      </c>
      <c r="P2503" s="48">
        <v>775</v>
      </c>
      <c r="Q2503" s="131" t="str">
        <f>IFERROR(INDEX(JRoomSCS!C:C,MATCH(JRooms!M2503,JRoomSCS!$B:$B,0)),"N/A")</f>
        <v>N/A</v>
      </c>
      <c r="R2503" s="86" t="s">
        <v>405</v>
      </c>
      <c r="S2503" s="87" t="str">
        <f>IFERROR(INDEX(SchoolList!C:C,MATCH(T2503,SchoolList!A:A,0)),"N/A")</f>
        <v>N/A</v>
      </c>
      <c r="T2503" s="87" t="s">
        <v>405</v>
      </c>
      <c r="U2503" s="88"/>
      <c r="V2503" s="87"/>
    </row>
    <row r="2504" spans="1:22" x14ac:dyDescent="0.2">
      <c r="A2504" s="48">
        <v>128</v>
      </c>
      <c r="B2504" s="48" t="s">
        <v>1291</v>
      </c>
      <c r="C2504" s="48" t="s">
        <v>1292</v>
      </c>
      <c r="D2504" s="49">
        <v>849</v>
      </c>
      <c r="E2504" s="50" t="s">
        <v>471</v>
      </c>
      <c r="F2504" s="48" t="s">
        <v>472</v>
      </c>
      <c r="G2504" s="48" t="s">
        <v>401</v>
      </c>
      <c r="H2504" s="48">
        <v>849</v>
      </c>
      <c r="I2504" s="48">
        <v>1</v>
      </c>
      <c r="J2504" s="48" t="s">
        <v>402</v>
      </c>
      <c r="K2504" s="48">
        <v>2362</v>
      </c>
      <c r="L2504" s="49">
        <v>37</v>
      </c>
      <c r="M2504" s="48" t="s">
        <v>506</v>
      </c>
      <c r="N2504" s="51" t="s">
        <v>404</v>
      </c>
      <c r="P2504" s="48">
        <v>775</v>
      </c>
      <c r="Q2504" s="131" t="str">
        <f>IFERROR(INDEX(JRoomSCS!C:C,MATCH(JRooms!M2504,JRoomSCS!$B:$B,0)),"N/A")</f>
        <v>N/A</v>
      </c>
      <c r="R2504" s="86" t="s">
        <v>405</v>
      </c>
      <c r="S2504" s="87" t="str">
        <f>IFERROR(INDEX(SchoolList!C:C,MATCH(T2504,SchoolList!A:A,0)),"N/A")</f>
        <v>N/A</v>
      </c>
      <c r="T2504" s="87" t="s">
        <v>405</v>
      </c>
      <c r="U2504" s="88"/>
      <c r="V2504" s="87"/>
    </row>
    <row r="2505" spans="1:22" x14ac:dyDescent="0.2">
      <c r="A2505" s="48">
        <v>128</v>
      </c>
      <c r="B2505" s="48" t="s">
        <v>1291</v>
      </c>
      <c r="C2505" s="48" t="s">
        <v>1292</v>
      </c>
      <c r="D2505" s="49">
        <v>849</v>
      </c>
      <c r="E2505" s="50" t="s">
        <v>471</v>
      </c>
      <c r="F2505" s="48" t="s">
        <v>472</v>
      </c>
      <c r="G2505" s="48" t="s">
        <v>401</v>
      </c>
      <c r="H2505" s="48">
        <v>849</v>
      </c>
      <c r="I2505" s="48">
        <v>1</v>
      </c>
      <c r="J2505" s="48" t="s">
        <v>402</v>
      </c>
      <c r="K2505" s="48">
        <v>2363</v>
      </c>
      <c r="L2505" s="49">
        <v>38</v>
      </c>
      <c r="M2505" s="48" t="s">
        <v>626</v>
      </c>
      <c r="N2505" s="51" t="s">
        <v>404</v>
      </c>
      <c r="P2505" s="48">
        <v>775</v>
      </c>
      <c r="Q2505" s="131" t="str">
        <f>IFERROR(INDEX(JRoomSCS!C:C,MATCH(JRooms!M2505,JRoomSCS!$B:$B,0)),"N/A")</f>
        <v>N/A</v>
      </c>
      <c r="R2505" s="86" t="s">
        <v>405</v>
      </c>
      <c r="S2505" s="87" t="str">
        <f>IFERROR(INDEX(SchoolList!C:C,MATCH(T2505,SchoolList!A:A,0)),"N/A")</f>
        <v>N/A</v>
      </c>
      <c r="T2505" s="87" t="s">
        <v>405</v>
      </c>
      <c r="U2505" s="88"/>
      <c r="V2505" s="87"/>
    </row>
    <row r="2506" spans="1:22" x14ac:dyDescent="0.2">
      <c r="A2506" s="48">
        <v>128</v>
      </c>
      <c r="B2506" s="48" t="s">
        <v>1291</v>
      </c>
      <c r="C2506" s="48" t="s">
        <v>1292</v>
      </c>
      <c r="D2506" s="49">
        <v>849</v>
      </c>
      <c r="E2506" s="50" t="s">
        <v>471</v>
      </c>
      <c r="F2506" s="48" t="s">
        <v>472</v>
      </c>
      <c r="G2506" s="48" t="s">
        <v>401</v>
      </c>
      <c r="H2506" s="48">
        <v>849</v>
      </c>
      <c r="I2506" s="48">
        <v>1</v>
      </c>
      <c r="J2506" s="48" t="s">
        <v>402</v>
      </c>
      <c r="K2506" s="48">
        <v>2364</v>
      </c>
      <c r="L2506" s="49">
        <v>39</v>
      </c>
      <c r="M2506" s="48" t="s">
        <v>626</v>
      </c>
      <c r="N2506" s="51" t="s">
        <v>404</v>
      </c>
      <c r="P2506" s="48">
        <v>775</v>
      </c>
      <c r="Q2506" s="131" t="str">
        <f>IFERROR(INDEX(JRoomSCS!C:C,MATCH(JRooms!M2506,JRoomSCS!$B:$B,0)),"N/A")</f>
        <v>N/A</v>
      </c>
      <c r="R2506" s="86" t="s">
        <v>405</v>
      </c>
      <c r="S2506" s="87" t="str">
        <f>IFERROR(INDEX(SchoolList!C:C,MATCH(T2506,SchoolList!A:A,0)),"N/A")</f>
        <v>N/A</v>
      </c>
      <c r="T2506" s="87" t="s">
        <v>405</v>
      </c>
      <c r="U2506" s="88"/>
      <c r="V2506" s="87"/>
    </row>
    <row r="2507" spans="1:22" x14ac:dyDescent="0.2">
      <c r="A2507" s="48">
        <v>128</v>
      </c>
      <c r="B2507" s="48" t="s">
        <v>1291</v>
      </c>
      <c r="C2507" s="48" t="s">
        <v>1292</v>
      </c>
      <c r="D2507" s="49">
        <v>850</v>
      </c>
      <c r="E2507" s="50" t="s">
        <v>502</v>
      </c>
      <c r="F2507" s="48" t="s">
        <v>565</v>
      </c>
      <c r="G2507" s="48" t="s">
        <v>401</v>
      </c>
      <c r="H2507" s="48">
        <v>850</v>
      </c>
      <c r="I2507" s="48">
        <v>1</v>
      </c>
      <c r="J2507" s="48" t="s">
        <v>402</v>
      </c>
      <c r="K2507" s="48">
        <v>2388</v>
      </c>
      <c r="L2507" s="49">
        <v>51</v>
      </c>
      <c r="M2507" s="48" t="s">
        <v>626</v>
      </c>
      <c r="N2507" s="51" t="s">
        <v>404</v>
      </c>
      <c r="P2507" s="48">
        <v>775</v>
      </c>
      <c r="Q2507" s="131" t="str">
        <f>IFERROR(INDEX(JRoomSCS!C:C,MATCH(JRooms!M2507,JRoomSCS!$B:$B,0)),"N/A")</f>
        <v>N/A</v>
      </c>
      <c r="R2507" s="86" t="s">
        <v>405</v>
      </c>
      <c r="S2507" s="87" t="str">
        <f>IFERROR(INDEX(SchoolList!C:C,MATCH(T2507,SchoolList!A:A,0)),"N/A")</f>
        <v>N/A</v>
      </c>
      <c r="T2507" s="87" t="s">
        <v>405</v>
      </c>
      <c r="U2507" s="88"/>
      <c r="V2507" s="87"/>
    </row>
    <row r="2508" spans="1:22" x14ac:dyDescent="0.2">
      <c r="A2508" s="48">
        <v>128</v>
      </c>
      <c r="B2508" s="48" t="s">
        <v>1291</v>
      </c>
      <c r="C2508" s="48" t="s">
        <v>1292</v>
      </c>
      <c r="D2508" s="49">
        <v>850</v>
      </c>
      <c r="E2508" s="50" t="s">
        <v>502</v>
      </c>
      <c r="F2508" s="48" t="s">
        <v>565</v>
      </c>
      <c r="G2508" s="48" t="s">
        <v>401</v>
      </c>
      <c r="H2508" s="48">
        <v>850</v>
      </c>
      <c r="I2508" s="48">
        <v>1</v>
      </c>
      <c r="J2508" s="48" t="s">
        <v>402</v>
      </c>
      <c r="K2508" s="48">
        <v>2387</v>
      </c>
      <c r="L2508" s="49">
        <v>52</v>
      </c>
      <c r="M2508" s="48" t="s">
        <v>626</v>
      </c>
      <c r="N2508" s="51" t="s">
        <v>404</v>
      </c>
      <c r="P2508" s="48">
        <v>775</v>
      </c>
      <c r="Q2508" s="131" t="str">
        <f>IFERROR(INDEX(JRoomSCS!C:C,MATCH(JRooms!M2508,JRoomSCS!$B:$B,0)),"N/A")</f>
        <v>N/A</v>
      </c>
      <c r="R2508" s="86" t="s">
        <v>405</v>
      </c>
      <c r="S2508" s="87" t="str">
        <f>IFERROR(INDEX(SchoolList!C:C,MATCH(T2508,SchoolList!A:A,0)),"N/A")</f>
        <v>N/A</v>
      </c>
      <c r="T2508" s="87" t="s">
        <v>405</v>
      </c>
      <c r="U2508" s="88"/>
      <c r="V2508" s="87"/>
    </row>
    <row r="2509" spans="1:22" x14ac:dyDescent="0.2">
      <c r="A2509" s="48">
        <v>128</v>
      </c>
      <c r="B2509" s="48" t="s">
        <v>1291</v>
      </c>
      <c r="C2509" s="48" t="s">
        <v>1292</v>
      </c>
      <c r="D2509" s="49">
        <v>850</v>
      </c>
      <c r="E2509" s="50" t="s">
        <v>502</v>
      </c>
      <c r="F2509" s="48" t="s">
        <v>565</v>
      </c>
      <c r="G2509" s="48" t="s">
        <v>401</v>
      </c>
      <c r="H2509" s="48">
        <v>850</v>
      </c>
      <c r="I2509" s="48">
        <v>1</v>
      </c>
      <c r="J2509" s="48" t="s">
        <v>402</v>
      </c>
      <c r="K2509" s="48">
        <v>2383</v>
      </c>
      <c r="L2509" s="49">
        <v>55</v>
      </c>
      <c r="M2509" s="48" t="s">
        <v>626</v>
      </c>
      <c r="N2509" s="51" t="s">
        <v>404</v>
      </c>
      <c r="P2509" s="48">
        <v>775</v>
      </c>
      <c r="Q2509" s="131" t="str">
        <f>IFERROR(INDEX(JRoomSCS!C:C,MATCH(JRooms!M2509,JRoomSCS!$B:$B,0)),"N/A")</f>
        <v>N/A</v>
      </c>
      <c r="R2509" s="86" t="s">
        <v>405</v>
      </c>
      <c r="S2509" s="87" t="str">
        <f>IFERROR(INDEX(SchoolList!C:C,MATCH(T2509,SchoolList!A:A,0)),"N/A")</f>
        <v>N/A</v>
      </c>
      <c r="T2509" s="87" t="s">
        <v>405</v>
      </c>
      <c r="U2509" s="88"/>
      <c r="V2509" s="87"/>
    </row>
    <row r="2510" spans="1:22" x14ac:dyDescent="0.2">
      <c r="A2510" s="48">
        <v>128</v>
      </c>
      <c r="B2510" s="48" t="s">
        <v>1291</v>
      </c>
      <c r="C2510" s="48" t="s">
        <v>1292</v>
      </c>
      <c r="D2510" s="49">
        <v>850</v>
      </c>
      <c r="E2510" s="50" t="s">
        <v>502</v>
      </c>
      <c r="F2510" s="48" t="s">
        <v>565</v>
      </c>
      <c r="G2510" s="48" t="s">
        <v>401</v>
      </c>
      <c r="H2510" s="48">
        <v>850</v>
      </c>
      <c r="I2510" s="48">
        <v>1</v>
      </c>
      <c r="J2510" s="48" t="s">
        <v>402</v>
      </c>
      <c r="K2510" s="48">
        <v>2384</v>
      </c>
      <c r="L2510" s="49">
        <v>56</v>
      </c>
      <c r="M2510" s="48" t="s">
        <v>626</v>
      </c>
      <c r="N2510" s="51" t="s">
        <v>404</v>
      </c>
      <c r="P2510" s="48">
        <v>775</v>
      </c>
      <c r="Q2510" s="131" t="str">
        <f>IFERROR(INDEX(JRoomSCS!C:C,MATCH(JRooms!M2510,JRoomSCS!$B:$B,0)),"N/A")</f>
        <v>N/A</v>
      </c>
      <c r="R2510" s="86" t="s">
        <v>405</v>
      </c>
      <c r="S2510" s="87" t="str">
        <f>IFERROR(INDEX(SchoolList!C:C,MATCH(T2510,SchoolList!A:A,0)),"N/A")</f>
        <v>N/A</v>
      </c>
      <c r="T2510" s="87" t="s">
        <v>405</v>
      </c>
      <c r="U2510" s="88"/>
      <c r="V2510" s="87"/>
    </row>
    <row r="2511" spans="1:22" x14ac:dyDescent="0.2">
      <c r="A2511" s="48">
        <v>128</v>
      </c>
      <c r="B2511" s="48" t="s">
        <v>1291</v>
      </c>
      <c r="C2511" s="48" t="s">
        <v>1292</v>
      </c>
      <c r="D2511" s="49">
        <v>851</v>
      </c>
      <c r="E2511" s="50" t="s">
        <v>487</v>
      </c>
      <c r="F2511" s="48" t="s">
        <v>488</v>
      </c>
      <c r="G2511" s="48" t="s">
        <v>401</v>
      </c>
      <c r="H2511" s="48">
        <v>851</v>
      </c>
      <c r="I2511" s="48">
        <v>1</v>
      </c>
      <c r="J2511" s="48" t="s">
        <v>402</v>
      </c>
      <c r="K2511" s="48">
        <v>2365</v>
      </c>
      <c r="L2511" s="49">
        <v>60</v>
      </c>
      <c r="M2511" s="48" t="s">
        <v>506</v>
      </c>
      <c r="N2511" s="51" t="s">
        <v>404</v>
      </c>
      <c r="P2511" s="48">
        <v>768</v>
      </c>
      <c r="Q2511" s="131" t="str">
        <f>IFERROR(INDEX(JRoomSCS!C:C,MATCH(JRooms!M2511,JRoomSCS!$B:$B,0)),"N/A")</f>
        <v>N/A</v>
      </c>
      <c r="R2511" s="86" t="s">
        <v>405</v>
      </c>
      <c r="S2511" s="87" t="str">
        <f>IFERROR(INDEX(SchoolList!C:C,MATCH(T2511,SchoolList!A:A,0)),"N/A")</f>
        <v>N/A</v>
      </c>
      <c r="T2511" s="87" t="s">
        <v>405</v>
      </c>
      <c r="U2511" s="88"/>
      <c r="V2511" s="87"/>
    </row>
    <row r="2512" spans="1:22" x14ac:dyDescent="0.2">
      <c r="A2512" s="48">
        <v>128</v>
      </c>
      <c r="B2512" s="48" t="s">
        <v>1291</v>
      </c>
      <c r="C2512" s="48" t="s">
        <v>1292</v>
      </c>
      <c r="D2512" s="49">
        <v>851</v>
      </c>
      <c r="E2512" s="50" t="s">
        <v>487</v>
      </c>
      <c r="F2512" s="48" t="s">
        <v>488</v>
      </c>
      <c r="G2512" s="48" t="s">
        <v>401</v>
      </c>
      <c r="H2512" s="48">
        <v>851</v>
      </c>
      <c r="I2512" s="48">
        <v>1</v>
      </c>
      <c r="J2512" s="48" t="s">
        <v>402</v>
      </c>
      <c r="K2512" s="48">
        <v>2366</v>
      </c>
      <c r="L2512" s="49">
        <v>61</v>
      </c>
      <c r="M2512" s="48" t="s">
        <v>626</v>
      </c>
      <c r="N2512" s="51" t="s">
        <v>404</v>
      </c>
      <c r="P2512" s="48">
        <v>768</v>
      </c>
      <c r="Q2512" s="131" t="str">
        <f>IFERROR(INDEX(JRoomSCS!C:C,MATCH(JRooms!M2512,JRoomSCS!$B:$B,0)),"N/A")</f>
        <v>N/A</v>
      </c>
      <c r="R2512" s="86" t="s">
        <v>405</v>
      </c>
      <c r="S2512" s="87" t="str">
        <f>IFERROR(INDEX(SchoolList!C:C,MATCH(T2512,SchoolList!A:A,0)),"N/A")</f>
        <v>N/A</v>
      </c>
      <c r="T2512" s="87" t="s">
        <v>405</v>
      </c>
      <c r="U2512" s="88"/>
      <c r="V2512" s="87"/>
    </row>
    <row r="2513" spans="1:22" x14ac:dyDescent="0.2">
      <c r="A2513" s="48">
        <v>128</v>
      </c>
      <c r="B2513" s="48" t="s">
        <v>1291</v>
      </c>
      <c r="C2513" s="48" t="s">
        <v>1292</v>
      </c>
      <c r="D2513" s="49">
        <v>851</v>
      </c>
      <c r="E2513" s="50" t="s">
        <v>487</v>
      </c>
      <c r="F2513" s="48" t="s">
        <v>488</v>
      </c>
      <c r="G2513" s="48" t="s">
        <v>401</v>
      </c>
      <c r="H2513" s="48">
        <v>851</v>
      </c>
      <c r="I2513" s="48">
        <v>1</v>
      </c>
      <c r="J2513" s="48" t="s">
        <v>402</v>
      </c>
      <c r="K2513" s="48">
        <v>2367</v>
      </c>
      <c r="L2513" s="49">
        <v>62</v>
      </c>
      <c r="M2513" s="48" t="s">
        <v>626</v>
      </c>
      <c r="N2513" s="51" t="s">
        <v>404</v>
      </c>
      <c r="P2513" s="48">
        <v>768</v>
      </c>
      <c r="Q2513" s="131" t="str">
        <f>IFERROR(INDEX(JRoomSCS!C:C,MATCH(JRooms!M2513,JRoomSCS!$B:$B,0)),"N/A")</f>
        <v>N/A</v>
      </c>
      <c r="R2513" s="86" t="s">
        <v>405</v>
      </c>
      <c r="S2513" s="87" t="str">
        <f>IFERROR(INDEX(SchoolList!C:C,MATCH(T2513,SchoolList!A:A,0)),"N/A")</f>
        <v>N/A</v>
      </c>
      <c r="T2513" s="87" t="s">
        <v>405</v>
      </c>
      <c r="U2513" s="88"/>
      <c r="V2513" s="87"/>
    </row>
    <row r="2514" spans="1:22" x14ac:dyDescent="0.2">
      <c r="A2514" s="48">
        <v>128</v>
      </c>
      <c r="B2514" s="48" t="s">
        <v>1291</v>
      </c>
      <c r="C2514" s="48" t="s">
        <v>1292</v>
      </c>
      <c r="D2514" s="49">
        <v>851</v>
      </c>
      <c r="E2514" s="50" t="s">
        <v>487</v>
      </c>
      <c r="F2514" s="48" t="s">
        <v>488</v>
      </c>
      <c r="G2514" s="48" t="s">
        <v>401</v>
      </c>
      <c r="H2514" s="48">
        <v>851</v>
      </c>
      <c r="I2514" s="48">
        <v>1</v>
      </c>
      <c r="J2514" s="48" t="s">
        <v>402</v>
      </c>
      <c r="K2514" s="48">
        <v>2368</v>
      </c>
      <c r="L2514" s="49">
        <v>63</v>
      </c>
      <c r="M2514" s="48" t="s">
        <v>626</v>
      </c>
      <c r="N2514" s="51" t="s">
        <v>404</v>
      </c>
      <c r="P2514" s="48">
        <v>768</v>
      </c>
      <c r="Q2514" s="131" t="str">
        <f>IFERROR(INDEX(JRoomSCS!C:C,MATCH(JRooms!M2514,JRoomSCS!$B:$B,0)),"N/A")</f>
        <v>N/A</v>
      </c>
      <c r="R2514" s="86" t="s">
        <v>405</v>
      </c>
      <c r="S2514" s="87" t="str">
        <f>IFERROR(INDEX(SchoolList!C:C,MATCH(T2514,SchoolList!A:A,0)),"N/A")</f>
        <v>N/A</v>
      </c>
      <c r="T2514" s="87" t="s">
        <v>405</v>
      </c>
      <c r="U2514" s="88"/>
      <c r="V2514" s="87"/>
    </row>
    <row r="2515" spans="1:22" x14ac:dyDescent="0.2">
      <c r="A2515" s="48">
        <v>128</v>
      </c>
      <c r="B2515" s="48" t="s">
        <v>1291</v>
      </c>
      <c r="C2515" s="48" t="s">
        <v>1292</v>
      </c>
      <c r="D2515" s="49">
        <v>851</v>
      </c>
      <c r="E2515" s="50" t="s">
        <v>487</v>
      </c>
      <c r="F2515" s="48" t="s">
        <v>488</v>
      </c>
      <c r="G2515" s="48" t="s">
        <v>401</v>
      </c>
      <c r="H2515" s="48">
        <v>851</v>
      </c>
      <c r="I2515" s="48">
        <v>1</v>
      </c>
      <c r="J2515" s="48" t="s">
        <v>402</v>
      </c>
      <c r="K2515" s="48">
        <v>2370</v>
      </c>
      <c r="L2515" s="49">
        <v>64</v>
      </c>
      <c r="M2515" s="48" t="s">
        <v>364</v>
      </c>
      <c r="N2515" s="51" t="s">
        <v>404</v>
      </c>
      <c r="P2515" s="48">
        <v>975</v>
      </c>
      <c r="Q2515" s="131" t="str">
        <f>IFERROR(INDEX(JRoomSCS!C:C,MATCH(JRooms!M2515,JRoomSCS!$B:$B,0)),"N/A")</f>
        <v>Science</v>
      </c>
      <c r="R2515" s="86" t="s">
        <v>405</v>
      </c>
      <c r="S2515" s="87" t="str">
        <f>IFERROR(INDEX(SchoolList!C:C,MATCH(T2515,SchoolList!A:A,0)),"N/A")</f>
        <v>N/A</v>
      </c>
      <c r="T2515" s="87" t="s">
        <v>405</v>
      </c>
      <c r="U2515" s="88"/>
      <c r="V2515" s="87"/>
    </row>
    <row r="2516" spans="1:22" x14ac:dyDescent="0.2">
      <c r="A2516" s="48">
        <v>128</v>
      </c>
      <c r="B2516" s="48" t="s">
        <v>1291</v>
      </c>
      <c r="C2516" s="48" t="s">
        <v>1292</v>
      </c>
      <c r="D2516" s="49">
        <v>851</v>
      </c>
      <c r="E2516" s="50" t="s">
        <v>487</v>
      </c>
      <c r="F2516" s="48" t="s">
        <v>488</v>
      </c>
      <c r="G2516" s="48" t="s">
        <v>401</v>
      </c>
      <c r="H2516" s="48">
        <v>851</v>
      </c>
      <c r="I2516" s="48">
        <v>1</v>
      </c>
      <c r="J2516" s="48" t="s">
        <v>402</v>
      </c>
      <c r="K2516" s="48">
        <v>2369</v>
      </c>
      <c r="L2516" s="49">
        <v>65</v>
      </c>
      <c r="M2516" s="48" t="s">
        <v>626</v>
      </c>
      <c r="N2516" s="51" t="s">
        <v>404</v>
      </c>
      <c r="P2516" s="48">
        <v>768</v>
      </c>
      <c r="Q2516" s="131" t="str">
        <f>IFERROR(INDEX(JRoomSCS!C:C,MATCH(JRooms!M2516,JRoomSCS!$B:$B,0)),"N/A")</f>
        <v>N/A</v>
      </c>
      <c r="R2516" s="86" t="s">
        <v>405</v>
      </c>
      <c r="S2516" s="87" t="str">
        <f>IFERROR(INDEX(SchoolList!C:C,MATCH(T2516,SchoolList!A:A,0)),"N/A")</f>
        <v>N/A</v>
      </c>
      <c r="T2516" s="87" t="s">
        <v>405</v>
      </c>
      <c r="U2516" s="88"/>
      <c r="V2516" s="87"/>
    </row>
    <row r="2517" spans="1:22" x14ac:dyDescent="0.2">
      <c r="A2517" s="48">
        <v>128</v>
      </c>
      <c r="B2517" s="48" t="s">
        <v>1291</v>
      </c>
      <c r="C2517" s="48" t="s">
        <v>1292</v>
      </c>
      <c r="D2517" s="49">
        <v>851</v>
      </c>
      <c r="E2517" s="50" t="s">
        <v>487</v>
      </c>
      <c r="F2517" s="48" t="s">
        <v>488</v>
      </c>
      <c r="G2517" s="48" t="s">
        <v>401</v>
      </c>
      <c r="H2517" s="48">
        <v>851</v>
      </c>
      <c r="I2517" s="48">
        <v>1</v>
      </c>
      <c r="J2517" s="48" t="s">
        <v>402</v>
      </c>
      <c r="K2517" s="48">
        <v>2371</v>
      </c>
      <c r="L2517" s="49">
        <v>66</v>
      </c>
      <c r="M2517" s="48" t="s">
        <v>364</v>
      </c>
      <c r="N2517" s="51" t="s">
        <v>404</v>
      </c>
      <c r="P2517" s="48">
        <v>975</v>
      </c>
      <c r="Q2517" s="131" t="str">
        <f>IFERROR(INDEX(JRoomSCS!C:C,MATCH(JRooms!M2517,JRoomSCS!$B:$B,0)),"N/A")</f>
        <v>Science</v>
      </c>
      <c r="R2517" s="86" t="s">
        <v>405</v>
      </c>
      <c r="S2517" s="87" t="str">
        <f>IFERROR(INDEX(SchoolList!C:C,MATCH(T2517,SchoolList!A:A,0)),"N/A")</f>
        <v>N/A</v>
      </c>
      <c r="T2517" s="87" t="s">
        <v>405</v>
      </c>
      <c r="U2517" s="88"/>
      <c r="V2517" s="87"/>
    </row>
    <row r="2518" spans="1:22" x14ac:dyDescent="0.2">
      <c r="A2518" s="48">
        <v>128</v>
      </c>
      <c r="B2518" s="48" t="s">
        <v>1291</v>
      </c>
      <c r="C2518" s="48" t="s">
        <v>1292</v>
      </c>
      <c r="D2518" s="49">
        <v>851</v>
      </c>
      <c r="E2518" s="50" t="s">
        <v>487</v>
      </c>
      <c r="F2518" s="48" t="s">
        <v>488</v>
      </c>
      <c r="G2518" s="48" t="s">
        <v>401</v>
      </c>
      <c r="H2518" s="48">
        <v>851</v>
      </c>
      <c r="I2518" s="48">
        <v>1</v>
      </c>
      <c r="J2518" s="48" t="s">
        <v>402</v>
      </c>
      <c r="K2518" s="48">
        <v>2372</v>
      </c>
      <c r="L2518" s="49">
        <v>67</v>
      </c>
      <c r="M2518" s="48" t="s">
        <v>626</v>
      </c>
      <c r="N2518" s="51" t="s">
        <v>404</v>
      </c>
      <c r="P2518" s="48">
        <v>768</v>
      </c>
      <c r="Q2518" s="131" t="str">
        <f>IFERROR(INDEX(JRoomSCS!C:C,MATCH(JRooms!M2518,JRoomSCS!$B:$B,0)),"N/A")</f>
        <v>N/A</v>
      </c>
      <c r="R2518" s="86" t="s">
        <v>405</v>
      </c>
      <c r="S2518" s="87" t="str">
        <f>IFERROR(INDEX(SchoolList!C:C,MATCH(T2518,SchoolList!A:A,0)),"N/A")</f>
        <v>N/A</v>
      </c>
      <c r="T2518" s="87" t="s">
        <v>405</v>
      </c>
      <c r="U2518" s="88"/>
      <c r="V2518" s="87"/>
    </row>
    <row r="2519" spans="1:22" x14ac:dyDescent="0.2">
      <c r="A2519" s="48">
        <v>128</v>
      </c>
      <c r="B2519" s="48" t="s">
        <v>1291</v>
      </c>
      <c r="C2519" s="48" t="s">
        <v>1292</v>
      </c>
      <c r="D2519" s="49">
        <v>851</v>
      </c>
      <c r="E2519" s="50" t="s">
        <v>487</v>
      </c>
      <c r="F2519" s="48" t="s">
        <v>488</v>
      </c>
      <c r="G2519" s="48" t="s">
        <v>401</v>
      </c>
      <c r="H2519" s="48">
        <v>851</v>
      </c>
      <c r="I2519" s="48">
        <v>1</v>
      </c>
      <c r="J2519" s="48" t="s">
        <v>402</v>
      </c>
      <c r="K2519" s="48">
        <v>2373</v>
      </c>
      <c r="L2519" s="49">
        <v>68</v>
      </c>
      <c r="M2519" s="48" t="s">
        <v>364</v>
      </c>
      <c r="N2519" s="51" t="s">
        <v>404</v>
      </c>
      <c r="P2519" s="48">
        <v>975</v>
      </c>
      <c r="Q2519" s="131" t="str">
        <f>IFERROR(INDEX(JRoomSCS!C:C,MATCH(JRooms!M2519,JRoomSCS!$B:$B,0)),"N/A")</f>
        <v>Science</v>
      </c>
      <c r="R2519" s="86" t="s">
        <v>405</v>
      </c>
      <c r="S2519" s="87" t="str">
        <f>IFERROR(INDEX(SchoolList!C:C,MATCH(T2519,SchoolList!A:A,0)),"N/A")</f>
        <v>N/A</v>
      </c>
      <c r="T2519" s="87" t="s">
        <v>405</v>
      </c>
      <c r="U2519" s="88"/>
      <c r="V2519" s="87"/>
    </row>
    <row r="2520" spans="1:22" x14ac:dyDescent="0.2">
      <c r="A2520" s="48">
        <v>128</v>
      </c>
      <c r="B2520" s="48" t="s">
        <v>1291</v>
      </c>
      <c r="C2520" s="48" t="s">
        <v>1292</v>
      </c>
      <c r="D2520" s="49">
        <v>851</v>
      </c>
      <c r="E2520" s="50" t="s">
        <v>487</v>
      </c>
      <c r="F2520" s="48" t="s">
        <v>488</v>
      </c>
      <c r="G2520" s="48" t="s">
        <v>401</v>
      </c>
      <c r="H2520" s="48">
        <v>851</v>
      </c>
      <c r="I2520" s="48">
        <v>1</v>
      </c>
      <c r="J2520" s="48" t="s">
        <v>402</v>
      </c>
      <c r="K2520" s="48">
        <v>2374</v>
      </c>
      <c r="L2520" s="49">
        <v>69</v>
      </c>
      <c r="M2520" s="48" t="s">
        <v>626</v>
      </c>
      <c r="N2520" s="51" t="s">
        <v>404</v>
      </c>
      <c r="P2520" s="48">
        <v>768</v>
      </c>
      <c r="Q2520" s="131" t="str">
        <f>IFERROR(INDEX(JRoomSCS!C:C,MATCH(JRooms!M2520,JRoomSCS!$B:$B,0)),"N/A")</f>
        <v>N/A</v>
      </c>
      <c r="R2520" s="86" t="s">
        <v>405</v>
      </c>
      <c r="S2520" s="87" t="str">
        <f>IFERROR(INDEX(SchoolList!C:C,MATCH(T2520,SchoolList!A:A,0)),"N/A")</f>
        <v>N/A</v>
      </c>
      <c r="T2520" s="87" t="s">
        <v>405</v>
      </c>
      <c r="U2520" s="88"/>
      <c r="V2520" s="87"/>
    </row>
    <row r="2521" spans="1:22" x14ac:dyDescent="0.2">
      <c r="A2521" s="48">
        <v>128</v>
      </c>
      <c r="B2521" s="48" t="s">
        <v>1291</v>
      </c>
      <c r="C2521" s="48" t="s">
        <v>1292</v>
      </c>
      <c r="D2521" s="49">
        <v>852</v>
      </c>
      <c r="E2521" s="50" t="s">
        <v>707</v>
      </c>
      <c r="F2521" s="48" t="s">
        <v>708</v>
      </c>
      <c r="G2521" s="48" t="s">
        <v>401</v>
      </c>
      <c r="H2521" s="48">
        <v>852</v>
      </c>
      <c r="I2521" s="48">
        <v>1</v>
      </c>
      <c r="J2521" s="48" t="s">
        <v>402</v>
      </c>
      <c r="K2521" s="48">
        <v>2375</v>
      </c>
      <c r="L2521" s="49">
        <v>70</v>
      </c>
      <c r="M2521" s="48" t="s">
        <v>367</v>
      </c>
      <c r="N2521" s="51" t="s">
        <v>500</v>
      </c>
      <c r="P2521" s="48">
        <v>1222</v>
      </c>
      <c r="Q2521" s="131" t="str">
        <f>IFERROR(INDEX(JRoomSCS!C:C,MATCH(JRooms!M2521,JRoomSCS!$B:$B,0)),"N/A")</f>
        <v>Science</v>
      </c>
      <c r="R2521" s="86" t="s">
        <v>405</v>
      </c>
      <c r="S2521" s="87" t="str">
        <f>IFERROR(INDEX(SchoolList!C:C,MATCH(T2521,SchoolList!A:A,0)),"N/A")</f>
        <v>N/A</v>
      </c>
      <c r="T2521" s="87" t="s">
        <v>405</v>
      </c>
      <c r="U2521" s="88"/>
      <c r="V2521" s="87"/>
    </row>
    <row r="2522" spans="1:22" x14ac:dyDescent="0.2">
      <c r="A2522" s="48">
        <v>128</v>
      </c>
      <c r="B2522" s="48" t="s">
        <v>1291</v>
      </c>
      <c r="C2522" s="48" t="s">
        <v>1292</v>
      </c>
      <c r="D2522" s="49">
        <v>852</v>
      </c>
      <c r="E2522" s="50" t="s">
        <v>707</v>
      </c>
      <c r="F2522" s="48" t="s">
        <v>708</v>
      </c>
      <c r="G2522" s="48" t="s">
        <v>401</v>
      </c>
      <c r="H2522" s="48">
        <v>852</v>
      </c>
      <c r="I2522" s="48">
        <v>1</v>
      </c>
      <c r="J2522" s="48" t="s">
        <v>402</v>
      </c>
      <c r="K2522" s="48">
        <v>2376</v>
      </c>
      <c r="L2522" s="49">
        <v>71</v>
      </c>
      <c r="M2522" s="48" t="s">
        <v>366</v>
      </c>
      <c r="N2522" s="51" t="s">
        <v>500</v>
      </c>
      <c r="P2522" s="48">
        <v>1222</v>
      </c>
      <c r="Q2522" s="131" t="str">
        <f>IFERROR(INDEX(JRoomSCS!C:C,MATCH(JRooms!M2522,JRoomSCS!$B:$B,0)),"N/A")</f>
        <v>Science</v>
      </c>
      <c r="R2522" s="86" t="s">
        <v>405</v>
      </c>
      <c r="S2522" s="87" t="str">
        <f>IFERROR(INDEX(SchoolList!C:C,MATCH(T2522,SchoolList!A:A,0)),"N/A")</f>
        <v>N/A</v>
      </c>
      <c r="T2522" s="87" t="s">
        <v>405</v>
      </c>
      <c r="U2522" s="88"/>
      <c r="V2522" s="87"/>
    </row>
    <row r="2523" spans="1:22" x14ac:dyDescent="0.2">
      <c r="A2523" s="48">
        <v>128</v>
      </c>
      <c r="B2523" s="48" t="s">
        <v>1291</v>
      </c>
      <c r="C2523" s="48" t="s">
        <v>1292</v>
      </c>
      <c r="D2523" s="49">
        <v>852</v>
      </c>
      <c r="E2523" s="50" t="s">
        <v>707</v>
      </c>
      <c r="F2523" s="48" t="s">
        <v>708</v>
      </c>
      <c r="G2523" s="48" t="s">
        <v>401</v>
      </c>
      <c r="H2523" s="48">
        <v>852</v>
      </c>
      <c r="I2523" s="48">
        <v>1</v>
      </c>
      <c r="J2523" s="48" t="s">
        <v>402</v>
      </c>
      <c r="K2523" s="48">
        <v>2378</v>
      </c>
      <c r="L2523" s="49">
        <v>72</v>
      </c>
      <c r="M2523" s="48" t="s">
        <v>367</v>
      </c>
      <c r="N2523" s="51" t="s">
        <v>500</v>
      </c>
      <c r="P2523" s="48">
        <v>1222</v>
      </c>
      <c r="Q2523" s="131" t="str">
        <f>IFERROR(INDEX(JRoomSCS!C:C,MATCH(JRooms!M2523,JRoomSCS!$B:$B,0)),"N/A")</f>
        <v>Science</v>
      </c>
      <c r="R2523" s="86" t="s">
        <v>405</v>
      </c>
      <c r="S2523" s="87" t="str">
        <f>IFERROR(INDEX(SchoolList!C:C,MATCH(T2523,SchoolList!A:A,0)),"N/A")</f>
        <v>N/A</v>
      </c>
      <c r="T2523" s="87" t="s">
        <v>405</v>
      </c>
      <c r="U2523" s="88"/>
      <c r="V2523" s="87"/>
    </row>
    <row r="2524" spans="1:22" x14ac:dyDescent="0.2">
      <c r="A2524" s="48">
        <v>128</v>
      </c>
      <c r="B2524" s="48" t="s">
        <v>1291</v>
      </c>
      <c r="C2524" s="48" t="s">
        <v>1292</v>
      </c>
      <c r="D2524" s="49">
        <v>852</v>
      </c>
      <c r="E2524" s="50" t="s">
        <v>707</v>
      </c>
      <c r="F2524" s="48" t="s">
        <v>708</v>
      </c>
      <c r="G2524" s="48" t="s">
        <v>401</v>
      </c>
      <c r="H2524" s="48">
        <v>852</v>
      </c>
      <c r="I2524" s="48">
        <v>1</v>
      </c>
      <c r="J2524" s="48" t="s">
        <v>402</v>
      </c>
      <c r="K2524" s="48">
        <v>2377</v>
      </c>
      <c r="L2524" s="49">
        <v>73</v>
      </c>
      <c r="M2524" s="48" t="s">
        <v>366</v>
      </c>
      <c r="N2524" s="51" t="s">
        <v>500</v>
      </c>
      <c r="P2524" s="48">
        <v>1222</v>
      </c>
      <c r="Q2524" s="131" t="str">
        <f>IFERROR(INDEX(JRoomSCS!C:C,MATCH(JRooms!M2524,JRoomSCS!$B:$B,0)),"N/A")</f>
        <v>Science</v>
      </c>
      <c r="R2524" s="86" t="s">
        <v>405</v>
      </c>
      <c r="S2524" s="87" t="str">
        <f>IFERROR(INDEX(SchoolList!C:C,MATCH(T2524,SchoolList!A:A,0)),"N/A")</f>
        <v>N/A</v>
      </c>
      <c r="T2524" s="87" t="s">
        <v>405</v>
      </c>
      <c r="U2524" s="88"/>
      <c r="V2524" s="87"/>
    </row>
    <row r="2525" spans="1:22" x14ac:dyDescent="0.2">
      <c r="A2525" s="48">
        <v>128</v>
      </c>
      <c r="B2525" s="48" t="s">
        <v>1291</v>
      </c>
      <c r="C2525" s="48" t="s">
        <v>1292</v>
      </c>
      <c r="D2525" s="49">
        <v>852</v>
      </c>
      <c r="E2525" s="50" t="s">
        <v>707</v>
      </c>
      <c r="F2525" s="48" t="s">
        <v>708</v>
      </c>
      <c r="G2525" s="48" t="s">
        <v>401</v>
      </c>
      <c r="H2525" s="48">
        <v>852</v>
      </c>
      <c r="I2525" s="48">
        <v>1</v>
      </c>
      <c r="J2525" s="48" t="s">
        <v>402</v>
      </c>
      <c r="K2525" s="48">
        <v>2379</v>
      </c>
      <c r="L2525" s="49">
        <v>74</v>
      </c>
      <c r="M2525" s="48" t="s">
        <v>364</v>
      </c>
      <c r="N2525" s="51" t="s">
        <v>404</v>
      </c>
      <c r="P2525" s="48">
        <v>1196</v>
      </c>
      <c r="Q2525" s="131" t="str">
        <f>IFERROR(INDEX(JRoomSCS!C:C,MATCH(JRooms!M2525,JRoomSCS!$B:$B,0)),"N/A")</f>
        <v>Science</v>
      </c>
      <c r="R2525" s="86" t="s">
        <v>405</v>
      </c>
      <c r="S2525" s="87" t="str">
        <f>IFERROR(INDEX(SchoolList!C:C,MATCH(T2525,SchoolList!A:A,0)),"N/A")</f>
        <v>N/A</v>
      </c>
      <c r="T2525" s="87" t="s">
        <v>405</v>
      </c>
      <c r="U2525" s="88"/>
      <c r="V2525" s="87"/>
    </row>
    <row r="2526" spans="1:22" x14ac:dyDescent="0.2">
      <c r="A2526" s="48">
        <v>128</v>
      </c>
      <c r="B2526" s="48" t="s">
        <v>1291</v>
      </c>
      <c r="C2526" s="48" t="s">
        <v>1292</v>
      </c>
      <c r="D2526" s="49">
        <v>852</v>
      </c>
      <c r="E2526" s="50" t="s">
        <v>707</v>
      </c>
      <c r="F2526" s="48" t="s">
        <v>708</v>
      </c>
      <c r="G2526" s="48" t="s">
        <v>401</v>
      </c>
      <c r="H2526" s="48">
        <v>852</v>
      </c>
      <c r="I2526" s="48">
        <v>1</v>
      </c>
      <c r="J2526" s="48" t="s">
        <v>402</v>
      </c>
      <c r="K2526" s="48">
        <v>2382</v>
      </c>
      <c r="L2526" s="49">
        <v>76</v>
      </c>
      <c r="M2526" s="48" t="s">
        <v>626</v>
      </c>
      <c r="N2526" s="51" t="s">
        <v>404</v>
      </c>
      <c r="P2526" s="48">
        <v>1196</v>
      </c>
      <c r="Q2526" s="131" t="str">
        <f>IFERROR(INDEX(JRoomSCS!C:C,MATCH(JRooms!M2526,JRoomSCS!$B:$B,0)),"N/A")</f>
        <v>N/A</v>
      </c>
      <c r="R2526" s="86" t="s">
        <v>405</v>
      </c>
      <c r="S2526" s="87" t="str">
        <f>IFERROR(INDEX(SchoolList!C:C,MATCH(T2526,SchoolList!A:A,0)),"N/A")</f>
        <v>N/A</v>
      </c>
      <c r="T2526" s="87" t="s">
        <v>405</v>
      </c>
      <c r="U2526" s="88"/>
      <c r="V2526" s="87"/>
    </row>
    <row r="2527" spans="1:22" x14ac:dyDescent="0.2">
      <c r="A2527" s="48">
        <v>128</v>
      </c>
      <c r="B2527" s="48" t="s">
        <v>1291</v>
      </c>
      <c r="C2527" s="48" t="s">
        <v>1292</v>
      </c>
      <c r="D2527" s="49">
        <v>852</v>
      </c>
      <c r="E2527" s="50" t="s">
        <v>707</v>
      </c>
      <c r="F2527" s="48" t="s">
        <v>708</v>
      </c>
      <c r="G2527" s="48" t="s">
        <v>401</v>
      </c>
      <c r="H2527" s="48">
        <v>852</v>
      </c>
      <c r="I2527" s="48">
        <v>1</v>
      </c>
      <c r="J2527" s="48" t="s">
        <v>402</v>
      </c>
      <c r="K2527" s="48">
        <v>2380</v>
      </c>
      <c r="L2527" s="49">
        <v>77</v>
      </c>
      <c r="M2527" s="48" t="s">
        <v>626</v>
      </c>
      <c r="N2527" s="51" t="s">
        <v>404</v>
      </c>
      <c r="P2527" s="48">
        <v>768</v>
      </c>
      <c r="Q2527" s="131" t="str">
        <f>IFERROR(INDEX(JRoomSCS!C:C,MATCH(JRooms!M2527,JRoomSCS!$B:$B,0)),"N/A")</f>
        <v>N/A</v>
      </c>
      <c r="R2527" s="86" t="s">
        <v>405</v>
      </c>
      <c r="S2527" s="87" t="str">
        <f>IFERROR(INDEX(SchoolList!C:C,MATCH(T2527,SchoolList!A:A,0)),"N/A")</f>
        <v>N/A</v>
      </c>
      <c r="T2527" s="87" t="s">
        <v>405</v>
      </c>
      <c r="U2527" s="88"/>
      <c r="V2527" s="87"/>
    </row>
    <row r="2528" spans="1:22" x14ac:dyDescent="0.2">
      <c r="A2528" s="48">
        <v>128</v>
      </c>
      <c r="B2528" s="48" t="s">
        <v>1291</v>
      </c>
      <c r="C2528" s="48" t="s">
        <v>1292</v>
      </c>
      <c r="D2528" s="49">
        <v>852</v>
      </c>
      <c r="E2528" s="50" t="s">
        <v>707</v>
      </c>
      <c r="F2528" s="48" t="s">
        <v>708</v>
      </c>
      <c r="G2528" s="48" t="s">
        <v>401</v>
      </c>
      <c r="H2528" s="48">
        <v>852</v>
      </c>
      <c r="I2528" s="48">
        <v>1</v>
      </c>
      <c r="J2528" s="48" t="s">
        <v>402</v>
      </c>
      <c r="K2528" s="48">
        <v>2381</v>
      </c>
      <c r="L2528" s="49">
        <v>79</v>
      </c>
      <c r="M2528" s="48" t="s">
        <v>626</v>
      </c>
      <c r="N2528" s="51" t="s">
        <v>404</v>
      </c>
      <c r="P2528" s="48">
        <v>768</v>
      </c>
      <c r="Q2528" s="131" t="str">
        <f>IFERROR(INDEX(JRoomSCS!C:C,MATCH(JRooms!M2528,JRoomSCS!$B:$B,0)),"N/A")</f>
        <v>N/A</v>
      </c>
      <c r="R2528" s="86" t="s">
        <v>405</v>
      </c>
      <c r="S2528" s="87" t="str">
        <f>IFERROR(INDEX(SchoolList!C:C,MATCH(T2528,SchoolList!A:A,0)),"N/A")</f>
        <v>N/A</v>
      </c>
      <c r="T2528" s="87" t="s">
        <v>405</v>
      </c>
      <c r="U2528" s="88"/>
      <c r="V2528" s="87"/>
    </row>
    <row r="2529" spans="1:22" x14ac:dyDescent="0.2">
      <c r="A2529" s="48">
        <v>128</v>
      </c>
      <c r="B2529" s="48" t="s">
        <v>1291</v>
      </c>
      <c r="C2529" s="48" t="s">
        <v>1292</v>
      </c>
      <c r="D2529" s="49">
        <v>853</v>
      </c>
      <c r="E2529" s="50" t="s">
        <v>709</v>
      </c>
      <c r="F2529" s="48" t="s">
        <v>710</v>
      </c>
      <c r="G2529" s="48" t="s">
        <v>401</v>
      </c>
      <c r="H2529" s="48">
        <v>853</v>
      </c>
      <c r="I2529" s="48">
        <v>1</v>
      </c>
      <c r="J2529" s="48" t="s">
        <v>402</v>
      </c>
      <c r="K2529" s="48">
        <v>2414</v>
      </c>
      <c r="L2529" s="49" t="s">
        <v>998</v>
      </c>
      <c r="M2529" s="48" t="s">
        <v>570</v>
      </c>
      <c r="N2529" s="51" t="s">
        <v>568</v>
      </c>
      <c r="P2529" s="48">
        <v>1530</v>
      </c>
      <c r="Q2529" s="131" t="str">
        <f>IFERROR(INDEX(JRoomSCS!C:C,MATCH(JRooms!M2529,JRoomSCS!$B:$B,0)),"N/A")</f>
        <v>N/A</v>
      </c>
      <c r="R2529" s="86" t="s">
        <v>405</v>
      </c>
      <c r="S2529" s="87" t="str">
        <f>IFERROR(INDEX(SchoolList!C:C,MATCH(T2529,SchoolList!A:A,0)),"N/A")</f>
        <v>N/A</v>
      </c>
      <c r="T2529" s="87" t="s">
        <v>405</v>
      </c>
      <c r="U2529" s="88"/>
      <c r="V2529" s="87"/>
    </row>
    <row r="2530" spans="1:22" x14ac:dyDescent="0.2">
      <c r="A2530" s="48">
        <v>128</v>
      </c>
      <c r="B2530" s="48" t="s">
        <v>1291</v>
      </c>
      <c r="C2530" s="48" t="s">
        <v>1292</v>
      </c>
      <c r="D2530" s="49">
        <v>853</v>
      </c>
      <c r="E2530" s="50" t="s">
        <v>709</v>
      </c>
      <c r="F2530" s="48" t="s">
        <v>710</v>
      </c>
      <c r="G2530" s="48" t="s">
        <v>401</v>
      </c>
      <c r="H2530" s="48">
        <v>853</v>
      </c>
      <c r="I2530" s="48">
        <v>1</v>
      </c>
      <c r="J2530" s="48" t="s">
        <v>402</v>
      </c>
      <c r="K2530" s="48">
        <v>2411</v>
      </c>
      <c r="L2530" s="49" t="s">
        <v>566</v>
      </c>
      <c r="M2530" s="48" t="s">
        <v>617</v>
      </c>
      <c r="N2530" s="51" t="s">
        <v>568</v>
      </c>
      <c r="P2530" s="48">
        <v>8250</v>
      </c>
      <c r="Q2530" s="131" t="str">
        <f>IFERROR(INDEX(JRoomSCS!C:C,MATCH(JRooms!M2530,JRoomSCS!$B:$B,0)),"N/A")</f>
        <v>N/A</v>
      </c>
      <c r="R2530" s="86" t="s">
        <v>405</v>
      </c>
      <c r="S2530" s="87" t="str">
        <f>IFERROR(INDEX(SchoolList!C:C,MATCH(T2530,SchoolList!A:A,0)),"N/A")</f>
        <v>N/A</v>
      </c>
      <c r="T2530" s="87" t="s">
        <v>405</v>
      </c>
      <c r="U2530" s="88"/>
      <c r="V2530" s="87"/>
    </row>
    <row r="2531" spans="1:22" x14ac:dyDescent="0.2">
      <c r="A2531" s="48">
        <v>128</v>
      </c>
      <c r="B2531" s="48" t="s">
        <v>1291</v>
      </c>
      <c r="C2531" s="48" t="s">
        <v>1292</v>
      </c>
      <c r="D2531" s="49">
        <v>853</v>
      </c>
      <c r="E2531" s="50" t="s">
        <v>709</v>
      </c>
      <c r="F2531" s="48" t="s">
        <v>710</v>
      </c>
      <c r="G2531" s="48" t="s">
        <v>401</v>
      </c>
      <c r="H2531" s="48">
        <v>853</v>
      </c>
      <c r="I2531" s="48">
        <v>1</v>
      </c>
      <c r="J2531" s="48" t="s">
        <v>402</v>
      </c>
      <c r="K2531" s="48">
        <v>2413</v>
      </c>
      <c r="L2531" s="49" t="s">
        <v>1127</v>
      </c>
      <c r="M2531" s="48" t="s">
        <v>688</v>
      </c>
      <c r="N2531" s="51" t="s">
        <v>568</v>
      </c>
      <c r="P2531" s="48">
        <v>703</v>
      </c>
      <c r="Q2531" s="131" t="str">
        <f>IFERROR(INDEX(JRoomSCS!C:C,MATCH(JRooms!M2531,JRoomSCS!$B:$B,0)),"N/A")</f>
        <v>N/A</v>
      </c>
      <c r="R2531" s="86" t="s">
        <v>405</v>
      </c>
      <c r="S2531" s="87" t="str">
        <f>IFERROR(INDEX(SchoolList!C:C,MATCH(T2531,SchoolList!A:A,0)),"N/A")</f>
        <v>N/A</v>
      </c>
      <c r="T2531" s="87" t="s">
        <v>405</v>
      </c>
      <c r="U2531" s="88"/>
      <c r="V2531" s="87"/>
    </row>
    <row r="2532" spans="1:22" x14ac:dyDescent="0.2">
      <c r="A2532" s="48">
        <v>128</v>
      </c>
      <c r="B2532" s="48" t="s">
        <v>1291</v>
      </c>
      <c r="C2532" s="48" t="s">
        <v>1292</v>
      </c>
      <c r="D2532" s="49">
        <v>853</v>
      </c>
      <c r="E2532" s="50" t="s">
        <v>709</v>
      </c>
      <c r="F2532" s="48" t="s">
        <v>710</v>
      </c>
      <c r="G2532" s="48" t="s">
        <v>401</v>
      </c>
      <c r="H2532" s="48">
        <v>853</v>
      </c>
      <c r="I2532" s="48">
        <v>1</v>
      </c>
      <c r="J2532" s="48" t="s">
        <v>402</v>
      </c>
      <c r="K2532" s="48">
        <v>2412</v>
      </c>
      <c r="L2532" s="49" t="s">
        <v>689</v>
      </c>
      <c r="M2532" s="48" t="s">
        <v>570</v>
      </c>
      <c r="N2532" s="51" t="s">
        <v>568</v>
      </c>
      <c r="P2532" s="48">
        <v>1496</v>
      </c>
      <c r="Q2532" s="131" t="str">
        <f>IFERROR(INDEX(JRoomSCS!C:C,MATCH(JRooms!M2532,JRoomSCS!$B:$B,0)),"N/A")</f>
        <v>N/A</v>
      </c>
      <c r="R2532" s="86" t="s">
        <v>405</v>
      </c>
      <c r="S2532" s="87" t="str">
        <f>IFERROR(INDEX(SchoolList!C:C,MATCH(T2532,SchoolList!A:A,0)),"N/A")</f>
        <v>N/A</v>
      </c>
      <c r="T2532" s="87" t="s">
        <v>405</v>
      </c>
      <c r="U2532" s="88"/>
      <c r="V2532" s="87"/>
    </row>
    <row r="2533" spans="1:22" x14ac:dyDescent="0.2">
      <c r="A2533" s="48">
        <v>128</v>
      </c>
      <c r="B2533" s="48" t="s">
        <v>1291</v>
      </c>
      <c r="C2533" s="48" t="s">
        <v>1292</v>
      </c>
      <c r="D2533" s="49">
        <v>854</v>
      </c>
      <c r="E2533" s="50" t="s">
        <v>1128</v>
      </c>
      <c r="F2533" s="48" t="s">
        <v>1129</v>
      </c>
      <c r="G2533" s="48" t="s">
        <v>401</v>
      </c>
      <c r="H2533" s="48">
        <v>854</v>
      </c>
      <c r="I2533" s="48">
        <v>1</v>
      </c>
      <c r="J2533" s="48" t="s">
        <v>402</v>
      </c>
      <c r="K2533" s="48">
        <v>2354</v>
      </c>
      <c r="L2533" s="49">
        <v>21</v>
      </c>
      <c r="M2533" s="48" t="s">
        <v>357</v>
      </c>
      <c r="N2533" s="51" t="s">
        <v>500</v>
      </c>
      <c r="P2533" s="48">
        <v>1591</v>
      </c>
      <c r="Q2533" s="131" t="str">
        <f>IFERROR(INDEX(JRoomSCS!C:C,MATCH(JRooms!M2533,JRoomSCS!$B:$B,0)),"N/A")</f>
        <v>Arts</v>
      </c>
      <c r="R2533" s="86" t="s">
        <v>405</v>
      </c>
      <c r="S2533" s="87" t="str">
        <f>IFERROR(INDEX(SchoolList!C:C,MATCH(T2533,SchoolList!A:A,0)),"N/A")</f>
        <v>N/A</v>
      </c>
      <c r="T2533" s="87" t="s">
        <v>405</v>
      </c>
      <c r="U2533" s="88"/>
      <c r="V2533" s="87"/>
    </row>
    <row r="2534" spans="1:22" x14ac:dyDescent="0.2">
      <c r="A2534" s="48">
        <v>128</v>
      </c>
      <c r="B2534" s="48" t="s">
        <v>1291</v>
      </c>
      <c r="C2534" s="48" t="s">
        <v>1292</v>
      </c>
      <c r="D2534" s="49">
        <v>854</v>
      </c>
      <c r="E2534" s="50" t="s">
        <v>1128</v>
      </c>
      <c r="F2534" s="48" t="s">
        <v>1129</v>
      </c>
      <c r="G2534" s="48" t="s">
        <v>401</v>
      </c>
      <c r="H2534" s="48">
        <v>854</v>
      </c>
      <c r="I2534" s="48">
        <v>1</v>
      </c>
      <c r="J2534" s="48" t="s">
        <v>402</v>
      </c>
      <c r="K2534" s="48">
        <v>2353</v>
      </c>
      <c r="L2534" s="49">
        <v>23</v>
      </c>
      <c r="M2534" s="48" t="s">
        <v>357</v>
      </c>
      <c r="N2534" s="51" t="s">
        <v>500</v>
      </c>
      <c r="P2534" s="48">
        <v>1406</v>
      </c>
      <c r="Q2534" s="131" t="str">
        <f>IFERROR(INDEX(JRoomSCS!C:C,MATCH(JRooms!M2534,JRoomSCS!$B:$B,0)),"N/A")</f>
        <v>Arts</v>
      </c>
      <c r="R2534" s="86" t="s">
        <v>405</v>
      </c>
      <c r="S2534" s="87" t="str">
        <f>IFERROR(INDEX(SchoolList!C:C,MATCH(T2534,SchoolList!A:A,0)),"N/A")</f>
        <v>N/A</v>
      </c>
      <c r="T2534" s="87" t="s">
        <v>405</v>
      </c>
      <c r="U2534" s="88"/>
      <c r="V2534" s="87"/>
    </row>
    <row r="2535" spans="1:22" x14ac:dyDescent="0.2">
      <c r="A2535" s="48">
        <v>128</v>
      </c>
      <c r="B2535" s="48" t="s">
        <v>1291</v>
      </c>
      <c r="C2535" s="48" t="s">
        <v>1292</v>
      </c>
      <c r="D2535" s="49">
        <v>854</v>
      </c>
      <c r="E2535" s="50" t="s">
        <v>1128</v>
      </c>
      <c r="F2535" s="48" t="s">
        <v>1129</v>
      </c>
      <c r="G2535" s="48" t="s">
        <v>401</v>
      </c>
      <c r="H2535" s="48">
        <v>854</v>
      </c>
      <c r="I2535" s="48">
        <v>1</v>
      </c>
      <c r="J2535" s="48" t="s">
        <v>402</v>
      </c>
      <c r="K2535" s="48">
        <v>2349</v>
      </c>
      <c r="L2535" s="49">
        <v>24</v>
      </c>
      <c r="M2535" s="48" t="s">
        <v>506</v>
      </c>
      <c r="N2535" s="51" t="s">
        <v>404</v>
      </c>
      <c r="P2535" s="48">
        <v>1350</v>
      </c>
      <c r="Q2535" s="131" t="str">
        <f>IFERROR(INDEX(JRoomSCS!C:C,MATCH(JRooms!M2535,JRoomSCS!$B:$B,0)),"N/A")</f>
        <v>N/A</v>
      </c>
      <c r="R2535" s="86" t="s">
        <v>405</v>
      </c>
      <c r="S2535" s="87" t="str">
        <f>IFERROR(INDEX(SchoolList!C:C,MATCH(T2535,SchoolList!A:A,0)),"N/A")</f>
        <v>N/A</v>
      </c>
      <c r="T2535" s="87" t="s">
        <v>405</v>
      </c>
      <c r="U2535" s="88"/>
      <c r="V2535" s="87"/>
    </row>
    <row r="2536" spans="1:22" x14ac:dyDescent="0.2">
      <c r="A2536" s="48">
        <v>128</v>
      </c>
      <c r="B2536" s="48" t="s">
        <v>1291</v>
      </c>
      <c r="C2536" s="48" t="s">
        <v>1292</v>
      </c>
      <c r="D2536" s="49">
        <v>854</v>
      </c>
      <c r="E2536" s="50" t="s">
        <v>1128</v>
      </c>
      <c r="F2536" s="48" t="s">
        <v>1129</v>
      </c>
      <c r="G2536" s="48" t="s">
        <v>401</v>
      </c>
      <c r="H2536" s="48">
        <v>854</v>
      </c>
      <c r="I2536" s="48">
        <v>1</v>
      </c>
      <c r="J2536" s="48" t="s">
        <v>402</v>
      </c>
      <c r="K2536" s="48">
        <v>2350</v>
      </c>
      <c r="L2536" s="49">
        <v>25</v>
      </c>
      <c r="M2536" s="48" t="s">
        <v>355</v>
      </c>
      <c r="N2536" s="51" t="s">
        <v>500</v>
      </c>
      <c r="P2536" s="48">
        <v>1470</v>
      </c>
      <c r="Q2536" s="131" t="str">
        <f>IFERROR(INDEX(JRoomSCS!C:C,MATCH(JRooms!M2536,JRoomSCS!$B:$B,0)),"N/A")</f>
        <v>Arts</v>
      </c>
      <c r="R2536" s="86" t="s">
        <v>405</v>
      </c>
      <c r="S2536" s="87" t="str">
        <f>IFERROR(INDEX(SchoolList!C:C,MATCH(T2536,SchoolList!A:A,0)),"N/A")</f>
        <v>N/A</v>
      </c>
      <c r="T2536" s="87" t="s">
        <v>405</v>
      </c>
      <c r="U2536" s="88"/>
      <c r="V2536" s="87"/>
    </row>
    <row r="2537" spans="1:22" x14ac:dyDescent="0.2">
      <c r="A2537" s="48">
        <v>128</v>
      </c>
      <c r="B2537" s="48" t="s">
        <v>1291</v>
      </c>
      <c r="C2537" s="48" t="s">
        <v>1292</v>
      </c>
      <c r="D2537" s="49">
        <v>854</v>
      </c>
      <c r="E2537" s="50" t="s">
        <v>1128</v>
      </c>
      <c r="F2537" s="48" t="s">
        <v>1129</v>
      </c>
      <c r="G2537" s="48" t="s">
        <v>401</v>
      </c>
      <c r="H2537" s="48">
        <v>854</v>
      </c>
      <c r="I2537" s="48">
        <v>1</v>
      </c>
      <c r="J2537" s="48" t="s">
        <v>402</v>
      </c>
      <c r="K2537" s="48">
        <v>2351</v>
      </c>
      <c r="L2537" s="49">
        <v>26</v>
      </c>
      <c r="M2537" s="48" t="s">
        <v>355</v>
      </c>
      <c r="N2537" s="51" t="s">
        <v>500</v>
      </c>
      <c r="P2537" s="48">
        <v>1196</v>
      </c>
      <c r="Q2537" s="131" t="str">
        <f>IFERROR(INDEX(JRoomSCS!C:C,MATCH(JRooms!M2537,JRoomSCS!$B:$B,0)),"N/A")</f>
        <v>Arts</v>
      </c>
      <c r="R2537" s="86" t="s">
        <v>405</v>
      </c>
      <c r="S2537" s="87" t="str">
        <f>IFERROR(INDEX(SchoolList!C:C,MATCH(T2537,SchoolList!A:A,0)),"N/A")</f>
        <v>N/A</v>
      </c>
      <c r="T2537" s="87" t="s">
        <v>405</v>
      </c>
      <c r="U2537" s="88"/>
      <c r="V2537" s="87"/>
    </row>
    <row r="2538" spans="1:22" x14ac:dyDescent="0.2">
      <c r="A2538" s="48">
        <v>128</v>
      </c>
      <c r="B2538" s="48" t="s">
        <v>1291</v>
      </c>
      <c r="C2538" s="48" t="s">
        <v>1292</v>
      </c>
      <c r="D2538" s="49">
        <v>854</v>
      </c>
      <c r="E2538" s="50" t="s">
        <v>1128</v>
      </c>
      <c r="F2538" s="48" t="s">
        <v>1129</v>
      </c>
      <c r="G2538" s="48" t="s">
        <v>401</v>
      </c>
      <c r="H2538" s="48">
        <v>854</v>
      </c>
      <c r="I2538" s="48">
        <v>1</v>
      </c>
      <c r="J2538" s="48" t="s">
        <v>402</v>
      </c>
      <c r="K2538" s="48">
        <v>2352</v>
      </c>
      <c r="L2538" s="49">
        <v>27</v>
      </c>
      <c r="M2538" s="48" t="s">
        <v>355</v>
      </c>
      <c r="N2538" s="51" t="s">
        <v>500</v>
      </c>
      <c r="P2538" s="48">
        <v>1470</v>
      </c>
      <c r="Q2538" s="131" t="str">
        <f>IFERROR(INDEX(JRoomSCS!C:C,MATCH(JRooms!M2538,JRoomSCS!$B:$B,0)),"N/A")</f>
        <v>Arts</v>
      </c>
      <c r="R2538" s="86" t="s">
        <v>405</v>
      </c>
      <c r="S2538" s="87" t="str">
        <f>IFERROR(INDEX(SchoolList!C:C,MATCH(T2538,SchoolList!A:A,0)),"N/A")</f>
        <v>N/A</v>
      </c>
      <c r="T2538" s="87" t="s">
        <v>405</v>
      </c>
      <c r="U2538" s="88"/>
      <c r="V2538" s="87"/>
    </row>
    <row r="2539" spans="1:22" x14ac:dyDescent="0.2">
      <c r="A2539" s="48">
        <v>128</v>
      </c>
      <c r="B2539" s="48" t="s">
        <v>1291</v>
      </c>
      <c r="C2539" s="48" t="s">
        <v>1292</v>
      </c>
      <c r="D2539" s="49">
        <v>854</v>
      </c>
      <c r="E2539" s="50" t="s">
        <v>1128</v>
      </c>
      <c r="F2539" s="48" t="s">
        <v>1129</v>
      </c>
      <c r="G2539" s="48" t="s">
        <v>401</v>
      </c>
      <c r="H2539" s="48">
        <v>854</v>
      </c>
      <c r="I2539" s="48">
        <v>1</v>
      </c>
      <c r="J2539" s="48" t="s">
        <v>402</v>
      </c>
      <c r="K2539" s="48">
        <v>2355</v>
      </c>
      <c r="L2539" s="49" t="s">
        <v>1293</v>
      </c>
      <c r="M2539" s="48" t="s">
        <v>626</v>
      </c>
      <c r="N2539" s="51" t="s">
        <v>404</v>
      </c>
      <c r="P2539" s="48">
        <v>1350</v>
      </c>
      <c r="Q2539" s="131" t="str">
        <f>IFERROR(INDEX(JRoomSCS!C:C,MATCH(JRooms!M2539,JRoomSCS!$B:$B,0)),"N/A")</f>
        <v>N/A</v>
      </c>
      <c r="R2539" s="86" t="s">
        <v>405</v>
      </c>
      <c r="S2539" s="87" t="str">
        <f>IFERROR(INDEX(SchoolList!C:C,MATCH(T2539,SchoolList!A:A,0)),"N/A")</f>
        <v>N/A</v>
      </c>
      <c r="T2539" s="87" t="s">
        <v>405</v>
      </c>
      <c r="U2539" s="88"/>
      <c r="V2539" s="87"/>
    </row>
    <row r="2540" spans="1:22" x14ac:dyDescent="0.2">
      <c r="A2540" s="48">
        <v>128</v>
      </c>
      <c r="B2540" s="48" t="s">
        <v>1291</v>
      </c>
      <c r="C2540" s="48" t="s">
        <v>1292</v>
      </c>
      <c r="D2540" s="49">
        <v>855</v>
      </c>
      <c r="E2540" s="50" t="s">
        <v>1148</v>
      </c>
      <c r="F2540" s="48" t="s">
        <v>1294</v>
      </c>
      <c r="G2540" s="48" t="s">
        <v>401</v>
      </c>
      <c r="H2540" s="48">
        <v>855</v>
      </c>
      <c r="I2540" s="48">
        <v>1</v>
      </c>
      <c r="J2540" s="48" t="s">
        <v>402</v>
      </c>
      <c r="K2540" s="48">
        <v>2399</v>
      </c>
      <c r="L2540" s="49" t="s">
        <v>507</v>
      </c>
      <c r="M2540" s="48" t="s">
        <v>412</v>
      </c>
      <c r="N2540" s="51" t="s">
        <v>413</v>
      </c>
      <c r="P2540" s="48">
        <v>3920</v>
      </c>
      <c r="Q2540" s="131" t="str">
        <f>IFERROR(INDEX(JRoomSCS!C:C,MATCH(JRooms!M2540,JRoomSCS!$B:$B,0)),"N/A")</f>
        <v>N/A</v>
      </c>
      <c r="R2540" s="86" t="s">
        <v>405</v>
      </c>
      <c r="S2540" s="87" t="str">
        <f>IFERROR(INDEX(SchoolList!C:C,MATCH(T2540,SchoolList!A:A,0)),"N/A")</f>
        <v>N/A</v>
      </c>
      <c r="T2540" s="87" t="s">
        <v>405</v>
      </c>
      <c r="U2540" s="88"/>
      <c r="V2540" s="87"/>
    </row>
    <row r="2541" spans="1:22" x14ac:dyDescent="0.2">
      <c r="A2541" s="48">
        <v>128</v>
      </c>
      <c r="B2541" s="48" t="s">
        <v>1291</v>
      </c>
      <c r="C2541" s="48" t="s">
        <v>1292</v>
      </c>
      <c r="D2541" s="49">
        <v>856</v>
      </c>
      <c r="E2541" s="50" t="s">
        <v>512</v>
      </c>
      <c r="F2541" s="48" t="s">
        <v>713</v>
      </c>
      <c r="G2541" s="48" t="s">
        <v>401</v>
      </c>
      <c r="H2541" s="48">
        <v>856</v>
      </c>
      <c r="I2541" s="48">
        <v>1</v>
      </c>
      <c r="J2541" s="48" t="s">
        <v>402</v>
      </c>
      <c r="K2541" s="48">
        <v>2393</v>
      </c>
      <c r="L2541" s="49" t="s">
        <v>414</v>
      </c>
      <c r="M2541" s="48" t="s">
        <v>415</v>
      </c>
      <c r="N2541" s="51" t="s">
        <v>416</v>
      </c>
      <c r="P2541" s="48">
        <v>3456</v>
      </c>
      <c r="Q2541" s="131" t="str">
        <f>IFERROR(INDEX(JRoomSCS!C:C,MATCH(JRooms!M2541,JRoomSCS!$B:$B,0)),"N/A")</f>
        <v>N/A</v>
      </c>
      <c r="R2541" s="86" t="s">
        <v>405</v>
      </c>
      <c r="S2541" s="87" t="str">
        <f>IFERROR(INDEX(SchoolList!C:C,MATCH(T2541,SchoolList!A:A,0)),"N/A")</f>
        <v>N/A</v>
      </c>
      <c r="T2541" s="87" t="s">
        <v>405</v>
      </c>
      <c r="U2541" s="88"/>
      <c r="V2541" s="87"/>
    </row>
    <row r="2542" spans="1:22" x14ac:dyDescent="0.2">
      <c r="A2542" s="48">
        <v>128</v>
      </c>
      <c r="B2542" s="48" t="s">
        <v>1291</v>
      </c>
      <c r="C2542" s="48" t="s">
        <v>1292</v>
      </c>
      <c r="D2542" s="49">
        <v>857</v>
      </c>
      <c r="E2542" s="50" t="s">
        <v>280</v>
      </c>
      <c r="F2542" s="48" t="s">
        <v>508</v>
      </c>
      <c r="G2542" s="48" t="s">
        <v>401</v>
      </c>
      <c r="H2542" s="48">
        <v>857</v>
      </c>
      <c r="I2542" s="48">
        <v>1</v>
      </c>
      <c r="J2542" s="48" t="s">
        <v>402</v>
      </c>
      <c r="K2542" s="48">
        <v>2344</v>
      </c>
      <c r="L2542" s="49" t="s">
        <v>1231</v>
      </c>
      <c r="M2542" s="48" t="s">
        <v>361</v>
      </c>
      <c r="N2542" s="51" t="s">
        <v>404</v>
      </c>
      <c r="P2542" s="48">
        <v>638</v>
      </c>
      <c r="Q2542" s="131" t="str">
        <f>IFERROR(INDEX(JRoomSCS!C:C,MATCH(JRooms!M2542,JRoomSCS!$B:$B,0)),"N/A")</f>
        <v>Arts</v>
      </c>
      <c r="R2542" s="86" t="s">
        <v>405</v>
      </c>
      <c r="S2542" s="87" t="str">
        <f>IFERROR(INDEX(SchoolList!C:C,MATCH(T2542,SchoolList!A:A,0)),"N/A")</f>
        <v>N/A</v>
      </c>
      <c r="T2542" s="87" t="s">
        <v>405</v>
      </c>
      <c r="U2542" s="88"/>
      <c r="V2542" s="87"/>
    </row>
    <row r="2543" spans="1:22" x14ac:dyDescent="0.2">
      <c r="A2543" s="48">
        <v>128</v>
      </c>
      <c r="B2543" s="48" t="s">
        <v>1291</v>
      </c>
      <c r="C2543" s="48" t="s">
        <v>1292</v>
      </c>
      <c r="D2543" s="49">
        <v>857</v>
      </c>
      <c r="E2543" s="50" t="s">
        <v>280</v>
      </c>
      <c r="F2543" s="48" t="s">
        <v>508</v>
      </c>
      <c r="G2543" s="48" t="s">
        <v>401</v>
      </c>
      <c r="H2543" s="48">
        <v>857</v>
      </c>
      <c r="I2543" s="48">
        <v>1</v>
      </c>
      <c r="J2543" s="48" t="s">
        <v>402</v>
      </c>
      <c r="K2543" s="48">
        <v>2345</v>
      </c>
      <c r="L2543" s="49" t="s">
        <v>777</v>
      </c>
      <c r="M2543" s="48" t="s">
        <v>353</v>
      </c>
      <c r="N2543" s="51" t="s">
        <v>404</v>
      </c>
      <c r="P2543" s="48">
        <v>1457</v>
      </c>
      <c r="Q2543" s="131" t="str">
        <f>IFERROR(INDEX(JRoomSCS!C:C,MATCH(JRooms!M2543,JRoomSCS!$B:$B,0)),"N/A")</f>
        <v>Arts</v>
      </c>
      <c r="R2543" s="86" t="s">
        <v>405</v>
      </c>
      <c r="S2543" s="87" t="str">
        <f>IFERROR(INDEX(SchoolList!C:C,MATCH(T2543,SchoolList!A:A,0)),"N/A")</f>
        <v>N/A</v>
      </c>
      <c r="T2543" s="87" t="s">
        <v>405</v>
      </c>
      <c r="U2543" s="88"/>
      <c r="V2543" s="87"/>
    </row>
    <row r="2544" spans="1:22" x14ac:dyDescent="0.2">
      <c r="A2544" s="48">
        <v>128</v>
      </c>
      <c r="B2544" s="48" t="s">
        <v>1291</v>
      </c>
      <c r="C2544" s="48" t="s">
        <v>1292</v>
      </c>
      <c r="D2544" s="49">
        <v>857</v>
      </c>
      <c r="E2544" s="50" t="s">
        <v>280</v>
      </c>
      <c r="F2544" s="48" t="s">
        <v>508</v>
      </c>
      <c r="G2544" s="48" t="s">
        <v>401</v>
      </c>
      <c r="H2544" s="48">
        <v>857</v>
      </c>
      <c r="I2544" s="48">
        <v>1</v>
      </c>
      <c r="J2544" s="48" t="s">
        <v>402</v>
      </c>
      <c r="K2544" s="48">
        <v>2346</v>
      </c>
      <c r="L2544" s="49" t="s">
        <v>1236</v>
      </c>
      <c r="M2544" s="48" t="s">
        <v>359</v>
      </c>
      <c r="N2544" s="51" t="s">
        <v>404</v>
      </c>
      <c r="P2544" s="48">
        <v>1247</v>
      </c>
      <c r="Q2544" s="131" t="str">
        <f>IFERROR(INDEX(JRoomSCS!C:C,MATCH(JRooms!M2544,JRoomSCS!$B:$B,0)),"N/A")</f>
        <v>Arts</v>
      </c>
      <c r="R2544" s="86" t="s">
        <v>405</v>
      </c>
      <c r="S2544" s="87" t="str">
        <f>IFERROR(INDEX(SchoolList!C:C,MATCH(T2544,SchoolList!A:A,0)),"N/A")</f>
        <v>N/A</v>
      </c>
      <c r="T2544" s="87" t="s">
        <v>405</v>
      </c>
      <c r="U2544" s="88"/>
      <c r="V2544" s="87"/>
    </row>
    <row r="2545" spans="1:22" x14ac:dyDescent="0.2">
      <c r="A2545" s="48">
        <v>128</v>
      </c>
      <c r="B2545" s="48" t="s">
        <v>1291</v>
      </c>
      <c r="C2545" s="48" t="s">
        <v>1292</v>
      </c>
      <c r="D2545" s="49">
        <v>857</v>
      </c>
      <c r="E2545" s="50" t="s">
        <v>280</v>
      </c>
      <c r="F2545" s="48" t="s">
        <v>508</v>
      </c>
      <c r="G2545" s="48" t="s">
        <v>401</v>
      </c>
      <c r="H2545" s="48">
        <v>857</v>
      </c>
      <c r="I2545" s="48">
        <v>1</v>
      </c>
      <c r="J2545" s="48" t="s">
        <v>402</v>
      </c>
      <c r="K2545" s="48">
        <v>2347</v>
      </c>
      <c r="L2545" s="49" t="s">
        <v>1237</v>
      </c>
      <c r="M2545" s="48" t="s">
        <v>359</v>
      </c>
      <c r="N2545" s="51" t="s">
        <v>404</v>
      </c>
      <c r="P2545" s="48">
        <v>1248</v>
      </c>
      <c r="Q2545" s="131" t="str">
        <f>IFERROR(INDEX(JRoomSCS!C:C,MATCH(JRooms!M2545,JRoomSCS!$B:$B,0)),"N/A")</f>
        <v>Arts</v>
      </c>
      <c r="R2545" s="86" t="s">
        <v>405</v>
      </c>
      <c r="S2545" s="87" t="str">
        <f>IFERROR(INDEX(SchoolList!C:C,MATCH(T2545,SchoolList!A:A,0)),"N/A")</f>
        <v>N/A</v>
      </c>
      <c r="T2545" s="87" t="s">
        <v>405</v>
      </c>
      <c r="U2545" s="88"/>
      <c r="V2545" s="87"/>
    </row>
    <row r="2546" spans="1:22" x14ac:dyDescent="0.2">
      <c r="A2546" s="48">
        <v>128</v>
      </c>
      <c r="B2546" s="48" t="s">
        <v>1291</v>
      </c>
      <c r="C2546" s="48" t="s">
        <v>1292</v>
      </c>
      <c r="D2546" s="49">
        <v>858</v>
      </c>
      <c r="E2546" s="50" t="s">
        <v>501</v>
      </c>
      <c r="F2546" s="48" t="s">
        <v>988</v>
      </c>
      <c r="G2546" s="48" t="s">
        <v>401</v>
      </c>
      <c r="H2546" s="48">
        <v>858</v>
      </c>
      <c r="I2546" s="48">
        <v>1</v>
      </c>
      <c r="J2546" s="48" t="s">
        <v>402</v>
      </c>
      <c r="K2546" s="48">
        <v>2401</v>
      </c>
      <c r="L2546" s="49" t="s">
        <v>1295</v>
      </c>
      <c r="M2546" s="48" t="s">
        <v>690</v>
      </c>
      <c r="N2546" s="51" t="s">
        <v>409</v>
      </c>
      <c r="P2546" s="48">
        <v>361</v>
      </c>
      <c r="Q2546" s="131" t="str">
        <f>IFERROR(INDEX(JRoomSCS!C:C,MATCH(JRooms!M2546,JRoomSCS!$B:$B,0)),"N/A")</f>
        <v>N/A</v>
      </c>
      <c r="R2546" s="86" t="s">
        <v>405</v>
      </c>
      <c r="S2546" s="87" t="str">
        <f>IFERROR(INDEX(SchoolList!C:C,MATCH(T2546,SchoolList!A:A,0)),"N/A")</f>
        <v>N/A</v>
      </c>
      <c r="T2546" s="87" t="s">
        <v>405</v>
      </c>
      <c r="U2546" s="88"/>
      <c r="V2546" s="87"/>
    </row>
    <row r="2547" spans="1:22" x14ac:dyDescent="0.2">
      <c r="A2547" s="48">
        <v>128</v>
      </c>
      <c r="B2547" s="48" t="s">
        <v>1291</v>
      </c>
      <c r="C2547" s="48" t="s">
        <v>1292</v>
      </c>
      <c r="D2547" s="49">
        <v>858</v>
      </c>
      <c r="E2547" s="50" t="s">
        <v>501</v>
      </c>
      <c r="F2547" s="48" t="s">
        <v>988</v>
      </c>
      <c r="G2547" s="48" t="s">
        <v>401</v>
      </c>
      <c r="H2547" s="48">
        <v>858</v>
      </c>
      <c r="I2547" s="48">
        <v>1</v>
      </c>
      <c r="J2547" s="48" t="s">
        <v>402</v>
      </c>
      <c r="K2547" s="48">
        <v>2402</v>
      </c>
      <c r="L2547" s="49" t="s">
        <v>1296</v>
      </c>
      <c r="M2547" s="48" t="s">
        <v>626</v>
      </c>
      <c r="N2547" s="51" t="s">
        <v>404</v>
      </c>
      <c r="P2547" s="48">
        <v>1196</v>
      </c>
      <c r="Q2547" s="131" t="str">
        <f>IFERROR(INDEX(JRoomSCS!C:C,MATCH(JRooms!M2547,JRoomSCS!$B:$B,0)),"N/A")</f>
        <v>N/A</v>
      </c>
      <c r="R2547" s="86" t="s">
        <v>405</v>
      </c>
      <c r="S2547" s="87" t="str">
        <f>IFERROR(INDEX(SchoolList!C:C,MATCH(T2547,SchoolList!A:A,0)),"N/A")</f>
        <v>N/A</v>
      </c>
      <c r="T2547" s="87" t="s">
        <v>405</v>
      </c>
      <c r="U2547" s="88"/>
      <c r="V2547" s="87"/>
    </row>
    <row r="2548" spans="1:22" x14ac:dyDescent="0.2">
      <c r="A2548" s="48">
        <v>128</v>
      </c>
      <c r="B2548" s="48" t="s">
        <v>1291</v>
      </c>
      <c r="C2548" s="48" t="s">
        <v>1292</v>
      </c>
      <c r="D2548" s="49">
        <v>858</v>
      </c>
      <c r="E2548" s="50" t="s">
        <v>501</v>
      </c>
      <c r="F2548" s="48" t="s">
        <v>988</v>
      </c>
      <c r="G2548" s="48" t="s">
        <v>401</v>
      </c>
      <c r="H2548" s="48">
        <v>858</v>
      </c>
      <c r="I2548" s="48">
        <v>1</v>
      </c>
      <c r="J2548" s="48" t="s">
        <v>402</v>
      </c>
      <c r="K2548" s="48">
        <v>2403</v>
      </c>
      <c r="L2548" s="49" t="s">
        <v>1297</v>
      </c>
      <c r="M2548" s="48" t="s">
        <v>626</v>
      </c>
      <c r="N2548" s="51" t="s">
        <v>404</v>
      </c>
      <c r="P2548" s="48">
        <v>1350</v>
      </c>
      <c r="Q2548" s="131" t="str">
        <f>IFERROR(INDEX(JRoomSCS!C:C,MATCH(JRooms!M2548,JRoomSCS!$B:$B,0)),"N/A")</f>
        <v>N/A</v>
      </c>
      <c r="R2548" s="86" t="s">
        <v>405</v>
      </c>
      <c r="S2548" s="87" t="str">
        <f>IFERROR(INDEX(SchoolList!C:C,MATCH(T2548,SchoolList!A:A,0)),"N/A")</f>
        <v>N/A</v>
      </c>
      <c r="T2548" s="87" t="s">
        <v>405</v>
      </c>
      <c r="U2548" s="88"/>
      <c r="V2548" s="87"/>
    </row>
    <row r="2549" spans="1:22" x14ac:dyDescent="0.2">
      <c r="A2549" s="48">
        <v>128</v>
      </c>
      <c r="B2549" s="48" t="s">
        <v>1291</v>
      </c>
      <c r="C2549" s="48" t="s">
        <v>1292</v>
      </c>
      <c r="D2549" s="49">
        <v>858</v>
      </c>
      <c r="E2549" s="50" t="s">
        <v>501</v>
      </c>
      <c r="F2549" s="48" t="s">
        <v>988</v>
      </c>
      <c r="G2549" s="48" t="s">
        <v>401</v>
      </c>
      <c r="H2549" s="48">
        <v>858</v>
      </c>
      <c r="I2549" s="48">
        <v>1</v>
      </c>
      <c r="J2549" s="48" t="s">
        <v>402</v>
      </c>
      <c r="K2549" s="48">
        <v>2416</v>
      </c>
      <c r="L2549" s="49" t="s">
        <v>1298</v>
      </c>
      <c r="M2549" s="48" t="s">
        <v>690</v>
      </c>
      <c r="N2549" s="51" t="s">
        <v>409</v>
      </c>
      <c r="P2549" s="48">
        <v>437</v>
      </c>
      <c r="Q2549" s="131" t="str">
        <f>IFERROR(INDEX(JRoomSCS!C:C,MATCH(JRooms!M2549,JRoomSCS!$B:$B,0)),"N/A")</f>
        <v>N/A</v>
      </c>
      <c r="R2549" s="86" t="s">
        <v>405</v>
      </c>
      <c r="S2549" s="87" t="str">
        <f>IFERROR(INDEX(SchoolList!C:C,MATCH(T2549,SchoolList!A:A,0)),"N/A")</f>
        <v>N/A</v>
      </c>
      <c r="T2549" s="87" t="s">
        <v>405</v>
      </c>
      <c r="U2549" s="88"/>
      <c r="V2549" s="87"/>
    </row>
    <row r="2550" spans="1:22" x14ac:dyDescent="0.2">
      <c r="A2550" s="48">
        <v>128</v>
      </c>
      <c r="B2550" s="48" t="s">
        <v>1291</v>
      </c>
      <c r="C2550" s="48" t="s">
        <v>1292</v>
      </c>
      <c r="D2550" s="49">
        <v>858</v>
      </c>
      <c r="E2550" s="50" t="s">
        <v>501</v>
      </c>
      <c r="F2550" s="48" t="s">
        <v>988</v>
      </c>
      <c r="G2550" s="48" t="s">
        <v>401</v>
      </c>
      <c r="H2550" s="48">
        <v>858</v>
      </c>
      <c r="I2550" s="48">
        <v>1</v>
      </c>
      <c r="J2550" s="48" t="s">
        <v>402</v>
      </c>
      <c r="K2550" s="48">
        <v>2417</v>
      </c>
      <c r="L2550" s="49" t="s">
        <v>1299</v>
      </c>
      <c r="M2550" s="48" t="s">
        <v>373</v>
      </c>
      <c r="N2550" s="51" t="s">
        <v>500</v>
      </c>
      <c r="P2550" s="48">
        <v>1350</v>
      </c>
      <c r="Q2550" s="131" t="str">
        <f>IFERROR(INDEX(JRoomSCS!C:C,MATCH(JRooms!M2550,JRoomSCS!$B:$B,0)),"N/A")</f>
        <v>Tech</v>
      </c>
      <c r="R2550" s="86" t="s">
        <v>405</v>
      </c>
      <c r="S2550" s="87" t="str">
        <f>IFERROR(INDEX(SchoolList!C:C,MATCH(T2550,SchoolList!A:A,0)),"N/A")</f>
        <v>N/A</v>
      </c>
      <c r="T2550" s="87" t="s">
        <v>405</v>
      </c>
      <c r="U2550" s="88"/>
      <c r="V2550" s="87"/>
    </row>
    <row r="2551" spans="1:22" x14ac:dyDescent="0.2">
      <c r="A2551" s="48">
        <v>128</v>
      </c>
      <c r="B2551" s="48" t="s">
        <v>1291</v>
      </c>
      <c r="C2551" s="48" t="s">
        <v>1292</v>
      </c>
      <c r="D2551" s="49">
        <v>858</v>
      </c>
      <c r="E2551" s="50" t="s">
        <v>501</v>
      </c>
      <c r="F2551" s="48" t="s">
        <v>988</v>
      </c>
      <c r="G2551" s="48" t="s">
        <v>401</v>
      </c>
      <c r="H2551" s="48">
        <v>858</v>
      </c>
      <c r="I2551" s="48">
        <v>1</v>
      </c>
      <c r="J2551" s="48" t="s">
        <v>402</v>
      </c>
      <c r="K2551" s="48">
        <v>2404</v>
      </c>
      <c r="L2551" s="49" t="s">
        <v>1300</v>
      </c>
      <c r="M2551" s="48" t="s">
        <v>373</v>
      </c>
      <c r="N2551" s="51" t="s">
        <v>500</v>
      </c>
      <c r="O2551" s="65" t="s">
        <v>546</v>
      </c>
      <c r="P2551" s="48">
        <v>1350</v>
      </c>
      <c r="Q2551" s="131" t="str">
        <f>IFERROR(INDEX(JRoomSCS!C:C,MATCH(JRooms!M2551,JRoomSCS!$B:$B,0)),"N/A")</f>
        <v>Tech</v>
      </c>
      <c r="R2551" s="86" t="s">
        <v>405</v>
      </c>
      <c r="S2551" s="87" t="str">
        <f>IFERROR(INDEX(SchoolList!C:C,MATCH(T2551,SchoolList!A:A,0)),"N/A")</f>
        <v>N/A</v>
      </c>
      <c r="T2551" s="87" t="s">
        <v>405</v>
      </c>
      <c r="U2551" s="88"/>
      <c r="V2551" s="87"/>
    </row>
    <row r="2552" spans="1:22" x14ac:dyDescent="0.2">
      <c r="A2552" s="48">
        <v>128</v>
      </c>
      <c r="B2552" s="48" t="s">
        <v>1291</v>
      </c>
      <c r="C2552" s="48" t="s">
        <v>1292</v>
      </c>
      <c r="D2552" s="49">
        <v>858</v>
      </c>
      <c r="E2552" s="50" t="s">
        <v>501</v>
      </c>
      <c r="F2552" s="48" t="s">
        <v>988</v>
      </c>
      <c r="G2552" s="48" t="s">
        <v>401</v>
      </c>
      <c r="H2552" s="48">
        <v>858</v>
      </c>
      <c r="I2552" s="48">
        <v>1</v>
      </c>
      <c r="J2552" s="48" t="s">
        <v>402</v>
      </c>
      <c r="K2552" s="48">
        <v>2415</v>
      </c>
      <c r="L2552" s="49" t="s">
        <v>1301</v>
      </c>
      <c r="M2552" s="48" t="s">
        <v>516</v>
      </c>
      <c r="N2552" s="51" t="s">
        <v>409</v>
      </c>
      <c r="P2552" s="48">
        <v>494</v>
      </c>
      <c r="Q2552" s="131" t="str">
        <f>IFERROR(INDEX(JRoomSCS!C:C,MATCH(JRooms!M2552,JRoomSCS!$B:$B,0)),"N/A")</f>
        <v>N/A</v>
      </c>
      <c r="R2552" s="86" t="s">
        <v>405</v>
      </c>
      <c r="S2552" s="87" t="str">
        <f>IFERROR(INDEX(SchoolList!C:C,MATCH(T2552,SchoolList!A:A,0)),"N/A")</f>
        <v>N/A</v>
      </c>
      <c r="T2552" s="87" t="s">
        <v>405</v>
      </c>
      <c r="U2552" s="88"/>
      <c r="V2552" s="87"/>
    </row>
    <row r="2553" spans="1:22" x14ac:dyDescent="0.2">
      <c r="A2553" s="48">
        <v>128</v>
      </c>
      <c r="B2553" s="48" t="s">
        <v>1291</v>
      </c>
      <c r="C2553" s="48" t="s">
        <v>1292</v>
      </c>
      <c r="D2553" s="49">
        <v>858</v>
      </c>
      <c r="E2553" s="50" t="s">
        <v>501</v>
      </c>
      <c r="F2553" s="48" t="s">
        <v>988</v>
      </c>
      <c r="G2553" s="48" t="s">
        <v>401</v>
      </c>
      <c r="H2553" s="48">
        <v>858</v>
      </c>
      <c r="I2553" s="48">
        <v>1</v>
      </c>
      <c r="J2553" s="48" t="s">
        <v>402</v>
      </c>
      <c r="K2553" s="48">
        <v>2406</v>
      </c>
      <c r="L2553" s="49" t="s">
        <v>1302</v>
      </c>
      <c r="M2553" s="48" t="s">
        <v>626</v>
      </c>
      <c r="N2553" s="51" t="s">
        <v>404</v>
      </c>
      <c r="P2553" s="48">
        <v>1200</v>
      </c>
      <c r="Q2553" s="131" t="str">
        <f>IFERROR(INDEX(JRoomSCS!C:C,MATCH(JRooms!M2553,JRoomSCS!$B:$B,0)),"N/A")</f>
        <v>N/A</v>
      </c>
      <c r="R2553" s="86" t="s">
        <v>405</v>
      </c>
      <c r="S2553" s="87" t="str">
        <f>IFERROR(INDEX(SchoolList!C:C,MATCH(T2553,SchoolList!A:A,0)),"N/A")</f>
        <v>N/A</v>
      </c>
      <c r="T2553" s="87" t="s">
        <v>405</v>
      </c>
      <c r="U2553" s="88"/>
      <c r="V2553" s="87"/>
    </row>
    <row r="2554" spans="1:22" x14ac:dyDescent="0.2">
      <c r="A2554" s="48">
        <v>128</v>
      </c>
      <c r="B2554" s="48" t="s">
        <v>1291</v>
      </c>
      <c r="C2554" s="48" t="s">
        <v>1292</v>
      </c>
      <c r="D2554" s="49">
        <v>858</v>
      </c>
      <c r="E2554" s="50" t="s">
        <v>501</v>
      </c>
      <c r="F2554" s="48" t="s">
        <v>988</v>
      </c>
      <c r="G2554" s="48" t="s">
        <v>401</v>
      </c>
      <c r="H2554" s="48">
        <v>858</v>
      </c>
      <c r="I2554" s="48">
        <v>1</v>
      </c>
      <c r="J2554" s="48" t="s">
        <v>402</v>
      </c>
      <c r="K2554" s="48">
        <v>2407</v>
      </c>
      <c r="L2554" s="49" t="s">
        <v>1303</v>
      </c>
      <c r="M2554" s="48" t="s">
        <v>375</v>
      </c>
      <c r="N2554" s="51" t="s">
        <v>500</v>
      </c>
      <c r="P2554" s="48">
        <v>1200</v>
      </c>
      <c r="Q2554" s="131" t="str">
        <f>IFERROR(INDEX(JRoomSCS!C:C,MATCH(JRooms!M2554,JRoomSCS!$B:$B,0)),"N/A")</f>
        <v>Tech</v>
      </c>
      <c r="R2554" s="86" t="s">
        <v>405</v>
      </c>
      <c r="S2554" s="87" t="str">
        <f>IFERROR(INDEX(SchoolList!C:C,MATCH(T2554,SchoolList!A:A,0)),"N/A")</f>
        <v>N/A</v>
      </c>
      <c r="T2554" s="87" t="s">
        <v>405</v>
      </c>
      <c r="U2554" s="88"/>
      <c r="V2554" s="87"/>
    </row>
    <row r="2555" spans="1:22" x14ac:dyDescent="0.2">
      <c r="A2555" s="48">
        <v>128</v>
      </c>
      <c r="B2555" s="48" t="s">
        <v>1291</v>
      </c>
      <c r="C2555" s="48" t="s">
        <v>1292</v>
      </c>
      <c r="D2555" s="49">
        <v>858</v>
      </c>
      <c r="E2555" s="50" t="s">
        <v>501</v>
      </c>
      <c r="F2555" s="48" t="s">
        <v>988</v>
      </c>
      <c r="G2555" s="48" t="s">
        <v>401</v>
      </c>
      <c r="H2555" s="48">
        <v>858</v>
      </c>
      <c r="I2555" s="48">
        <v>1</v>
      </c>
      <c r="J2555" s="48" t="s">
        <v>402</v>
      </c>
      <c r="K2555" s="48">
        <v>2409</v>
      </c>
      <c r="L2555" s="49" t="s">
        <v>881</v>
      </c>
      <c r="M2555" s="48" t="s">
        <v>690</v>
      </c>
      <c r="N2555" s="51" t="s">
        <v>409</v>
      </c>
      <c r="P2555" s="48">
        <v>494</v>
      </c>
      <c r="Q2555" s="131" t="str">
        <f>IFERROR(INDEX(JRoomSCS!C:C,MATCH(JRooms!M2555,JRoomSCS!$B:$B,0)),"N/A")</f>
        <v>N/A</v>
      </c>
      <c r="R2555" s="86" t="s">
        <v>405</v>
      </c>
      <c r="S2555" s="87" t="str">
        <f>IFERROR(INDEX(SchoolList!C:C,MATCH(T2555,SchoolList!A:A,0)),"N/A")</f>
        <v>N/A</v>
      </c>
      <c r="T2555" s="87" t="s">
        <v>405</v>
      </c>
      <c r="U2555" s="88"/>
      <c r="V2555" s="87"/>
    </row>
    <row r="2556" spans="1:22" x14ac:dyDescent="0.2">
      <c r="A2556" s="48">
        <v>128</v>
      </c>
      <c r="B2556" s="48" t="s">
        <v>1291</v>
      </c>
      <c r="C2556" s="48" t="s">
        <v>1292</v>
      </c>
      <c r="D2556" s="49">
        <v>858</v>
      </c>
      <c r="E2556" s="50" t="s">
        <v>501</v>
      </c>
      <c r="F2556" s="48" t="s">
        <v>988</v>
      </c>
      <c r="G2556" s="48" t="s">
        <v>401</v>
      </c>
      <c r="H2556" s="48">
        <v>858</v>
      </c>
      <c r="I2556" s="48">
        <v>1</v>
      </c>
      <c r="J2556" s="48" t="s">
        <v>402</v>
      </c>
      <c r="K2556" s="48">
        <v>2410</v>
      </c>
      <c r="L2556" s="49" t="s">
        <v>882</v>
      </c>
      <c r="M2556" s="48" t="s">
        <v>626</v>
      </c>
      <c r="N2556" s="51" t="s">
        <v>404</v>
      </c>
      <c r="P2556" s="48">
        <v>792</v>
      </c>
      <c r="Q2556" s="131" t="str">
        <f>IFERROR(INDEX(JRoomSCS!C:C,MATCH(JRooms!M2556,JRoomSCS!$B:$B,0)),"N/A")</f>
        <v>N/A</v>
      </c>
      <c r="R2556" s="86" t="s">
        <v>405</v>
      </c>
      <c r="S2556" s="87" t="str">
        <f>IFERROR(INDEX(SchoolList!C:C,MATCH(T2556,SchoolList!A:A,0)),"N/A")</f>
        <v>N/A</v>
      </c>
      <c r="T2556" s="87" t="s">
        <v>405</v>
      </c>
      <c r="U2556" s="88"/>
      <c r="V2556" s="87"/>
    </row>
    <row r="2557" spans="1:22" x14ac:dyDescent="0.2">
      <c r="A2557" s="48">
        <v>128</v>
      </c>
      <c r="B2557" s="48" t="s">
        <v>1291</v>
      </c>
      <c r="C2557" s="48" t="s">
        <v>1292</v>
      </c>
      <c r="D2557" s="49">
        <v>858</v>
      </c>
      <c r="E2557" s="50" t="s">
        <v>501</v>
      </c>
      <c r="F2557" s="48" t="s">
        <v>988</v>
      </c>
      <c r="G2557" s="48" t="s">
        <v>401</v>
      </c>
      <c r="H2557" s="48">
        <v>858</v>
      </c>
      <c r="I2557" s="48">
        <v>1</v>
      </c>
      <c r="J2557" s="48" t="s">
        <v>402</v>
      </c>
      <c r="K2557" s="48">
        <v>2408</v>
      </c>
      <c r="L2557" s="49" t="s">
        <v>1304</v>
      </c>
      <c r="M2557" s="48" t="s">
        <v>506</v>
      </c>
      <c r="N2557" s="51" t="s">
        <v>404</v>
      </c>
      <c r="P2557" s="48">
        <v>1350</v>
      </c>
      <c r="Q2557" s="131" t="str">
        <f>IFERROR(INDEX(JRoomSCS!C:C,MATCH(JRooms!M2557,JRoomSCS!$B:$B,0)),"N/A")</f>
        <v>N/A</v>
      </c>
      <c r="R2557" s="86" t="s">
        <v>405</v>
      </c>
      <c r="S2557" s="87" t="str">
        <f>IFERROR(INDEX(SchoolList!C:C,MATCH(T2557,SchoolList!A:A,0)),"N/A")</f>
        <v>N/A</v>
      </c>
      <c r="T2557" s="87" t="s">
        <v>405</v>
      </c>
      <c r="U2557" s="88"/>
      <c r="V2557" s="87"/>
    </row>
    <row r="2558" spans="1:22" x14ac:dyDescent="0.2">
      <c r="A2558" s="48">
        <v>128</v>
      </c>
      <c r="B2558" s="48" t="s">
        <v>1291</v>
      </c>
      <c r="C2558" s="48" t="s">
        <v>1292</v>
      </c>
      <c r="D2558" s="49">
        <v>859</v>
      </c>
      <c r="E2558" s="50" t="s">
        <v>496</v>
      </c>
      <c r="F2558" s="48" t="s">
        <v>497</v>
      </c>
      <c r="G2558" s="48" t="s">
        <v>401</v>
      </c>
      <c r="H2558" s="48">
        <v>859</v>
      </c>
      <c r="I2558" s="48">
        <v>1</v>
      </c>
      <c r="J2558" s="48" t="s">
        <v>402</v>
      </c>
      <c r="K2558" s="48">
        <v>2400</v>
      </c>
      <c r="L2558" s="49" t="s">
        <v>521</v>
      </c>
      <c r="M2558" s="48" t="s">
        <v>563</v>
      </c>
      <c r="N2558" s="51" t="s">
        <v>564</v>
      </c>
      <c r="P2558" s="48">
        <v>10000</v>
      </c>
      <c r="Q2558" s="131" t="str">
        <f>IFERROR(INDEX(JRoomSCS!C:C,MATCH(JRooms!M2558,JRoomSCS!$B:$B,0)),"N/A")</f>
        <v>N/A</v>
      </c>
      <c r="R2558" s="86" t="s">
        <v>405</v>
      </c>
      <c r="S2558" s="87" t="str">
        <f>IFERROR(INDEX(SchoolList!C:C,MATCH(T2558,SchoolList!A:A,0)),"N/A")</f>
        <v>N/A</v>
      </c>
      <c r="T2558" s="87" t="s">
        <v>405</v>
      </c>
      <c r="U2558" s="88"/>
      <c r="V2558" s="87"/>
    </row>
    <row r="2559" spans="1:22" x14ac:dyDescent="0.2">
      <c r="A2559" s="48">
        <v>128</v>
      </c>
      <c r="B2559" s="48" t="s">
        <v>1291</v>
      </c>
      <c r="C2559" s="48" t="s">
        <v>1292</v>
      </c>
      <c r="D2559" s="49">
        <v>859</v>
      </c>
      <c r="E2559" s="50" t="s">
        <v>496</v>
      </c>
      <c r="F2559" s="48" t="s">
        <v>497</v>
      </c>
      <c r="G2559" s="48" t="s">
        <v>401</v>
      </c>
      <c r="H2559" s="48">
        <v>859</v>
      </c>
      <c r="I2559" s="48">
        <v>1</v>
      </c>
      <c r="J2559" s="48" t="s">
        <v>402</v>
      </c>
      <c r="K2559" s="48">
        <v>2348</v>
      </c>
      <c r="L2559" s="49" t="s">
        <v>1305</v>
      </c>
      <c r="M2559" s="48" t="s">
        <v>359</v>
      </c>
      <c r="N2559" s="51" t="s">
        <v>404</v>
      </c>
      <c r="P2559" s="48">
        <v>936</v>
      </c>
      <c r="Q2559" s="131" t="str">
        <f>IFERROR(INDEX(JRoomSCS!C:C,MATCH(JRooms!M2559,JRoomSCS!$B:$B,0)),"N/A")</f>
        <v>Arts</v>
      </c>
      <c r="R2559" s="86" t="s">
        <v>405</v>
      </c>
      <c r="S2559" s="87" t="str">
        <f>IFERROR(INDEX(SchoolList!C:C,MATCH(T2559,SchoolList!A:A,0)),"N/A")</f>
        <v>N/A</v>
      </c>
      <c r="T2559" s="87" t="s">
        <v>405</v>
      </c>
      <c r="U2559" s="88"/>
      <c r="V2559" s="87"/>
    </row>
    <row r="2560" spans="1:22" x14ac:dyDescent="0.2">
      <c r="A2560" s="48">
        <v>128</v>
      </c>
      <c r="B2560" s="48" t="s">
        <v>1291</v>
      </c>
      <c r="C2560" s="48" t="s">
        <v>1292</v>
      </c>
      <c r="D2560" s="49">
        <v>874</v>
      </c>
      <c r="E2560" s="50" t="s">
        <v>1306</v>
      </c>
      <c r="F2560" s="48" t="s">
        <v>1307</v>
      </c>
      <c r="G2560" s="48" t="s">
        <v>424</v>
      </c>
      <c r="H2560" s="48">
        <v>874</v>
      </c>
      <c r="I2560" s="48">
        <v>1</v>
      </c>
      <c r="J2560" s="48" t="s">
        <v>402</v>
      </c>
      <c r="K2560" s="48">
        <v>2589</v>
      </c>
      <c r="L2560" s="49">
        <v>100</v>
      </c>
      <c r="M2560" s="48" t="s">
        <v>626</v>
      </c>
      <c r="N2560" s="51" t="s">
        <v>404</v>
      </c>
      <c r="P2560" s="48">
        <v>714</v>
      </c>
      <c r="Q2560" s="131" t="str">
        <f>IFERROR(INDEX(JRoomSCS!C:C,MATCH(JRooms!M2560,JRoomSCS!$B:$B,0)),"N/A")</f>
        <v>N/A</v>
      </c>
      <c r="R2560" s="86" t="s">
        <v>405</v>
      </c>
      <c r="S2560" s="87" t="str">
        <f>IFERROR(INDEX(SchoolList!C:C,MATCH(T2560,SchoolList!A:A,0)),"N/A")</f>
        <v>N/A</v>
      </c>
      <c r="T2560" s="87" t="s">
        <v>405</v>
      </c>
      <c r="U2560" s="88"/>
      <c r="V2560" s="87"/>
    </row>
    <row r="2561" spans="1:22" x14ac:dyDescent="0.2">
      <c r="A2561" s="48">
        <v>128</v>
      </c>
      <c r="B2561" s="48" t="s">
        <v>1291</v>
      </c>
      <c r="C2561" s="48" t="s">
        <v>1292</v>
      </c>
      <c r="D2561" s="49">
        <v>879</v>
      </c>
      <c r="E2561" s="50" t="s">
        <v>1308</v>
      </c>
      <c r="F2561" s="48" t="s">
        <v>1309</v>
      </c>
      <c r="G2561" s="48" t="s">
        <v>424</v>
      </c>
      <c r="H2561" s="48">
        <v>879</v>
      </c>
      <c r="I2561" s="48">
        <v>1</v>
      </c>
      <c r="J2561" s="48" t="s">
        <v>402</v>
      </c>
      <c r="K2561" s="48">
        <v>2594</v>
      </c>
      <c r="L2561" s="49">
        <v>101</v>
      </c>
      <c r="M2561" s="48" t="s">
        <v>626</v>
      </c>
      <c r="N2561" s="51" t="s">
        <v>404</v>
      </c>
      <c r="P2561" s="48">
        <v>714</v>
      </c>
      <c r="Q2561" s="131" t="str">
        <f>IFERROR(INDEX(JRoomSCS!C:C,MATCH(JRooms!M2561,JRoomSCS!$B:$B,0)),"N/A")</f>
        <v>N/A</v>
      </c>
      <c r="R2561" s="86" t="s">
        <v>405</v>
      </c>
      <c r="S2561" s="87" t="str">
        <f>IFERROR(INDEX(SchoolList!C:C,MATCH(T2561,SchoolList!A:A,0)),"N/A")</f>
        <v>N/A</v>
      </c>
      <c r="T2561" s="87" t="s">
        <v>405</v>
      </c>
      <c r="U2561" s="88"/>
      <c r="V2561" s="87"/>
    </row>
    <row r="2562" spans="1:22" x14ac:dyDescent="0.2">
      <c r="A2562" s="48">
        <v>128</v>
      </c>
      <c r="B2562" s="48" t="s">
        <v>1291</v>
      </c>
      <c r="C2562" s="48" t="s">
        <v>1292</v>
      </c>
      <c r="D2562" s="49">
        <v>880</v>
      </c>
      <c r="E2562" s="50" t="s">
        <v>1310</v>
      </c>
      <c r="F2562" s="48" t="s">
        <v>1311</v>
      </c>
      <c r="G2562" s="48" t="s">
        <v>424</v>
      </c>
      <c r="H2562" s="48">
        <v>880</v>
      </c>
      <c r="I2562" s="48">
        <v>1</v>
      </c>
      <c r="J2562" s="48" t="s">
        <v>402</v>
      </c>
      <c r="K2562" s="48">
        <v>2595</v>
      </c>
      <c r="L2562" s="49">
        <v>102</v>
      </c>
      <c r="M2562" s="48" t="s">
        <v>626</v>
      </c>
      <c r="N2562" s="51" t="s">
        <v>404</v>
      </c>
      <c r="P2562" s="48">
        <v>714</v>
      </c>
      <c r="Q2562" s="131" t="str">
        <f>IFERROR(INDEX(JRoomSCS!C:C,MATCH(JRooms!M2562,JRoomSCS!$B:$B,0)),"N/A")</f>
        <v>N/A</v>
      </c>
      <c r="R2562" s="86" t="s">
        <v>405</v>
      </c>
      <c r="S2562" s="87" t="str">
        <f>IFERROR(INDEX(SchoolList!C:C,MATCH(T2562,SchoolList!A:A,0)),"N/A")</f>
        <v>N/A</v>
      </c>
      <c r="T2562" s="87" t="s">
        <v>405</v>
      </c>
      <c r="U2562" s="88"/>
      <c r="V2562" s="87"/>
    </row>
    <row r="2563" spans="1:22" x14ac:dyDescent="0.2">
      <c r="A2563" s="48">
        <v>128</v>
      </c>
      <c r="B2563" s="48" t="s">
        <v>1291</v>
      </c>
      <c r="C2563" s="48" t="s">
        <v>1292</v>
      </c>
      <c r="D2563" s="49">
        <v>881</v>
      </c>
      <c r="E2563" s="50" t="s">
        <v>1312</v>
      </c>
      <c r="F2563" s="48" t="s">
        <v>1313</v>
      </c>
      <c r="G2563" s="48" t="s">
        <v>424</v>
      </c>
      <c r="H2563" s="48">
        <v>881</v>
      </c>
      <c r="I2563" s="48">
        <v>1</v>
      </c>
      <c r="J2563" s="48" t="s">
        <v>402</v>
      </c>
      <c r="K2563" s="48">
        <v>2596</v>
      </c>
      <c r="L2563" s="49">
        <v>103</v>
      </c>
      <c r="M2563" s="48" t="s">
        <v>626</v>
      </c>
      <c r="N2563" s="51" t="s">
        <v>404</v>
      </c>
      <c r="P2563" s="48">
        <v>805</v>
      </c>
      <c r="Q2563" s="131" t="str">
        <f>IFERROR(INDEX(JRoomSCS!C:C,MATCH(JRooms!M2563,JRoomSCS!$B:$B,0)),"N/A")</f>
        <v>N/A</v>
      </c>
      <c r="R2563" s="86" t="s">
        <v>405</v>
      </c>
      <c r="S2563" s="87" t="str">
        <f>IFERROR(INDEX(SchoolList!C:C,MATCH(T2563,SchoolList!A:A,0)),"N/A")</f>
        <v>N/A</v>
      </c>
      <c r="T2563" s="87" t="s">
        <v>405</v>
      </c>
      <c r="U2563" s="88"/>
      <c r="V2563" s="87"/>
    </row>
    <row r="2564" spans="1:22" x14ac:dyDescent="0.2">
      <c r="A2564" s="48">
        <v>128</v>
      </c>
      <c r="B2564" s="48" t="s">
        <v>1291</v>
      </c>
      <c r="C2564" s="48" t="s">
        <v>1292</v>
      </c>
      <c r="D2564" s="49">
        <v>882</v>
      </c>
      <c r="E2564" s="50" t="s">
        <v>1314</v>
      </c>
      <c r="F2564" s="48" t="s">
        <v>1315</v>
      </c>
      <c r="G2564" s="48" t="s">
        <v>424</v>
      </c>
      <c r="H2564" s="48">
        <v>882</v>
      </c>
      <c r="I2564" s="48">
        <v>1</v>
      </c>
      <c r="J2564" s="48" t="s">
        <v>402</v>
      </c>
      <c r="K2564" s="48">
        <v>2597</v>
      </c>
      <c r="L2564" s="49">
        <v>104</v>
      </c>
      <c r="M2564" s="48" t="s">
        <v>626</v>
      </c>
      <c r="N2564" s="51" t="s">
        <v>404</v>
      </c>
      <c r="P2564" s="48">
        <v>897</v>
      </c>
      <c r="Q2564" s="131" t="str">
        <f>IFERROR(INDEX(JRoomSCS!C:C,MATCH(JRooms!M2564,JRoomSCS!$B:$B,0)),"N/A")</f>
        <v>N/A</v>
      </c>
      <c r="R2564" s="86" t="s">
        <v>405</v>
      </c>
      <c r="S2564" s="87" t="str">
        <f>IFERROR(INDEX(SchoolList!C:C,MATCH(T2564,SchoolList!A:A,0)),"N/A")</f>
        <v>N/A</v>
      </c>
      <c r="T2564" s="87" t="s">
        <v>405</v>
      </c>
      <c r="U2564" s="88"/>
      <c r="V2564" s="87"/>
    </row>
    <row r="2565" spans="1:22" x14ac:dyDescent="0.2">
      <c r="A2565" s="48">
        <v>128</v>
      </c>
      <c r="B2565" s="48" t="s">
        <v>1291</v>
      </c>
      <c r="C2565" s="48" t="s">
        <v>1292</v>
      </c>
      <c r="D2565" s="49">
        <v>883</v>
      </c>
      <c r="E2565" s="50" t="s">
        <v>1316</v>
      </c>
      <c r="F2565" s="48" t="s">
        <v>1317</v>
      </c>
      <c r="G2565" s="48" t="s">
        <v>424</v>
      </c>
      <c r="H2565" s="48">
        <v>883</v>
      </c>
      <c r="I2565" s="48">
        <v>1</v>
      </c>
      <c r="J2565" s="48" t="s">
        <v>402</v>
      </c>
      <c r="K2565" s="48">
        <v>2598</v>
      </c>
      <c r="L2565" s="49">
        <v>110</v>
      </c>
      <c r="M2565" s="48" t="s">
        <v>626</v>
      </c>
      <c r="N2565" s="51" t="s">
        <v>404</v>
      </c>
      <c r="P2565" s="48">
        <v>714</v>
      </c>
      <c r="Q2565" s="131" t="str">
        <f>IFERROR(INDEX(JRoomSCS!C:C,MATCH(JRooms!M2565,JRoomSCS!$B:$B,0)),"N/A")</f>
        <v>N/A</v>
      </c>
      <c r="R2565" s="86" t="s">
        <v>405</v>
      </c>
      <c r="S2565" s="87" t="str">
        <f>IFERROR(INDEX(SchoolList!C:C,MATCH(T2565,SchoolList!A:A,0)),"N/A")</f>
        <v>N/A</v>
      </c>
      <c r="T2565" s="87" t="s">
        <v>405</v>
      </c>
      <c r="U2565" s="88"/>
      <c r="V2565" s="87"/>
    </row>
    <row r="2566" spans="1:22" x14ac:dyDescent="0.2">
      <c r="A2566" s="48">
        <v>128</v>
      </c>
      <c r="B2566" s="48" t="s">
        <v>1291</v>
      </c>
      <c r="C2566" s="48" t="s">
        <v>1292</v>
      </c>
      <c r="D2566" s="49">
        <v>884</v>
      </c>
      <c r="E2566" s="50" t="s">
        <v>1318</v>
      </c>
      <c r="F2566" s="48" t="s">
        <v>1319</v>
      </c>
      <c r="G2566" s="48" t="s">
        <v>424</v>
      </c>
      <c r="H2566" s="48">
        <v>884</v>
      </c>
      <c r="I2566" s="48">
        <v>1</v>
      </c>
      <c r="J2566" s="48" t="s">
        <v>402</v>
      </c>
      <c r="K2566" s="48">
        <v>2599</v>
      </c>
      <c r="L2566" s="49">
        <v>111</v>
      </c>
      <c r="M2566" s="48" t="s">
        <v>626</v>
      </c>
      <c r="N2566" s="51" t="s">
        <v>404</v>
      </c>
      <c r="P2566" s="48">
        <v>782</v>
      </c>
      <c r="Q2566" s="131" t="str">
        <f>IFERROR(INDEX(JRoomSCS!C:C,MATCH(JRooms!M2566,JRoomSCS!$B:$B,0)),"N/A")</f>
        <v>N/A</v>
      </c>
      <c r="R2566" s="86" t="s">
        <v>405</v>
      </c>
      <c r="S2566" s="87" t="str">
        <f>IFERROR(INDEX(SchoolList!C:C,MATCH(T2566,SchoolList!A:A,0)),"N/A")</f>
        <v>N/A</v>
      </c>
      <c r="T2566" s="87" t="s">
        <v>405</v>
      </c>
      <c r="U2566" s="88"/>
      <c r="V2566" s="87"/>
    </row>
    <row r="2567" spans="1:22" x14ac:dyDescent="0.2">
      <c r="A2567" s="48">
        <v>128</v>
      </c>
      <c r="B2567" s="48" t="s">
        <v>1291</v>
      </c>
      <c r="C2567" s="48" t="s">
        <v>1292</v>
      </c>
      <c r="D2567" s="49">
        <v>885</v>
      </c>
      <c r="E2567" s="50" t="s">
        <v>1320</v>
      </c>
      <c r="F2567" s="48" t="s">
        <v>1321</v>
      </c>
      <c r="G2567" s="48" t="s">
        <v>424</v>
      </c>
      <c r="H2567" s="48">
        <v>885</v>
      </c>
      <c r="I2567" s="48">
        <v>1</v>
      </c>
      <c r="J2567" s="48" t="s">
        <v>402</v>
      </c>
      <c r="K2567" s="48">
        <v>2600</v>
      </c>
      <c r="L2567" s="49">
        <v>112</v>
      </c>
      <c r="M2567" s="48" t="s">
        <v>626</v>
      </c>
      <c r="N2567" s="51" t="s">
        <v>404</v>
      </c>
      <c r="P2567" s="48">
        <v>897</v>
      </c>
      <c r="Q2567" s="131" t="str">
        <f>IFERROR(INDEX(JRoomSCS!C:C,MATCH(JRooms!M2567,JRoomSCS!$B:$B,0)),"N/A")</f>
        <v>N/A</v>
      </c>
      <c r="R2567" s="86" t="s">
        <v>405</v>
      </c>
      <c r="S2567" s="87" t="str">
        <f>IFERROR(INDEX(SchoolList!C:C,MATCH(T2567,SchoolList!A:A,0)),"N/A")</f>
        <v>N/A</v>
      </c>
      <c r="T2567" s="87" t="s">
        <v>405</v>
      </c>
      <c r="U2567" s="88"/>
      <c r="V2567" s="87"/>
    </row>
    <row r="2568" spans="1:22" x14ac:dyDescent="0.2">
      <c r="A2568" s="48">
        <v>128</v>
      </c>
      <c r="B2568" s="48" t="s">
        <v>1291</v>
      </c>
      <c r="C2568" s="48" t="s">
        <v>1292</v>
      </c>
      <c r="D2568" s="49">
        <v>886</v>
      </c>
      <c r="E2568" s="50" t="s">
        <v>1322</v>
      </c>
      <c r="F2568" s="48" t="s">
        <v>1323</v>
      </c>
      <c r="G2568" s="48" t="s">
        <v>424</v>
      </c>
      <c r="H2568" s="48">
        <v>886</v>
      </c>
      <c r="I2568" s="48">
        <v>1</v>
      </c>
      <c r="J2568" s="48" t="s">
        <v>402</v>
      </c>
      <c r="K2568" s="48">
        <v>2601</v>
      </c>
      <c r="L2568" s="49">
        <v>113</v>
      </c>
      <c r="M2568" s="48" t="s">
        <v>626</v>
      </c>
      <c r="N2568" s="51" t="s">
        <v>404</v>
      </c>
      <c r="P2568" s="48">
        <v>897</v>
      </c>
      <c r="Q2568" s="131" t="str">
        <f>IFERROR(INDEX(JRoomSCS!C:C,MATCH(JRooms!M2568,JRoomSCS!$B:$B,0)),"N/A")</f>
        <v>N/A</v>
      </c>
      <c r="R2568" s="86" t="s">
        <v>405</v>
      </c>
      <c r="S2568" s="87" t="str">
        <f>IFERROR(INDEX(SchoolList!C:C,MATCH(T2568,SchoolList!A:A,0)),"N/A")</f>
        <v>N/A</v>
      </c>
      <c r="T2568" s="87" t="s">
        <v>405</v>
      </c>
      <c r="U2568" s="88"/>
      <c r="V2568" s="87"/>
    </row>
    <row r="2569" spans="1:22" x14ac:dyDescent="0.2">
      <c r="A2569" s="48">
        <v>128</v>
      </c>
      <c r="B2569" s="48" t="s">
        <v>1291</v>
      </c>
      <c r="C2569" s="48" t="s">
        <v>1292</v>
      </c>
      <c r="D2569" s="49">
        <v>887</v>
      </c>
      <c r="E2569" s="50" t="s">
        <v>1324</v>
      </c>
      <c r="F2569" s="48" t="s">
        <v>1325</v>
      </c>
      <c r="G2569" s="48" t="s">
        <v>424</v>
      </c>
      <c r="H2569" s="48">
        <v>887</v>
      </c>
      <c r="I2569" s="48">
        <v>1</v>
      </c>
      <c r="J2569" s="48" t="s">
        <v>402</v>
      </c>
      <c r="K2569" s="48">
        <v>2602</v>
      </c>
      <c r="L2569" s="49">
        <v>130</v>
      </c>
      <c r="M2569" s="48" t="s">
        <v>626</v>
      </c>
      <c r="N2569" s="51" t="s">
        <v>404</v>
      </c>
      <c r="P2569" s="48">
        <v>897</v>
      </c>
      <c r="Q2569" s="131" t="str">
        <f>IFERROR(INDEX(JRoomSCS!C:C,MATCH(JRooms!M2569,JRoomSCS!$B:$B,0)),"N/A")</f>
        <v>N/A</v>
      </c>
      <c r="R2569" s="86" t="s">
        <v>405</v>
      </c>
      <c r="S2569" s="87" t="str">
        <f>IFERROR(INDEX(SchoolList!C:C,MATCH(T2569,SchoolList!A:A,0)),"N/A")</f>
        <v>N/A</v>
      </c>
      <c r="T2569" s="87" t="s">
        <v>405</v>
      </c>
      <c r="U2569" s="88"/>
      <c r="V2569" s="87"/>
    </row>
    <row r="2570" spans="1:22" x14ac:dyDescent="0.2">
      <c r="A2570" s="48">
        <v>128</v>
      </c>
      <c r="B2570" s="48" t="s">
        <v>1291</v>
      </c>
      <c r="C2570" s="48" t="s">
        <v>1292</v>
      </c>
      <c r="D2570" s="49">
        <v>888</v>
      </c>
      <c r="E2570" s="50" t="s">
        <v>1326</v>
      </c>
      <c r="F2570" s="48" t="s">
        <v>1327</v>
      </c>
      <c r="G2570" s="48" t="s">
        <v>424</v>
      </c>
      <c r="H2570" s="48">
        <v>888</v>
      </c>
      <c r="I2570" s="48">
        <v>1</v>
      </c>
      <c r="J2570" s="48" t="s">
        <v>402</v>
      </c>
      <c r="K2570" s="48">
        <v>2603</v>
      </c>
      <c r="L2570" s="49">
        <v>131</v>
      </c>
      <c r="M2570" s="48" t="s">
        <v>626</v>
      </c>
      <c r="N2570" s="51" t="s">
        <v>404</v>
      </c>
      <c r="P2570" s="48">
        <v>897</v>
      </c>
      <c r="Q2570" s="131" t="str">
        <f>IFERROR(INDEX(JRoomSCS!C:C,MATCH(JRooms!M2570,JRoomSCS!$B:$B,0)),"N/A")</f>
        <v>N/A</v>
      </c>
      <c r="R2570" s="86" t="s">
        <v>405</v>
      </c>
      <c r="S2570" s="87" t="str">
        <f>IFERROR(INDEX(SchoolList!C:C,MATCH(T2570,SchoolList!A:A,0)),"N/A")</f>
        <v>N/A</v>
      </c>
      <c r="T2570" s="87" t="s">
        <v>405</v>
      </c>
      <c r="U2570" s="88"/>
      <c r="V2570" s="87"/>
    </row>
    <row r="2571" spans="1:22" x14ac:dyDescent="0.2">
      <c r="A2571" s="48">
        <v>128</v>
      </c>
      <c r="B2571" s="48" t="s">
        <v>1291</v>
      </c>
      <c r="C2571" s="48" t="s">
        <v>1292</v>
      </c>
      <c r="D2571" s="49">
        <v>889</v>
      </c>
      <c r="E2571" s="50" t="s">
        <v>1328</v>
      </c>
      <c r="F2571" s="48" t="s">
        <v>1329</v>
      </c>
      <c r="G2571" s="48" t="s">
        <v>424</v>
      </c>
      <c r="H2571" s="48">
        <v>889</v>
      </c>
      <c r="I2571" s="48">
        <v>1</v>
      </c>
      <c r="J2571" s="48" t="s">
        <v>402</v>
      </c>
      <c r="K2571" s="48">
        <v>2604</v>
      </c>
      <c r="L2571" s="49">
        <v>132</v>
      </c>
      <c r="M2571" s="48" t="s">
        <v>626</v>
      </c>
      <c r="N2571" s="51" t="s">
        <v>404</v>
      </c>
      <c r="P2571" s="48">
        <v>897</v>
      </c>
      <c r="Q2571" s="131" t="str">
        <f>IFERROR(INDEX(JRoomSCS!C:C,MATCH(JRooms!M2571,JRoomSCS!$B:$B,0)),"N/A")</f>
        <v>N/A</v>
      </c>
      <c r="R2571" s="86" t="s">
        <v>405</v>
      </c>
      <c r="S2571" s="87" t="str">
        <f>IFERROR(INDEX(SchoolList!C:C,MATCH(T2571,SchoolList!A:A,0)),"N/A")</f>
        <v>N/A</v>
      </c>
      <c r="T2571" s="87" t="s">
        <v>405</v>
      </c>
      <c r="U2571" s="88"/>
      <c r="V2571" s="87"/>
    </row>
    <row r="2572" spans="1:22" x14ac:dyDescent="0.2">
      <c r="A2572" s="48">
        <v>128</v>
      </c>
      <c r="B2572" s="48" t="s">
        <v>1291</v>
      </c>
      <c r="C2572" s="48" t="s">
        <v>1292</v>
      </c>
      <c r="D2572" s="49">
        <v>890</v>
      </c>
      <c r="E2572" s="50" t="s">
        <v>1328</v>
      </c>
      <c r="F2572" s="48" t="s">
        <v>1329</v>
      </c>
      <c r="G2572" s="48" t="s">
        <v>424</v>
      </c>
      <c r="H2572" s="48">
        <v>890</v>
      </c>
      <c r="I2572" s="48">
        <v>1</v>
      </c>
      <c r="J2572" s="48" t="s">
        <v>402</v>
      </c>
      <c r="K2572" s="48">
        <v>2605</v>
      </c>
      <c r="L2572" s="49">
        <v>132</v>
      </c>
      <c r="M2572" s="48" t="s">
        <v>626</v>
      </c>
      <c r="N2572" s="51" t="s">
        <v>404</v>
      </c>
      <c r="P2572" s="48">
        <v>897</v>
      </c>
      <c r="Q2572" s="131" t="str">
        <f>IFERROR(INDEX(JRoomSCS!C:C,MATCH(JRooms!M2572,JRoomSCS!$B:$B,0)),"N/A")</f>
        <v>N/A</v>
      </c>
      <c r="R2572" s="86" t="s">
        <v>405</v>
      </c>
      <c r="S2572" s="87" t="str">
        <f>IFERROR(INDEX(SchoolList!C:C,MATCH(T2572,SchoolList!A:A,0)),"N/A")</f>
        <v>N/A</v>
      </c>
      <c r="T2572" s="87" t="s">
        <v>405</v>
      </c>
      <c r="U2572" s="88"/>
      <c r="V2572" s="87"/>
    </row>
    <row r="2573" spans="1:22" x14ac:dyDescent="0.2">
      <c r="A2573" s="48">
        <v>128</v>
      </c>
      <c r="B2573" s="48" t="s">
        <v>1291</v>
      </c>
      <c r="C2573" s="48" t="s">
        <v>1292</v>
      </c>
      <c r="D2573" s="49">
        <v>875</v>
      </c>
      <c r="E2573" s="50" t="s">
        <v>629</v>
      </c>
      <c r="F2573" s="48" t="s">
        <v>630</v>
      </c>
      <c r="G2573" s="48" t="s">
        <v>424</v>
      </c>
      <c r="H2573" s="48">
        <v>875</v>
      </c>
      <c r="I2573" s="48">
        <v>1</v>
      </c>
      <c r="J2573" s="48" t="s">
        <v>402</v>
      </c>
      <c r="K2573" s="48">
        <v>2590</v>
      </c>
      <c r="L2573" s="49">
        <v>14</v>
      </c>
      <c r="M2573" s="48" t="s">
        <v>626</v>
      </c>
      <c r="N2573" s="51" t="s">
        <v>404</v>
      </c>
      <c r="P2573" s="48">
        <v>897</v>
      </c>
      <c r="Q2573" s="131" t="str">
        <f>IFERROR(INDEX(JRoomSCS!C:C,MATCH(JRooms!M2573,JRoomSCS!$B:$B,0)),"N/A")</f>
        <v>N/A</v>
      </c>
      <c r="R2573" s="86" t="s">
        <v>405</v>
      </c>
      <c r="S2573" s="87" t="str">
        <f>IFERROR(INDEX(SchoolList!C:C,MATCH(T2573,SchoolList!A:A,0)),"N/A")</f>
        <v>N/A</v>
      </c>
      <c r="T2573" s="87" t="s">
        <v>405</v>
      </c>
      <c r="U2573" s="88"/>
      <c r="V2573" s="87"/>
    </row>
    <row r="2574" spans="1:22" x14ac:dyDescent="0.2">
      <c r="A2574" s="48">
        <v>128</v>
      </c>
      <c r="B2574" s="48" t="s">
        <v>1291</v>
      </c>
      <c r="C2574" s="48" t="s">
        <v>1292</v>
      </c>
      <c r="D2574" s="49">
        <v>876</v>
      </c>
      <c r="E2574" s="50" t="s">
        <v>631</v>
      </c>
      <c r="F2574" s="48" t="s">
        <v>632</v>
      </c>
      <c r="G2574" s="48" t="s">
        <v>424</v>
      </c>
      <c r="H2574" s="48">
        <v>876</v>
      </c>
      <c r="I2574" s="48">
        <v>1</v>
      </c>
      <c r="J2574" s="48" t="s">
        <v>402</v>
      </c>
      <c r="K2574" s="48">
        <v>2591</v>
      </c>
      <c r="L2574" s="49">
        <v>15</v>
      </c>
      <c r="M2574" s="48" t="s">
        <v>626</v>
      </c>
      <c r="N2574" s="51" t="s">
        <v>404</v>
      </c>
      <c r="P2574" s="48">
        <v>897</v>
      </c>
      <c r="Q2574" s="131" t="str">
        <f>IFERROR(INDEX(JRoomSCS!C:C,MATCH(JRooms!M2574,JRoomSCS!$B:$B,0)),"N/A")</f>
        <v>N/A</v>
      </c>
      <c r="R2574" s="86" t="s">
        <v>405</v>
      </c>
      <c r="S2574" s="87" t="str">
        <f>IFERROR(INDEX(SchoolList!C:C,MATCH(T2574,SchoolList!A:A,0)),"N/A")</f>
        <v>N/A</v>
      </c>
      <c r="T2574" s="87" t="s">
        <v>405</v>
      </c>
      <c r="U2574" s="88"/>
      <c r="V2574" s="87"/>
    </row>
    <row r="2575" spans="1:22" x14ac:dyDescent="0.2">
      <c r="A2575" s="48">
        <v>128</v>
      </c>
      <c r="B2575" s="48" t="s">
        <v>1291</v>
      </c>
      <c r="C2575" s="48" t="s">
        <v>1292</v>
      </c>
      <c r="D2575" s="49">
        <v>877</v>
      </c>
      <c r="E2575" s="50" t="s">
        <v>633</v>
      </c>
      <c r="F2575" s="48" t="s">
        <v>634</v>
      </c>
      <c r="G2575" s="48" t="s">
        <v>424</v>
      </c>
      <c r="H2575" s="48">
        <v>877</v>
      </c>
      <c r="I2575" s="48">
        <v>1</v>
      </c>
      <c r="J2575" s="48" t="s">
        <v>402</v>
      </c>
      <c r="K2575" s="48">
        <v>2592</v>
      </c>
      <c r="L2575" s="49">
        <v>16</v>
      </c>
      <c r="M2575" s="48" t="s">
        <v>626</v>
      </c>
      <c r="N2575" s="51" t="s">
        <v>404</v>
      </c>
      <c r="P2575" s="48">
        <v>714</v>
      </c>
      <c r="Q2575" s="131" t="str">
        <f>IFERROR(INDEX(JRoomSCS!C:C,MATCH(JRooms!M2575,JRoomSCS!$B:$B,0)),"N/A")</f>
        <v>N/A</v>
      </c>
      <c r="R2575" s="86" t="s">
        <v>405</v>
      </c>
      <c r="S2575" s="87" t="str">
        <f>IFERROR(INDEX(SchoolList!C:C,MATCH(T2575,SchoolList!A:A,0)),"N/A")</f>
        <v>N/A</v>
      </c>
      <c r="T2575" s="87" t="s">
        <v>405</v>
      </c>
      <c r="U2575" s="88"/>
      <c r="V2575" s="87"/>
    </row>
    <row r="2576" spans="1:22" x14ac:dyDescent="0.2">
      <c r="A2576" s="48">
        <v>128</v>
      </c>
      <c r="B2576" s="48" t="s">
        <v>1291</v>
      </c>
      <c r="C2576" s="48" t="s">
        <v>1292</v>
      </c>
      <c r="D2576" s="49">
        <v>878</v>
      </c>
      <c r="E2576" s="50" t="s">
        <v>635</v>
      </c>
      <c r="F2576" s="48" t="s">
        <v>636</v>
      </c>
      <c r="G2576" s="48" t="s">
        <v>424</v>
      </c>
      <c r="H2576" s="48">
        <v>878</v>
      </c>
      <c r="I2576" s="48">
        <v>1</v>
      </c>
      <c r="J2576" s="48" t="s">
        <v>402</v>
      </c>
      <c r="K2576" s="48">
        <v>2593</v>
      </c>
      <c r="L2576" s="49">
        <v>17</v>
      </c>
      <c r="M2576" s="48" t="s">
        <v>626</v>
      </c>
      <c r="N2576" s="51" t="s">
        <v>404</v>
      </c>
      <c r="P2576" s="48">
        <v>897</v>
      </c>
      <c r="Q2576" s="131" t="str">
        <f>IFERROR(INDEX(JRoomSCS!C:C,MATCH(JRooms!M2576,JRoomSCS!$B:$B,0)),"N/A")</f>
        <v>N/A</v>
      </c>
      <c r="R2576" s="86" t="s">
        <v>405</v>
      </c>
      <c r="S2576" s="87" t="str">
        <f>IFERROR(INDEX(SchoolList!C:C,MATCH(T2576,SchoolList!A:A,0)),"N/A")</f>
        <v>N/A</v>
      </c>
      <c r="T2576" s="87" t="s">
        <v>405</v>
      </c>
      <c r="U2576" s="88"/>
      <c r="V2576" s="87"/>
    </row>
    <row r="2577" spans="1:22" x14ac:dyDescent="0.2">
      <c r="A2577" s="48">
        <v>128</v>
      </c>
      <c r="B2577" s="48" t="s">
        <v>1291</v>
      </c>
      <c r="C2577" s="48" t="s">
        <v>1292</v>
      </c>
      <c r="D2577" s="49">
        <v>862</v>
      </c>
      <c r="E2577" s="50" t="s">
        <v>1330</v>
      </c>
      <c r="F2577" s="48" t="s">
        <v>1331</v>
      </c>
      <c r="G2577" s="48" t="s">
        <v>424</v>
      </c>
      <c r="H2577" s="48">
        <v>862</v>
      </c>
      <c r="I2577" s="48">
        <v>1</v>
      </c>
      <c r="J2577" s="48" t="s">
        <v>402</v>
      </c>
      <c r="K2577" s="48">
        <v>2577</v>
      </c>
      <c r="L2577" s="49">
        <v>80</v>
      </c>
      <c r="M2577" s="48" t="s">
        <v>626</v>
      </c>
      <c r="N2577" s="51" t="s">
        <v>404</v>
      </c>
      <c r="P2577" s="48">
        <v>897</v>
      </c>
      <c r="Q2577" s="131" t="str">
        <f>IFERROR(INDEX(JRoomSCS!C:C,MATCH(JRooms!M2577,JRoomSCS!$B:$B,0)),"N/A")</f>
        <v>N/A</v>
      </c>
      <c r="R2577" s="86" t="s">
        <v>405</v>
      </c>
      <c r="S2577" s="87" t="str">
        <f>IFERROR(INDEX(SchoolList!C:C,MATCH(T2577,SchoolList!A:A,0)),"N/A")</f>
        <v>N/A</v>
      </c>
      <c r="T2577" s="87" t="s">
        <v>405</v>
      </c>
      <c r="U2577" s="88"/>
      <c r="V2577" s="87"/>
    </row>
    <row r="2578" spans="1:22" x14ac:dyDescent="0.2">
      <c r="A2578" s="48">
        <v>128</v>
      </c>
      <c r="B2578" s="48" t="s">
        <v>1291</v>
      </c>
      <c r="C2578" s="48" t="s">
        <v>1292</v>
      </c>
      <c r="D2578" s="49">
        <v>863</v>
      </c>
      <c r="E2578" s="50" t="s">
        <v>1332</v>
      </c>
      <c r="F2578" s="48" t="s">
        <v>1333</v>
      </c>
      <c r="G2578" s="48" t="s">
        <v>424</v>
      </c>
      <c r="H2578" s="48">
        <v>863</v>
      </c>
      <c r="I2578" s="48">
        <v>1</v>
      </c>
      <c r="J2578" s="48" t="s">
        <v>402</v>
      </c>
      <c r="K2578" s="48">
        <v>2578</v>
      </c>
      <c r="L2578" s="49">
        <v>81</v>
      </c>
      <c r="M2578" s="48" t="s">
        <v>626</v>
      </c>
      <c r="N2578" s="51" t="s">
        <v>404</v>
      </c>
      <c r="P2578" s="48">
        <v>897</v>
      </c>
      <c r="Q2578" s="131" t="str">
        <f>IFERROR(INDEX(JRoomSCS!C:C,MATCH(JRooms!M2578,JRoomSCS!$B:$B,0)),"N/A")</f>
        <v>N/A</v>
      </c>
      <c r="R2578" s="86" t="s">
        <v>405</v>
      </c>
      <c r="S2578" s="87" t="str">
        <f>IFERROR(INDEX(SchoolList!C:C,MATCH(T2578,SchoolList!A:A,0)),"N/A")</f>
        <v>N/A</v>
      </c>
      <c r="T2578" s="87" t="s">
        <v>405</v>
      </c>
      <c r="U2578" s="88"/>
      <c r="V2578" s="87"/>
    </row>
    <row r="2579" spans="1:22" x14ac:dyDescent="0.2">
      <c r="A2579" s="48">
        <v>128</v>
      </c>
      <c r="B2579" s="48" t="s">
        <v>1291</v>
      </c>
      <c r="C2579" s="48" t="s">
        <v>1292</v>
      </c>
      <c r="D2579" s="49">
        <v>864</v>
      </c>
      <c r="E2579" s="50" t="s">
        <v>1334</v>
      </c>
      <c r="F2579" s="48" t="s">
        <v>1335</v>
      </c>
      <c r="G2579" s="48" t="s">
        <v>424</v>
      </c>
      <c r="H2579" s="48">
        <v>864</v>
      </c>
      <c r="I2579" s="48">
        <v>1</v>
      </c>
      <c r="J2579" s="48" t="s">
        <v>402</v>
      </c>
      <c r="K2579" s="48">
        <v>2579</v>
      </c>
      <c r="L2579" s="49">
        <v>82</v>
      </c>
      <c r="M2579" s="48" t="s">
        <v>626</v>
      </c>
      <c r="N2579" s="51" t="s">
        <v>404</v>
      </c>
      <c r="P2579" s="48">
        <v>667</v>
      </c>
      <c r="Q2579" s="131" t="str">
        <f>IFERROR(INDEX(JRoomSCS!C:C,MATCH(JRooms!M2579,JRoomSCS!$B:$B,0)),"N/A")</f>
        <v>N/A</v>
      </c>
      <c r="R2579" s="86" t="s">
        <v>405</v>
      </c>
      <c r="S2579" s="87" t="str">
        <f>IFERROR(INDEX(SchoolList!C:C,MATCH(T2579,SchoolList!A:A,0)),"N/A")</f>
        <v>N/A</v>
      </c>
      <c r="T2579" s="87" t="s">
        <v>405</v>
      </c>
      <c r="U2579" s="88"/>
      <c r="V2579" s="87"/>
    </row>
    <row r="2580" spans="1:22" x14ac:dyDescent="0.2">
      <c r="A2580" s="48">
        <v>128</v>
      </c>
      <c r="B2580" s="48" t="s">
        <v>1291</v>
      </c>
      <c r="C2580" s="48" t="s">
        <v>1292</v>
      </c>
      <c r="D2580" s="49">
        <v>865</v>
      </c>
      <c r="E2580" s="50" t="s">
        <v>1336</v>
      </c>
      <c r="F2580" s="48" t="s">
        <v>1337</v>
      </c>
      <c r="G2580" s="48" t="s">
        <v>424</v>
      </c>
      <c r="H2580" s="48">
        <v>865</v>
      </c>
      <c r="I2580" s="48">
        <v>1</v>
      </c>
      <c r="J2580" s="48" t="s">
        <v>402</v>
      </c>
      <c r="K2580" s="48">
        <v>2580</v>
      </c>
      <c r="L2580" s="49">
        <v>83</v>
      </c>
      <c r="M2580" s="48" t="s">
        <v>626</v>
      </c>
      <c r="N2580" s="51" t="s">
        <v>404</v>
      </c>
      <c r="P2580" s="48">
        <v>816</v>
      </c>
      <c r="Q2580" s="131" t="str">
        <f>IFERROR(INDEX(JRoomSCS!C:C,MATCH(JRooms!M2580,JRoomSCS!$B:$B,0)),"N/A")</f>
        <v>N/A</v>
      </c>
      <c r="R2580" s="86" t="s">
        <v>405</v>
      </c>
      <c r="S2580" s="87" t="str">
        <f>IFERROR(INDEX(SchoolList!C:C,MATCH(T2580,SchoolList!A:A,0)),"N/A")</f>
        <v>N/A</v>
      </c>
      <c r="T2580" s="87" t="s">
        <v>405</v>
      </c>
      <c r="U2580" s="88"/>
      <c r="V2580" s="87"/>
    </row>
    <row r="2581" spans="1:22" x14ac:dyDescent="0.2">
      <c r="A2581" s="48">
        <v>128</v>
      </c>
      <c r="B2581" s="48" t="s">
        <v>1291</v>
      </c>
      <c r="C2581" s="48" t="s">
        <v>1292</v>
      </c>
      <c r="D2581" s="49">
        <v>866</v>
      </c>
      <c r="E2581" s="50" t="s">
        <v>1338</v>
      </c>
      <c r="F2581" s="48" t="s">
        <v>1339</v>
      </c>
      <c r="G2581" s="48" t="s">
        <v>424</v>
      </c>
      <c r="H2581" s="48">
        <v>866</v>
      </c>
      <c r="I2581" s="48">
        <v>1</v>
      </c>
      <c r="J2581" s="48" t="s">
        <v>402</v>
      </c>
      <c r="K2581" s="48">
        <v>2581</v>
      </c>
      <c r="L2581" s="49">
        <v>84</v>
      </c>
      <c r="M2581" s="48" t="s">
        <v>626</v>
      </c>
      <c r="N2581" s="51" t="s">
        <v>404</v>
      </c>
      <c r="P2581" s="48">
        <v>805</v>
      </c>
      <c r="Q2581" s="131" t="str">
        <f>IFERROR(INDEX(JRoomSCS!C:C,MATCH(JRooms!M2581,JRoomSCS!$B:$B,0)),"N/A")</f>
        <v>N/A</v>
      </c>
      <c r="R2581" s="86" t="s">
        <v>405</v>
      </c>
      <c r="S2581" s="87" t="str">
        <f>IFERROR(INDEX(SchoolList!C:C,MATCH(T2581,SchoolList!A:A,0)),"N/A")</f>
        <v>N/A</v>
      </c>
      <c r="T2581" s="87" t="s">
        <v>405</v>
      </c>
      <c r="U2581" s="88"/>
      <c r="V2581" s="87"/>
    </row>
    <row r="2582" spans="1:22" x14ac:dyDescent="0.2">
      <c r="A2582" s="48">
        <v>128</v>
      </c>
      <c r="B2582" s="48" t="s">
        <v>1291</v>
      </c>
      <c r="C2582" s="48" t="s">
        <v>1292</v>
      </c>
      <c r="D2582" s="49">
        <v>867</v>
      </c>
      <c r="E2582" s="50" t="s">
        <v>1340</v>
      </c>
      <c r="F2582" s="48" t="s">
        <v>1341</v>
      </c>
      <c r="G2582" s="48" t="s">
        <v>424</v>
      </c>
      <c r="H2582" s="48">
        <v>867</v>
      </c>
      <c r="I2582" s="48">
        <v>1</v>
      </c>
      <c r="J2582" s="48" t="s">
        <v>402</v>
      </c>
      <c r="K2582" s="48">
        <v>2582</v>
      </c>
      <c r="L2582" s="49">
        <v>85</v>
      </c>
      <c r="M2582" s="48" t="s">
        <v>626</v>
      </c>
      <c r="N2582" s="51" t="s">
        <v>404</v>
      </c>
      <c r="P2582" s="48">
        <v>714</v>
      </c>
      <c r="Q2582" s="131" t="str">
        <f>IFERROR(INDEX(JRoomSCS!C:C,MATCH(JRooms!M2582,JRoomSCS!$B:$B,0)),"N/A")</f>
        <v>N/A</v>
      </c>
      <c r="R2582" s="86" t="s">
        <v>405</v>
      </c>
      <c r="S2582" s="87" t="str">
        <f>IFERROR(INDEX(SchoolList!C:C,MATCH(T2582,SchoolList!A:A,0)),"N/A")</f>
        <v>N/A</v>
      </c>
      <c r="T2582" s="87" t="s">
        <v>405</v>
      </c>
      <c r="U2582" s="88"/>
      <c r="V2582" s="87"/>
    </row>
    <row r="2583" spans="1:22" x14ac:dyDescent="0.2">
      <c r="A2583" s="48">
        <v>128</v>
      </c>
      <c r="B2583" s="48" t="s">
        <v>1291</v>
      </c>
      <c r="C2583" s="48" t="s">
        <v>1292</v>
      </c>
      <c r="D2583" s="49">
        <v>868</v>
      </c>
      <c r="E2583" s="50" t="s">
        <v>1342</v>
      </c>
      <c r="F2583" s="48" t="s">
        <v>1343</v>
      </c>
      <c r="G2583" s="48" t="s">
        <v>424</v>
      </c>
      <c r="H2583" s="48">
        <v>868</v>
      </c>
      <c r="I2583" s="48">
        <v>1</v>
      </c>
      <c r="J2583" s="48" t="s">
        <v>402</v>
      </c>
      <c r="K2583" s="48">
        <v>2583</v>
      </c>
      <c r="L2583" s="49">
        <v>90</v>
      </c>
      <c r="M2583" s="48" t="s">
        <v>626</v>
      </c>
      <c r="N2583" s="51" t="s">
        <v>404</v>
      </c>
      <c r="P2583" s="48">
        <v>714</v>
      </c>
      <c r="Q2583" s="131" t="str">
        <f>IFERROR(INDEX(JRoomSCS!C:C,MATCH(JRooms!M2583,JRoomSCS!$B:$B,0)),"N/A")</f>
        <v>N/A</v>
      </c>
      <c r="R2583" s="86" t="s">
        <v>405</v>
      </c>
      <c r="S2583" s="87" t="str">
        <f>IFERROR(INDEX(SchoolList!C:C,MATCH(T2583,SchoolList!A:A,0)),"N/A")</f>
        <v>N/A</v>
      </c>
      <c r="T2583" s="87" t="s">
        <v>405</v>
      </c>
      <c r="U2583" s="88"/>
      <c r="V2583" s="87"/>
    </row>
    <row r="2584" spans="1:22" x14ac:dyDescent="0.2">
      <c r="A2584" s="48">
        <v>128</v>
      </c>
      <c r="B2584" s="48" t="s">
        <v>1291</v>
      </c>
      <c r="C2584" s="48" t="s">
        <v>1292</v>
      </c>
      <c r="D2584" s="49">
        <v>869</v>
      </c>
      <c r="E2584" s="50" t="s">
        <v>1344</v>
      </c>
      <c r="F2584" s="48" t="s">
        <v>1345</v>
      </c>
      <c r="G2584" s="48" t="s">
        <v>424</v>
      </c>
      <c r="H2584" s="48">
        <v>869</v>
      </c>
      <c r="I2584" s="48">
        <v>1</v>
      </c>
      <c r="J2584" s="48" t="s">
        <v>402</v>
      </c>
      <c r="K2584" s="48">
        <v>2584</v>
      </c>
      <c r="L2584" s="49">
        <v>91</v>
      </c>
      <c r="M2584" s="48" t="s">
        <v>626</v>
      </c>
      <c r="N2584" s="51" t="s">
        <v>404</v>
      </c>
      <c r="P2584" s="48">
        <v>714</v>
      </c>
      <c r="Q2584" s="131" t="str">
        <f>IFERROR(INDEX(JRoomSCS!C:C,MATCH(JRooms!M2584,JRoomSCS!$B:$B,0)),"N/A")</f>
        <v>N/A</v>
      </c>
      <c r="R2584" s="86" t="s">
        <v>405</v>
      </c>
      <c r="S2584" s="87" t="str">
        <f>IFERROR(INDEX(SchoolList!C:C,MATCH(T2584,SchoolList!A:A,0)),"N/A")</f>
        <v>N/A</v>
      </c>
      <c r="T2584" s="87" t="s">
        <v>405</v>
      </c>
      <c r="U2584" s="88"/>
      <c r="V2584" s="87"/>
    </row>
    <row r="2585" spans="1:22" x14ac:dyDescent="0.2">
      <c r="A2585" s="48">
        <v>128</v>
      </c>
      <c r="B2585" s="48" t="s">
        <v>1291</v>
      </c>
      <c r="C2585" s="48" t="s">
        <v>1292</v>
      </c>
      <c r="D2585" s="49">
        <v>870</v>
      </c>
      <c r="E2585" s="50" t="s">
        <v>1346</v>
      </c>
      <c r="F2585" s="48" t="s">
        <v>1347</v>
      </c>
      <c r="G2585" s="48" t="s">
        <v>424</v>
      </c>
      <c r="H2585" s="48">
        <v>870</v>
      </c>
      <c r="I2585" s="48">
        <v>1</v>
      </c>
      <c r="J2585" s="48" t="s">
        <v>402</v>
      </c>
      <c r="K2585" s="48">
        <v>2585</v>
      </c>
      <c r="L2585" s="49">
        <v>92</v>
      </c>
      <c r="M2585" s="48" t="s">
        <v>626</v>
      </c>
      <c r="N2585" s="51" t="s">
        <v>404</v>
      </c>
      <c r="P2585" s="48">
        <v>714</v>
      </c>
      <c r="Q2585" s="131" t="str">
        <f>IFERROR(INDEX(JRoomSCS!C:C,MATCH(JRooms!M2585,JRoomSCS!$B:$B,0)),"N/A")</f>
        <v>N/A</v>
      </c>
      <c r="R2585" s="86" t="s">
        <v>405</v>
      </c>
      <c r="S2585" s="87" t="str">
        <f>IFERROR(INDEX(SchoolList!C:C,MATCH(T2585,SchoolList!A:A,0)),"N/A")</f>
        <v>N/A</v>
      </c>
      <c r="T2585" s="87" t="s">
        <v>405</v>
      </c>
      <c r="U2585" s="88"/>
      <c r="V2585" s="87"/>
    </row>
    <row r="2586" spans="1:22" x14ac:dyDescent="0.2">
      <c r="A2586" s="48">
        <v>128</v>
      </c>
      <c r="B2586" s="48" t="s">
        <v>1291</v>
      </c>
      <c r="C2586" s="48" t="s">
        <v>1292</v>
      </c>
      <c r="D2586" s="49">
        <v>871</v>
      </c>
      <c r="E2586" s="50" t="s">
        <v>1348</v>
      </c>
      <c r="F2586" s="48" t="s">
        <v>1349</v>
      </c>
      <c r="G2586" s="48" t="s">
        <v>424</v>
      </c>
      <c r="H2586" s="48">
        <v>871</v>
      </c>
      <c r="I2586" s="48">
        <v>1</v>
      </c>
      <c r="J2586" s="48" t="s">
        <v>402</v>
      </c>
      <c r="K2586" s="48">
        <v>2586</v>
      </c>
      <c r="L2586" s="49">
        <v>93</v>
      </c>
      <c r="M2586" s="48" t="s">
        <v>626</v>
      </c>
      <c r="N2586" s="51" t="s">
        <v>404</v>
      </c>
      <c r="P2586" s="48">
        <v>782</v>
      </c>
      <c r="Q2586" s="131" t="str">
        <f>IFERROR(INDEX(JRoomSCS!C:C,MATCH(JRooms!M2586,JRoomSCS!$B:$B,0)),"N/A")</f>
        <v>N/A</v>
      </c>
      <c r="R2586" s="86" t="s">
        <v>405</v>
      </c>
      <c r="S2586" s="87" t="str">
        <f>IFERROR(INDEX(SchoolList!C:C,MATCH(T2586,SchoolList!A:A,0)),"N/A")</f>
        <v>N/A</v>
      </c>
      <c r="T2586" s="87" t="s">
        <v>405</v>
      </c>
      <c r="U2586" s="88"/>
      <c r="V2586" s="87"/>
    </row>
    <row r="2587" spans="1:22" x14ac:dyDescent="0.2">
      <c r="A2587" s="48">
        <v>128</v>
      </c>
      <c r="B2587" s="48" t="s">
        <v>1291</v>
      </c>
      <c r="C2587" s="48" t="s">
        <v>1292</v>
      </c>
      <c r="D2587" s="49">
        <v>872</v>
      </c>
      <c r="E2587" s="50" t="s">
        <v>1350</v>
      </c>
      <c r="F2587" s="48" t="s">
        <v>1351</v>
      </c>
      <c r="G2587" s="48" t="s">
        <v>424</v>
      </c>
      <c r="H2587" s="48">
        <v>872</v>
      </c>
      <c r="I2587" s="48">
        <v>1</v>
      </c>
      <c r="J2587" s="48" t="s">
        <v>402</v>
      </c>
      <c r="K2587" s="48">
        <v>2587</v>
      </c>
      <c r="L2587" s="49">
        <v>94</v>
      </c>
      <c r="M2587" s="48" t="s">
        <v>626</v>
      </c>
      <c r="N2587" s="51" t="s">
        <v>404</v>
      </c>
      <c r="P2587" s="48">
        <v>782</v>
      </c>
      <c r="Q2587" s="131" t="str">
        <f>IFERROR(INDEX(JRoomSCS!C:C,MATCH(JRooms!M2587,JRoomSCS!$B:$B,0)),"N/A")</f>
        <v>N/A</v>
      </c>
      <c r="R2587" s="86" t="s">
        <v>405</v>
      </c>
      <c r="S2587" s="87" t="str">
        <f>IFERROR(INDEX(SchoolList!C:C,MATCH(T2587,SchoolList!A:A,0)),"N/A")</f>
        <v>N/A</v>
      </c>
      <c r="T2587" s="87" t="s">
        <v>405</v>
      </c>
      <c r="U2587" s="88"/>
      <c r="V2587" s="87"/>
    </row>
    <row r="2588" spans="1:22" x14ac:dyDescent="0.2">
      <c r="A2588" s="48">
        <v>128</v>
      </c>
      <c r="B2588" s="48" t="s">
        <v>1291</v>
      </c>
      <c r="C2588" s="48" t="s">
        <v>1292</v>
      </c>
      <c r="D2588" s="49">
        <v>873</v>
      </c>
      <c r="E2588" s="50" t="s">
        <v>1352</v>
      </c>
      <c r="F2588" s="48" t="s">
        <v>1353</v>
      </c>
      <c r="G2588" s="48" t="s">
        <v>424</v>
      </c>
      <c r="H2588" s="48">
        <v>873</v>
      </c>
      <c r="I2588" s="48">
        <v>1</v>
      </c>
      <c r="J2588" s="48" t="s">
        <v>402</v>
      </c>
      <c r="K2588" s="48">
        <v>2588</v>
      </c>
      <c r="L2588" s="49">
        <v>95</v>
      </c>
      <c r="M2588" s="48" t="s">
        <v>626</v>
      </c>
      <c r="N2588" s="51" t="s">
        <v>404</v>
      </c>
      <c r="P2588" s="48">
        <v>897</v>
      </c>
      <c r="Q2588" s="131" t="str">
        <f>IFERROR(INDEX(JRoomSCS!C:C,MATCH(JRooms!M2588,JRoomSCS!$B:$B,0)),"N/A")</f>
        <v>N/A</v>
      </c>
      <c r="R2588" s="86" t="s">
        <v>405</v>
      </c>
      <c r="S2588" s="87" t="str">
        <f>IFERROR(INDEX(SchoolList!C:C,MATCH(T2588,SchoolList!A:A,0)),"N/A")</f>
        <v>N/A</v>
      </c>
      <c r="T2588" s="87" t="s">
        <v>405</v>
      </c>
      <c r="U2588" s="88"/>
      <c r="V2588" s="87"/>
    </row>
    <row r="2589" spans="1:22" x14ac:dyDescent="0.2">
      <c r="A2589" s="48">
        <v>128</v>
      </c>
      <c r="B2589" s="48" t="s">
        <v>1291</v>
      </c>
      <c r="C2589" s="48" t="s">
        <v>1292</v>
      </c>
      <c r="D2589" s="49">
        <v>896</v>
      </c>
      <c r="E2589" s="50" t="s">
        <v>898</v>
      </c>
      <c r="F2589" s="48" t="s">
        <v>1354</v>
      </c>
      <c r="G2589" s="48" t="s">
        <v>424</v>
      </c>
      <c r="H2589" s="48">
        <v>896</v>
      </c>
      <c r="I2589" s="48">
        <v>1</v>
      </c>
      <c r="J2589" s="48" t="s">
        <v>402</v>
      </c>
      <c r="K2589" s="48">
        <v>2611</v>
      </c>
      <c r="L2589" s="49" t="s">
        <v>898</v>
      </c>
      <c r="M2589" s="48" t="s">
        <v>490</v>
      </c>
      <c r="N2589" s="51" t="s">
        <v>491</v>
      </c>
      <c r="P2589" s="48">
        <v>851</v>
      </c>
      <c r="Q2589" s="131" t="str">
        <f>IFERROR(INDEX(JRoomSCS!C:C,MATCH(JRooms!M2589,JRoomSCS!$B:$B,0)),"N/A")</f>
        <v>N/A</v>
      </c>
      <c r="R2589" s="86" t="s">
        <v>405</v>
      </c>
      <c r="S2589" s="87" t="str">
        <f>IFERROR(INDEX(SchoolList!C:C,MATCH(T2589,SchoolList!A:A,0)),"N/A")</f>
        <v>N/A</v>
      </c>
      <c r="T2589" s="87" t="s">
        <v>405</v>
      </c>
      <c r="U2589" s="88"/>
      <c r="V2589" s="87"/>
    </row>
    <row r="2590" spans="1:22" x14ac:dyDescent="0.2">
      <c r="A2590" s="48">
        <v>128</v>
      </c>
      <c r="B2590" s="48" t="s">
        <v>1291</v>
      </c>
      <c r="C2590" s="48" t="s">
        <v>1292</v>
      </c>
      <c r="D2590" s="49">
        <v>892</v>
      </c>
      <c r="E2590" s="50" t="s">
        <v>551</v>
      </c>
      <c r="F2590" s="48" t="s">
        <v>552</v>
      </c>
      <c r="G2590" s="48" t="s">
        <v>424</v>
      </c>
      <c r="H2590" s="48">
        <v>892</v>
      </c>
      <c r="I2590" s="48">
        <v>1</v>
      </c>
      <c r="J2590" s="48" t="s">
        <v>402</v>
      </c>
      <c r="K2590" s="48">
        <v>2607</v>
      </c>
      <c r="L2590" s="49" t="s">
        <v>496</v>
      </c>
      <c r="M2590" s="48" t="s">
        <v>626</v>
      </c>
      <c r="N2590" s="51" t="s">
        <v>404</v>
      </c>
      <c r="P2590" s="48">
        <v>897</v>
      </c>
      <c r="Q2590" s="131" t="str">
        <f>IFERROR(INDEX(JRoomSCS!C:C,MATCH(JRooms!M2590,JRoomSCS!$B:$B,0)),"N/A")</f>
        <v>N/A</v>
      </c>
      <c r="R2590" s="86" t="s">
        <v>405</v>
      </c>
      <c r="S2590" s="87" t="str">
        <f>IFERROR(INDEX(SchoolList!C:C,MATCH(T2590,SchoolList!A:A,0)),"N/A")</f>
        <v>N/A</v>
      </c>
      <c r="T2590" s="87" t="s">
        <v>405</v>
      </c>
      <c r="U2590" s="88"/>
      <c r="V2590" s="87"/>
    </row>
    <row r="2591" spans="1:22" x14ac:dyDescent="0.2">
      <c r="A2591" s="48">
        <v>128</v>
      </c>
      <c r="B2591" s="48" t="s">
        <v>1291</v>
      </c>
      <c r="C2591" s="48" t="s">
        <v>1292</v>
      </c>
      <c r="D2591" s="49">
        <v>891</v>
      </c>
      <c r="E2591" s="50" t="s">
        <v>553</v>
      </c>
      <c r="F2591" s="48" t="s">
        <v>554</v>
      </c>
      <c r="G2591" s="48" t="s">
        <v>424</v>
      </c>
      <c r="H2591" s="48">
        <v>891</v>
      </c>
      <c r="I2591" s="48">
        <v>1</v>
      </c>
      <c r="J2591" s="48" t="s">
        <v>402</v>
      </c>
      <c r="K2591" s="48">
        <v>2606</v>
      </c>
      <c r="L2591" s="49" t="s">
        <v>279</v>
      </c>
      <c r="M2591" s="48" t="s">
        <v>626</v>
      </c>
      <c r="N2591" s="51" t="s">
        <v>404</v>
      </c>
      <c r="P2591" s="48">
        <v>897</v>
      </c>
      <c r="Q2591" s="131" t="str">
        <f>IFERROR(INDEX(JRoomSCS!C:C,MATCH(JRooms!M2591,JRoomSCS!$B:$B,0)),"N/A")</f>
        <v>N/A</v>
      </c>
      <c r="R2591" s="86" t="s">
        <v>405</v>
      </c>
      <c r="S2591" s="87" t="str">
        <f>IFERROR(INDEX(SchoolList!C:C,MATCH(T2591,SchoolList!A:A,0)),"N/A")</f>
        <v>N/A</v>
      </c>
      <c r="T2591" s="87" t="s">
        <v>405</v>
      </c>
      <c r="U2591" s="88"/>
      <c r="V2591" s="87"/>
    </row>
    <row r="2592" spans="1:22" x14ac:dyDescent="0.2">
      <c r="A2592" s="48">
        <v>128</v>
      </c>
      <c r="B2592" s="48" t="s">
        <v>1291</v>
      </c>
      <c r="C2592" s="48" t="s">
        <v>1292</v>
      </c>
      <c r="D2592" s="49">
        <v>894</v>
      </c>
      <c r="E2592" s="50" t="s">
        <v>448</v>
      </c>
      <c r="F2592" s="48" t="s">
        <v>449</v>
      </c>
      <c r="G2592" s="48" t="s">
        <v>424</v>
      </c>
      <c r="H2592" s="48">
        <v>894</v>
      </c>
      <c r="I2592" s="48">
        <v>1</v>
      </c>
      <c r="J2592" s="48" t="s">
        <v>402</v>
      </c>
      <c r="K2592" s="48">
        <v>2609</v>
      </c>
      <c r="L2592" s="49" t="s">
        <v>1355</v>
      </c>
      <c r="M2592" s="48" t="s">
        <v>626</v>
      </c>
      <c r="N2592" s="51" t="s">
        <v>404</v>
      </c>
      <c r="P2592" s="48">
        <v>897</v>
      </c>
      <c r="Q2592" s="131" t="str">
        <f>IFERROR(INDEX(JRoomSCS!C:C,MATCH(JRooms!M2592,JRoomSCS!$B:$B,0)),"N/A")</f>
        <v>N/A</v>
      </c>
      <c r="R2592" s="86" t="s">
        <v>405</v>
      </c>
      <c r="S2592" s="87" t="str">
        <f>IFERROR(INDEX(SchoolList!C:C,MATCH(T2592,SchoolList!A:A,0)),"N/A")</f>
        <v>N/A</v>
      </c>
      <c r="T2592" s="87" t="s">
        <v>405</v>
      </c>
      <c r="U2592" s="88"/>
      <c r="V2592" s="87"/>
    </row>
    <row r="2593" spans="1:22" x14ac:dyDescent="0.2">
      <c r="A2593" s="48">
        <v>128</v>
      </c>
      <c r="B2593" s="48" t="s">
        <v>1291</v>
      </c>
      <c r="C2593" s="48" t="s">
        <v>1292</v>
      </c>
      <c r="D2593" s="49">
        <v>893</v>
      </c>
      <c r="E2593" s="50" t="s">
        <v>450</v>
      </c>
      <c r="F2593" s="48" t="s">
        <v>451</v>
      </c>
      <c r="G2593" s="48" t="s">
        <v>424</v>
      </c>
      <c r="H2593" s="48">
        <v>893</v>
      </c>
      <c r="I2593" s="48">
        <v>1</v>
      </c>
      <c r="J2593" s="48" t="s">
        <v>402</v>
      </c>
      <c r="K2593" s="48">
        <v>2608</v>
      </c>
      <c r="L2593" s="49" t="s">
        <v>1356</v>
      </c>
      <c r="M2593" s="48" t="s">
        <v>626</v>
      </c>
      <c r="N2593" s="51" t="s">
        <v>404</v>
      </c>
      <c r="P2593" s="48">
        <v>897</v>
      </c>
      <c r="Q2593" s="131" t="str">
        <f>IFERROR(INDEX(JRoomSCS!C:C,MATCH(JRooms!M2593,JRoomSCS!$B:$B,0)),"N/A")</f>
        <v>N/A</v>
      </c>
      <c r="R2593" s="86" t="s">
        <v>405</v>
      </c>
      <c r="S2593" s="87" t="str">
        <f>IFERROR(INDEX(SchoolList!C:C,MATCH(T2593,SchoolList!A:A,0)),"N/A")</f>
        <v>N/A</v>
      </c>
      <c r="T2593" s="87" t="s">
        <v>405</v>
      </c>
      <c r="U2593" s="88"/>
      <c r="V2593" s="87"/>
    </row>
    <row r="2594" spans="1:22" x14ac:dyDescent="0.2">
      <c r="A2594" s="48">
        <v>128</v>
      </c>
      <c r="B2594" s="48" t="s">
        <v>1291</v>
      </c>
      <c r="C2594" s="48" t="s">
        <v>1292</v>
      </c>
      <c r="D2594" s="49">
        <v>895</v>
      </c>
      <c r="E2594" s="50" t="s">
        <v>896</v>
      </c>
      <c r="F2594" s="48" t="s">
        <v>1357</v>
      </c>
      <c r="G2594" s="48" t="s">
        <v>424</v>
      </c>
      <c r="H2594" s="48">
        <v>895</v>
      </c>
      <c r="I2594" s="48">
        <v>1</v>
      </c>
      <c r="J2594" s="48" t="s">
        <v>402</v>
      </c>
      <c r="K2594" s="48">
        <v>2610</v>
      </c>
      <c r="L2594" s="49" t="s">
        <v>896</v>
      </c>
      <c r="M2594" s="48" t="s">
        <v>490</v>
      </c>
      <c r="N2594" s="51" t="s">
        <v>491</v>
      </c>
      <c r="P2594" s="48">
        <v>851</v>
      </c>
      <c r="Q2594" s="131" t="str">
        <f>IFERROR(INDEX(JRoomSCS!C:C,MATCH(JRooms!M2594,JRoomSCS!$B:$B,0)),"N/A")</f>
        <v>N/A</v>
      </c>
      <c r="R2594" s="86" t="s">
        <v>405</v>
      </c>
      <c r="S2594" s="87" t="str">
        <f>IFERROR(INDEX(SchoolList!C:C,MATCH(T2594,SchoolList!A:A,0)),"N/A")</f>
        <v>N/A</v>
      </c>
      <c r="T2594" s="87" t="s">
        <v>405</v>
      </c>
      <c r="U2594" s="88"/>
      <c r="V2594" s="87"/>
    </row>
    <row r="2595" spans="1:22" x14ac:dyDescent="0.2">
      <c r="A2595" s="48">
        <v>77</v>
      </c>
      <c r="B2595" s="48" t="s">
        <v>1358</v>
      </c>
      <c r="C2595" s="48" t="s">
        <v>1359</v>
      </c>
      <c r="D2595" s="49">
        <v>704</v>
      </c>
      <c r="E2595" s="50" t="s">
        <v>399</v>
      </c>
      <c r="F2595" s="48" t="s">
        <v>400</v>
      </c>
      <c r="G2595" s="48" t="s">
        <v>401</v>
      </c>
      <c r="H2595" s="48">
        <v>704</v>
      </c>
      <c r="I2595" s="48">
        <v>1</v>
      </c>
      <c r="J2595" s="48" t="s">
        <v>402</v>
      </c>
      <c r="K2595" s="48">
        <v>1997</v>
      </c>
      <c r="L2595" s="49">
        <v>122</v>
      </c>
      <c r="M2595" s="48" t="s">
        <v>515</v>
      </c>
      <c r="N2595" s="51" t="s">
        <v>404</v>
      </c>
      <c r="P2595" s="48">
        <v>744</v>
      </c>
      <c r="Q2595" s="131" t="str">
        <f>IFERROR(INDEX(JRoomSCS!C:C,MATCH(JRooms!M2595,JRoomSCS!$B:$B,0)),"N/A")</f>
        <v>N/A</v>
      </c>
      <c r="R2595" s="86" t="s">
        <v>405</v>
      </c>
      <c r="S2595" s="87" t="str">
        <f>IFERROR(INDEX(SchoolList!C:C,MATCH(T2595,SchoolList!A:A,0)),"N/A")</f>
        <v>N/A</v>
      </c>
      <c r="T2595" s="87" t="s">
        <v>405</v>
      </c>
      <c r="U2595" s="88"/>
      <c r="V2595" s="87"/>
    </row>
    <row r="2596" spans="1:22" x14ac:dyDescent="0.2">
      <c r="A2596" s="48">
        <v>77</v>
      </c>
      <c r="B2596" s="48" t="s">
        <v>1358</v>
      </c>
      <c r="C2596" s="48" t="s">
        <v>1359</v>
      </c>
      <c r="D2596" s="49">
        <v>704</v>
      </c>
      <c r="E2596" s="50" t="s">
        <v>399</v>
      </c>
      <c r="F2596" s="48" t="s">
        <v>400</v>
      </c>
      <c r="G2596" s="48" t="s">
        <v>401</v>
      </c>
      <c r="H2596" s="48">
        <v>704</v>
      </c>
      <c r="I2596" s="48">
        <v>1</v>
      </c>
      <c r="J2596" s="48" t="s">
        <v>402</v>
      </c>
      <c r="K2596" s="48">
        <v>1996</v>
      </c>
      <c r="L2596" s="49">
        <v>123</v>
      </c>
      <c r="M2596" s="48" t="s">
        <v>515</v>
      </c>
      <c r="N2596" s="51" t="s">
        <v>404</v>
      </c>
      <c r="P2596" s="48">
        <v>744</v>
      </c>
      <c r="Q2596" s="131" t="str">
        <f>IFERROR(INDEX(JRoomSCS!C:C,MATCH(JRooms!M2596,JRoomSCS!$B:$B,0)),"N/A")</f>
        <v>N/A</v>
      </c>
      <c r="R2596" s="86" t="s">
        <v>405</v>
      </c>
      <c r="S2596" s="87" t="str">
        <f>IFERROR(INDEX(SchoolList!C:C,MATCH(T2596,SchoolList!A:A,0)),"N/A")</f>
        <v>N/A</v>
      </c>
      <c r="T2596" s="87" t="s">
        <v>405</v>
      </c>
      <c r="U2596" s="88"/>
      <c r="V2596" s="87"/>
    </row>
    <row r="2597" spans="1:22" x14ac:dyDescent="0.2">
      <c r="A2597" s="48">
        <v>77</v>
      </c>
      <c r="B2597" s="48" t="s">
        <v>1358</v>
      </c>
      <c r="C2597" s="48" t="s">
        <v>1359</v>
      </c>
      <c r="D2597" s="49">
        <v>704</v>
      </c>
      <c r="E2597" s="50" t="s">
        <v>399</v>
      </c>
      <c r="F2597" s="48" t="s">
        <v>400</v>
      </c>
      <c r="G2597" s="48" t="s">
        <v>401</v>
      </c>
      <c r="H2597" s="48">
        <v>704</v>
      </c>
      <c r="I2597" s="48">
        <v>1</v>
      </c>
      <c r="J2597" s="48" t="s">
        <v>402</v>
      </c>
      <c r="K2597" s="48">
        <v>1995</v>
      </c>
      <c r="L2597" s="49">
        <v>127</v>
      </c>
      <c r="M2597" s="48" t="s">
        <v>515</v>
      </c>
      <c r="N2597" s="51" t="s">
        <v>404</v>
      </c>
      <c r="P2597" s="48">
        <v>744</v>
      </c>
      <c r="Q2597" s="131" t="str">
        <f>IFERROR(INDEX(JRoomSCS!C:C,MATCH(JRooms!M2597,JRoomSCS!$B:$B,0)),"N/A")</f>
        <v>N/A</v>
      </c>
      <c r="R2597" s="86" t="s">
        <v>405</v>
      </c>
      <c r="S2597" s="87" t="str">
        <f>IFERROR(INDEX(SchoolList!C:C,MATCH(T2597,SchoolList!A:A,0)),"N/A")</f>
        <v>N/A</v>
      </c>
      <c r="T2597" s="87" t="s">
        <v>405</v>
      </c>
      <c r="U2597" s="88"/>
      <c r="V2597" s="87"/>
    </row>
    <row r="2598" spans="1:22" x14ac:dyDescent="0.2">
      <c r="A2598" s="48">
        <v>77</v>
      </c>
      <c r="B2598" s="48" t="s">
        <v>1358</v>
      </c>
      <c r="C2598" s="48" t="s">
        <v>1359</v>
      </c>
      <c r="D2598" s="49">
        <v>704</v>
      </c>
      <c r="E2598" s="50" t="s">
        <v>399</v>
      </c>
      <c r="F2598" s="48" t="s">
        <v>400</v>
      </c>
      <c r="G2598" s="48" t="s">
        <v>401</v>
      </c>
      <c r="H2598" s="48">
        <v>704</v>
      </c>
      <c r="I2598" s="48">
        <v>1</v>
      </c>
      <c r="J2598" s="48" t="s">
        <v>402</v>
      </c>
      <c r="K2598" s="48">
        <v>1994</v>
      </c>
      <c r="L2598" s="49">
        <v>128</v>
      </c>
      <c r="M2598" s="48" t="s">
        <v>515</v>
      </c>
      <c r="N2598" s="51" t="s">
        <v>404</v>
      </c>
      <c r="P2598" s="48">
        <v>744</v>
      </c>
      <c r="Q2598" s="131" t="str">
        <f>IFERROR(INDEX(JRoomSCS!C:C,MATCH(JRooms!M2598,JRoomSCS!$B:$B,0)),"N/A")</f>
        <v>N/A</v>
      </c>
      <c r="R2598" s="86" t="s">
        <v>405</v>
      </c>
      <c r="S2598" s="87" t="str">
        <f>IFERROR(INDEX(SchoolList!C:C,MATCH(T2598,SchoolList!A:A,0)),"N/A")</f>
        <v>N/A</v>
      </c>
      <c r="T2598" s="87" t="s">
        <v>405</v>
      </c>
      <c r="U2598" s="88"/>
      <c r="V2598" s="87"/>
    </row>
    <row r="2599" spans="1:22" x14ac:dyDescent="0.2">
      <c r="A2599" s="48">
        <v>77</v>
      </c>
      <c r="B2599" s="48" t="s">
        <v>1358</v>
      </c>
      <c r="C2599" s="48" t="s">
        <v>1359</v>
      </c>
      <c r="D2599" s="49">
        <v>704</v>
      </c>
      <c r="E2599" s="50" t="s">
        <v>399</v>
      </c>
      <c r="F2599" s="48" t="s">
        <v>400</v>
      </c>
      <c r="G2599" s="48" t="s">
        <v>401</v>
      </c>
      <c r="H2599" s="48">
        <v>704</v>
      </c>
      <c r="I2599" s="48">
        <v>1</v>
      </c>
      <c r="J2599" s="48" t="s">
        <v>402</v>
      </c>
      <c r="K2599" s="48">
        <v>1993</v>
      </c>
      <c r="L2599" s="49">
        <v>129</v>
      </c>
      <c r="M2599" s="48" t="s">
        <v>515</v>
      </c>
      <c r="N2599" s="51" t="s">
        <v>404</v>
      </c>
      <c r="P2599" s="48">
        <v>744</v>
      </c>
      <c r="Q2599" s="131" t="str">
        <f>IFERROR(INDEX(JRoomSCS!C:C,MATCH(JRooms!M2599,JRoomSCS!$B:$B,0)),"N/A")</f>
        <v>N/A</v>
      </c>
      <c r="R2599" s="86" t="s">
        <v>405</v>
      </c>
      <c r="S2599" s="87" t="str">
        <f>IFERROR(INDEX(SchoolList!C:C,MATCH(T2599,SchoolList!A:A,0)),"N/A")</f>
        <v>N/A</v>
      </c>
      <c r="T2599" s="87" t="s">
        <v>405</v>
      </c>
      <c r="U2599" s="88"/>
      <c r="V2599" s="87"/>
    </row>
    <row r="2600" spans="1:22" x14ac:dyDescent="0.2">
      <c r="A2600" s="48">
        <v>77</v>
      </c>
      <c r="B2600" s="48" t="s">
        <v>1358</v>
      </c>
      <c r="C2600" s="48" t="s">
        <v>1359</v>
      </c>
      <c r="D2600" s="49">
        <v>704</v>
      </c>
      <c r="E2600" s="50" t="s">
        <v>399</v>
      </c>
      <c r="F2600" s="48" t="s">
        <v>400</v>
      </c>
      <c r="G2600" s="48" t="s">
        <v>401</v>
      </c>
      <c r="H2600" s="48">
        <v>704</v>
      </c>
      <c r="I2600" s="48">
        <v>1</v>
      </c>
      <c r="J2600" s="48" t="s">
        <v>402</v>
      </c>
      <c r="K2600" s="48">
        <v>1992</v>
      </c>
      <c r="L2600" s="49">
        <v>130</v>
      </c>
      <c r="M2600" s="48" t="s">
        <v>515</v>
      </c>
      <c r="N2600" s="51" t="s">
        <v>404</v>
      </c>
      <c r="P2600" s="48">
        <v>744</v>
      </c>
      <c r="Q2600" s="131" t="str">
        <f>IFERROR(INDEX(JRoomSCS!C:C,MATCH(JRooms!M2600,JRoomSCS!$B:$B,0)),"N/A")</f>
        <v>N/A</v>
      </c>
      <c r="R2600" s="86" t="s">
        <v>405</v>
      </c>
      <c r="S2600" s="87" t="str">
        <f>IFERROR(INDEX(SchoolList!C:C,MATCH(T2600,SchoolList!A:A,0)),"N/A")</f>
        <v>N/A</v>
      </c>
      <c r="T2600" s="87" t="s">
        <v>405</v>
      </c>
      <c r="U2600" s="88"/>
      <c r="V2600" s="87"/>
    </row>
    <row r="2601" spans="1:22" x14ac:dyDescent="0.2">
      <c r="A2601" s="48">
        <v>77</v>
      </c>
      <c r="B2601" s="48" t="s">
        <v>1358</v>
      </c>
      <c r="C2601" s="48" t="s">
        <v>1359</v>
      </c>
      <c r="D2601" s="49">
        <v>705</v>
      </c>
      <c r="E2601" s="50" t="s">
        <v>454</v>
      </c>
      <c r="F2601" s="48" t="s">
        <v>455</v>
      </c>
      <c r="G2601" s="48" t="s">
        <v>401</v>
      </c>
      <c r="H2601" s="48">
        <v>705</v>
      </c>
      <c r="I2601" s="48">
        <v>1</v>
      </c>
      <c r="J2601" s="48" t="s">
        <v>402</v>
      </c>
      <c r="K2601" s="48">
        <v>1990</v>
      </c>
      <c r="L2601" s="49">
        <v>206</v>
      </c>
      <c r="M2601" s="48" t="s">
        <v>626</v>
      </c>
      <c r="N2601" s="51" t="s">
        <v>404</v>
      </c>
      <c r="P2601" s="48">
        <v>1230</v>
      </c>
      <c r="Q2601" s="131" t="str">
        <f>IFERROR(INDEX(JRoomSCS!C:C,MATCH(JRooms!M2601,JRoomSCS!$B:$B,0)),"N/A")</f>
        <v>N/A</v>
      </c>
      <c r="R2601" s="86" t="s">
        <v>405</v>
      </c>
      <c r="S2601" s="87" t="str">
        <f>IFERROR(INDEX(SchoolList!C:C,MATCH(T2601,SchoolList!A:A,0)),"N/A")</f>
        <v>N/A</v>
      </c>
      <c r="T2601" s="87" t="s">
        <v>405</v>
      </c>
      <c r="U2601" s="88"/>
      <c r="V2601" s="87"/>
    </row>
    <row r="2602" spans="1:22" x14ac:dyDescent="0.2">
      <c r="A2602" s="48">
        <v>77</v>
      </c>
      <c r="B2602" s="48" t="s">
        <v>1358</v>
      </c>
      <c r="C2602" s="48" t="s">
        <v>1359</v>
      </c>
      <c r="D2602" s="49">
        <v>705</v>
      </c>
      <c r="E2602" s="50" t="s">
        <v>454</v>
      </c>
      <c r="F2602" s="48" t="s">
        <v>455</v>
      </c>
      <c r="G2602" s="48" t="s">
        <v>401</v>
      </c>
      <c r="H2602" s="48">
        <v>705</v>
      </c>
      <c r="I2602" s="48">
        <v>1</v>
      </c>
      <c r="J2602" s="48" t="s">
        <v>402</v>
      </c>
      <c r="K2602" s="48">
        <v>1989</v>
      </c>
      <c r="L2602" s="49">
        <v>208</v>
      </c>
      <c r="M2602" s="48" t="s">
        <v>375</v>
      </c>
      <c r="N2602" s="51" t="s">
        <v>500</v>
      </c>
      <c r="P2602" s="48">
        <v>1230</v>
      </c>
      <c r="Q2602" s="131" t="str">
        <f>IFERROR(INDEX(JRoomSCS!C:C,MATCH(JRooms!M2602,JRoomSCS!$B:$B,0)),"N/A")</f>
        <v>Tech</v>
      </c>
      <c r="R2602" s="86" t="s">
        <v>405</v>
      </c>
      <c r="S2602" s="87" t="str">
        <f>IFERROR(INDEX(SchoolList!C:C,MATCH(T2602,SchoolList!A:A,0)),"N/A")</f>
        <v>N/A</v>
      </c>
      <c r="T2602" s="87" t="s">
        <v>405</v>
      </c>
      <c r="U2602" s="88"/>
      <c r="V2602" s="87"/>
    </row>
    <row r="2603" spans="1:22" x14ac:dyDescent="0.2">
      <c r="A2603" s="48">
        <v>77</v>
      </c>
      <c r="B2603" s="48" t="s">
        <v>1358</v>
      </c>
      <c r="C2603" s="48" t="s">
        <v>1359</v>
      </c>
      <c r="D2603" s="49">
        <v>705</v>
      </c>
      <c r="E2603" s="50" t="s">
        <v>454</v>
      </c>
      <c r="F2603" s="48" t="s">
        <v>455</v>
      </c>
      <c r="G2603" s="48" t="s">
        <v>401</v>
      </c>
      <c r="H2603" s="48">
        <v>705</v>
      </c>
      <c r="I2603" s="48">
        <v>1</v>
      </c>
      <c r="J2603" s="48" t="s">
        <v>402</v>
      </c>
      <c r="K2603" s="48">
        <v>1988</v>
      </c>
      <c r="L2603" s="49">
        <v>213</v>
      </c>
      <c r="M2603" s="48" t="s">
        <v>626</v>
      </c>
      <c r="N2603" s="51" t="s">
        <v>404</v>
      </c>
      <c r="P2603" s="48">
        <v>744</v>
      </c>
      <c r="Q2603" s="131" t="str">
        <f>IFERROR(INDEX(JRoomSCS!C:C,MATCH(JRooms!M2603,JRoomSCS!$B:$B,0)),"N/A")</f>
        <v>N/A</v>
      </c>
      <c r="R2603" s="86" t="s">
        <v>405</v>
      </c>
      <c r="S2603" s="87" t="str">
        <f>IFERROR(INDEX(SchoolList!C:C,MATCH(T2603,SchoolList!A:A,0)),"N/A")</f>
        <v>N/A</v>
      </c>
      <c r="T2603" s="87" t="s">
        <v>405</v>
      </c>
      <c r="U2603" s="88"/>
      <c r="V2603" s="87"/>
    </row>
    <row r="2604" spans="1:22" x14ac:dyDescent="0.2">
      <c r="A2604" s="48">
        <v>77</v>
      </c>
      <c r="B2604" s="48" t="s">
        <v>1358</v>
      </c>
      <c r="C2604" s="48" t="s">
        <v>1359</v>
      </c>
      <c r="D2604" s="49">
        <v>705</v>
      </c>
      <c r="E2604" s="50" t="s">
        <v>454</v>
      </c>
      <c r="F2604" s="48" t="s">
        <v>455</v>
      </c>
      <c r="G2604" s="48" t="s">
        <v>401</v>
      </c>
      <c r="H2604" s="48">
        <v>705</v>
      </c>
      <c r="I2604" s="48">
        <v>1</v>
      </c>
      <c r="J2604" s="48" t="s">
        <v>402</v>
      </c>
      <c r="K2604" s="48">
        <v>1987</v>
      </c>
      <c r="L2604" s="49">
        <v>216</v>
      </c>
      <c r="M2604" s="48" t="s">
        <v>626</v>
      </c>
      <c r="N2604" s="51" t="s">
        <v>404</v>
      </c>
      <c r="P2604" s="48">
        <v>744</v>
      </c>
      <c r="Q2604" s="131" t="str">
        <f>IFERROR(INDEX(JRoomSCS!C:C,MATCH(JRooms!M2604,JRoomSCS!$B:$B,0)),"N/A")</f>
        <v>N/A</v>
      </c>
      <c r="R2604" s="86" t="s">
        <v>405</v>
      </c>
      <c r="S2604" s="87" t="str">
        <f>IFERROR(INDEX(SchoolList!C:C,MATCH(T2604,SchoolList!A:A,0)),"N/A")</f>
        <v>N/A</v>
      </c>
      <c r="T2604" s="87" t="s">
        <v>405</v>
      </c>
      <c r="U2604" s="88"/>
      <c r="V2604" s="87"/>
    </row>
    <row r="2605" spans="1:22" x14ac:dyDescent="0.2">
      <c r="A2605" s="48">
        <v>77</v>
      </c>
      <c r="B2605" s="48" t="s">
        <v>1358</v>
      </c>
      <c r="C2605" s="48" t="s">
        <v>1359</v>
      </c>
      <c r="D2605" s="49">
        <v>705</v>
      </c>
      <c r="E2605" s="50" t="s">
        <v>454</v>
      </c>
      <c r="F2605" s="48" t="s">
        <v>455</v>
      </c>
      <c r="G2605" s="48" t="s">
        <v>401</v>
      </c>
      <c r="H2605" s="48">
        <v>705</v>
      </c>
      <c r="I2605" s="48">
        <v>1</v>
      </c>
      <c r="J2605" s="48" t="s">
        <v>402</v>
      </c>
      <c r="K2605" s="48">
        <v>1986</v>
      </c>
      <c r="L2605" s="49">
        <v>217</v>
      </c>
      <c r="M2605" s="48" t="s">
        <v>626</v>
      </c>
      <c r="N2605" s="51" t="s">
        <v>404</v>
      </c>
      <c r="P2605" s="48">
        <v>744</v>
      </c>
      <c r="Q2605" s="131" t="str">
        <f>IFERROR(INDEX(JRoomSCS!C:C,MATCH(JRooms!M2605,JRoomSCS!$B:$B,0)),"N/A")</f>
        <v>N/A</v>
      </c>
      <c r="R2605" s="86" t="s">
        <v>405</v>
      </c>
      <c r="S2605" s="87" t="str">
        <f>IFERROR(INDEX(SchoolList!C:C,MATCH(T2605,SchoolList!A:A,0)),"N/A")</f>
        <v>N/A</v>
      </c>
      <c r="T2605" s="87" t="s">
        <v>405</v>
      </c>
      <c r="U2605" s="88"/>
      <c r="V2605" s="87"/>
    </row>
    <row r="2606" spans="1:22" x14ac:dyDescent="0.2">
      <c r="A2606" s="48">
        <v>77</v>
      </c>
      <c r="B2606" s="48" t="s">
        <v>1358</v>
      </c>
      <c r="C2606" s="48" t="s">
        <v>1359</v>
      </c>
      <c r="D2606" s="49">
        <v>705</v>
      </c>
      <c r="E2606" s="50" t="s">
        <v>454</v>
      </c>
      <c r="F2606" s="48" t="s">
        <v>455</v>
      </c>
      <c r="G2606" s="48" t="s">
        <v>401</v>
      </c>
      <c r="H2606" s="48">
        <v>705</v>
      </c>
      <c r="I2606" s="48">
        <v>1</v>
      </c>
      <c r="J2606" s="48" t="s">
        <v>402</v>
      </c>
      <c r="K2606" s="48">
        <v>1985</v>
      </c>
      <c r="L2606" s="49">
        <v>218</v>
      </c>
      <c r="M2606" s="48" t="s">
        <v>626</v>
      </c>
      <c r="N2606" s="51" t="s">
        <v>404</v>
      </c>
      <c r="P2606" s="48">
        <v>744</v>
      </c>
      <c r="Q2606" s="131" t="str">
        <f>IFERROR(INDEX(JRoomSCS!C:C,MATCH(JRooms!M2606,JRoomSCS!$B:$B,0)),"N/A")</f>
        <v>N/A</v>
      </c>
      <c r="R2606" s="86" t="s">
        <v>405</v>
      </c>
      <c r="S2606" s="87" t="str">
        <f>IFERROR(INDEX(SchoolList!C:C,MATCH(T2606,SchoolList!A:A,0)),"N/A")</f>
        <v>N/A</v>
      </c>
      <c r="T2606" s="87" t="s">
        <v>405</v>
      </c>
      <c r="U2606" s="88"/>
      <c r="V2606" s="87"/>
    </row>
    <row r="2607" spans="1:22" x14ac:dyDescent="0.2">
      <c r="A2607" s="48">
        <v>77</v>
      </c>
      <c r="B2607" s="48" t="s">
        <v>1358</v>
      </c>
      <c r="C2607" s="48" t="s">
        <v>1359</v>
      </c>
      <c r="D2607" s="49">
        <v>705</v>
      </c>
      <c r="E2607" s="50" t="s">
        <v>454</v>
      </c>
      <c r="F2607" s="48" t="s">
        <v>455</v>
      </c>
      <c r="G2607" s="48" t="s">
        <v>401</v>
      </c>
      <c r="H2607" s="48">
        <v>705</v>
      </c>
      <c r="I2607" s="48">
        <v>1</v>
      </c>
      <c r="J2607" s="48" t="s">
        <v>402</v>
      </c>
      <c r="K2607" s="48">
        <v>1984</v>
      </c>
      <c r="L2607" s="49">
        <v>219</v>
      </c>
      <c r="M2607" s="48" t="s">
        <v>626</v>
      </c>
      <c r="N2607" s="51" t="s">
        <v>404</v>
      </c>
      <c r="P2607" s="48">
        <v>744</v>
      </c>
      <c r="Q2607" s="131" t="str">
        <f>IFERROR(INDEX(JRoomSCS!C:C,MATCH(JRooms!M2607,JRoomSCS!$B:$B,0)),"N/A")</f>
        <v>N/A</v>
      </c>
      <c r="R2607" s="86" t="s">
        <v>405</v>
      </c>
      <c r="S2607" s="87" t="str">
        <f>IFERROR(INDEX(SchoolList!C:C,MATCH(T2607,SchoolList!A:A,0)),"N/A")</f>
        <v>N/A</v>
      </c>
      <c r="T2607" s="87" t="s">
        <v>405</v>
      </c>
      <c r="U2607" s="88"/>
      <c r="V2607" s="87"/>
    </row>
    <row r="2608" spans="1:22" x14ac:dyDescent="0.2">
      <c r="A2608" s="48">
        <v>77</v>
      </c>
      <c r="B2608" s="48" t="s">
        <v>1358</v>
      </c>
      <c r="C2608" s="48" t="s">
        <v>1359</v>
      </c>
      <c r="D2608" s="49">
        <v>705</v>
      </c>
      <c r="E2608" s="50" t="s">
        <v>454</v>
      </c>
      <c r="F2608" s="48" t="s">
        <v>455</v>
      </c>
      <c r="G2608" s="48" t="s">
        <v>401</v>
      </c>
      <c r="H2608" s="48">
        <v>705</v>
      </c>
      <c r="I2608" s="48">
        <v>1</v>
      </c>
      <c r="J2608" s="48" t="s">
        <v>402</v>
      </c>
      <c r="K2608" s="48">
        <v>1983</v>
      </c>
      <c r="L2608" s="49">
        <v>222</v>
      </c>
      <c r="M2608" s="48" t="s">
        <v>626</v>
      </c>
      <c r="N2608" s="51" t="s">
        <v>404</v>
      </c>
      <c r="P2608" s="48">
        <v>744</v>
      </c>
      <c r="Q2608" s="131" t="str">
        <f>IFERROR(INDEX(JRoomSCS!C:C,MATCH(JRooms!M2608,JRoomSCS!$B:$B,0)),"N/A")</f>
        <v>N/A</v>
      </c>
      <c r="R2608" s="86" t="s">
        <v>405</v>
      </c>
      <c r="S2608" s="87" t="str">
        <f>IFERROR(INDEX(SchoolList!C:C,MATCH(T2608,SchoolList!A:A,0)),"N/A")</f>
        <v>N/A</v>
      </c>
      <c r="T2608" s="87" t="s">
        <v>405</v>
      </c>
      <c r="U2608" s="88"/>
      <c r="V2608" s="87"/>
    </row>
    <row r="2609" spans="1:22" x14ac:dyDescent="0.2">
      <c r="A2609" s="48">
        <v>77</v>
      </c>
      <c r="B2609" s="48" t="s">
        <v>1358</v>
      </c>
      <c r="C2609" s="48" t="s">
        <v>1359</v>
      </c>
      <c r="D2609" s="49">
        <v>705</v>
      </c>
      <c r="E2609" s="50" t="s">
        <v>454</v>
      </c>
      <c r="F2609" s="48" t="s">
        <v>455</v>
      </c>
      <c r="G2609" s="48" t="s">
        <v>401</v>
      </c>
      <c r="H2609" s="48">
        <v>705</v>
      </c>
      <c r="I2609" s="48">
        <v>1</v>
      </c>
      <c r="J2609" s="48" t="s">
        <v>402</v>
      </c>
      <c r="K2609" s="48">
        <v>1991</v>
      </c>
      <c r="L2609" s="49" t="s">
        <v>575</v>
      </c>
      <c r="M2609" s="48" t="s">
        <v>415</v>
      </c>
      <c r="N2609" s="51" t="s">
        <v>416</v>
      </c>
      <c r="P2609" s="48">
        <v>1890</v>
      </c>
      <c r="Q2609" s="131" t="str">
        <f>IFERROR(INDEX(JRoomSCS!C:C,MATCH(JRooms!M2609,JRoomSCS!$B:$B,0)),"N/A")</f>
        <v>N/A</v>
      </c>
      <c r="R2609" s="86" t="s">
        <v>405</v>
      </c>
      <c r="S2609" s="87" t="str">
        <f>IFERROR(INDEX(SchoolList!C:C,MATCH(T2609,SchoolList!A:A,0)),"N/A")</f>
        <v>N/A</v>
      </c>
      <c r="T2609" s="87" t="s">
        <v>405</v>
      </c>
      <c r="U2609" s="88"/>
      <c r="V2609" s="87"/>
    </row>
    <row r="2610" spans="1:22" x14ac:dyDescent="0.2">
      <c r="A2610" s="48">
        <v>77</v>
      </c>
      <c r="B2610" s="48" t="s">
        <v>1358</v>
      </c>
      <c r="C2610" s="48" t="s">
        <v>1359</v>
      </c>
      <c r="D2610" s="49">
        <v>706</v>
      </c>
      <c r="E2610" s="50" t="s">
        <v>471</v>
      </c>
      <c r="F2610" s="48" t="s">
        <v>472</v>
      </c>
      <c r="G2610" s="48" t="s">
        <v>401</v>
      </c>
      <c r="H2610" s="48">
        <v>706</v>
      </c>
      <c r="I2610" s="48">
        <v>1</v>
      </c>
      <c r="J2610" s="48" t="s">
        <v>402</v>
      </c>
      <c r="K2610" s="48">
        <v>1982</v>
      </c>
      <c r="L2610" s="49">
        <v>304</v>
      </c>
      <c r="M2610" s="48" t="s">
        <v>626</v>
      </c>
      <c r="N2610" s="51" t="s">
        <v>404</v>
      </c>
      <c r="P2610" s="48">
        <v>1320</v>
      </c>
      <c r="Q2610" s="131" t="str">
        <f>IFERROR(INDEX(JRoomSCS!C:C,MATCH(JRooms!M2610,JRoomSCS!$B:$B,0)),"N/A")</f>
        <v>N/A</v>
      </c>
      <c r="R2610" s="86" t="s">
        <v>396</v>
      </c>
      <c r="S2610" s="87" t="str">
        <f>IFERROR(INDEX(SchoolList!C:C,MATCH(T2610,SchoolList!A:A,0)),"N/A")</f>
        <v>N/A</v>
      </c>
      <c r="T2610" s="87">
        <v>504</v>
      </c>
      <c r="U2610" s="88"/>
      <c r="V2610" s="87"/>
    </row>
    <row r="2611" spans="1:22" x14ac:dyDescent="0.2">
      <c r="A2611" s="48">
        <v>77</v>
      </c>
      <c r="B2611" s="48" t="s">
        <v>1358</v>
      </c>
      <c r="C2611" s="48" t="s">
        <v>1359</v>
      </c>
      <c r="D2611" s="49">
        <v>706</v>
      </c>
      <c r="E2611" s="50" t="s">
        <v>471</v>
      </c>
      <c r="F2611" s="48" t="s">
        <v>472</v>
      </c>
      <c r="G2611" s="48" t="s">
        <v>401</v>
      </c>
      <c r="H2611" s="48">
        <v>706</v>
      </c>
      <c r="I2611" s="48">
        <v>1</v>
      </c>
      <c r="J2611" s="48" t="s">
        <v>402</v>
      </c>
      <c r="K2611" s="48">
        <v>1981</v>
      </c>
      <c r="L2611" s="49">
        <v>305</v>
      </c>
      <c r="M2611" s="48" t="s">
        <v>364</v>
      </c>
      <c r="N2611" s="51" t="s">
        <v>404</v>
      </c>
      <c r="P2611" s="48">
        <v>1248</v>
      </c>
      <c r="Q2611" s="131" t="str">
        <f>IFERROR(INDEX(JRoomSCS!C:C,MATCH(JRooms!M2611,JRoomSCS!$B:$B,0)),"N/A")</f>
        <v>Science</v>
      </c>
      <c r="R2611" s="86" t="s">
        <v>396</v>
      </c>
      <c r="S2611" s="87" t="str">
        <f>IFERROR(INDEX(SchoolList!C:C,MATCH(T2611,SchoolList!A:A,0)),"N/A")</f>
        <v>N/A</v>
      </c>
      <c r="T2611" s="87">
        <v>504</v>
      </c>
      <c r="U2611" s="88"/>
      <c r="V2611" s="87"/>
    </row>
    <row r="2612" spans="1:22" x14ac:dyDescent="0.2">
      <c r="A2612" s="48">
        <v>77</v>
      </c>
      <c r="B2612" s="48" t="s">
        <v>1358</v>
      </c>
      <c r="C2612" s="48" t="s">
        <v>1359</v>
      </c>
      <c r="D2612" s="49">
        <v>706</v>
      </c>
      <c r="E2612" s="50" t="s">
        <v>471</v>
      </c>
      <c r="F2612" s="48" t="s">
        <v>472</v>
      </c>
      <c r="G2612" s="48" t="s">
        <v>401</v>
      </c>
      <c r="H2612" s="48">
        <v>706</v>
      </c>
      <c r="I2612" s="48">
        <v>1</v>
      </c>
      <c r="J2612" s="48" t="s">
        <v>402</v>
      </c>
      <c r="K2612" s="48">
        <v>1980</v>
      </c>
      <c r="L2612" s="49">
        <v>307</v>
      </c>
      <c r="M2612" s="48" t="s">
        <v>626</v>
      </c>
      <c r="N2612" s="51" t="s">
        <v>404</v>
      </c>
      <c r="P2612" s="48">
        <v>936</v>
      </c>
      <c r="Q2612" s="131" t="str">
        <f>IFERROR(INDEX(JRoomSCS!C:C,MATCH(JRooms!M2612,JRoomSCS!$B:$B,0)),"N/A")</f>
        <v>N/A</v>
      </c>
      <c r="R2612" s="86" t="s">
        <v>396</v>
      </c>
      <c r="S2612" s="87" t="str">
        <f>IFERROR(INDEX(SchoolList!C:C,MATCH(T2612,SchoolList!A:A,0)),"N/A")</f>
        <v>N/A</v>
      </c>
      <c r="T2612" s="87">
        <v>504</v>
      </c>
      <c r="U2612" s="88"/>
      <c r="V2612" s="87"/>
    </row>
    <row r="2613" spans="1:22" x14ac:dyDescent="0.2">
      <c r="A2613" s="48">
        <v>77</v>
      </c>
      <c r="B2613" s="48" t="s">
        <v>1358</v>
      </c>
      <c r="C2613" s="48" t="s">
        <v>1359</v>
      </c>
      <c r="D2613" s="49">
        <v>706</v>
      </c>
      <c r="E2613" s="50" t="s">
        <v>471</v>
      </c>
      <c r="F2613" s="48" t="s">
        <v>472</v>
      </c>
      <c r="G2613" s="48" t="s">
        <v>401</v>
      </c>
      <c r="H2613" s="48">
        <v>706</v>
      </c>
      <c r="I2613" s="48">
        <v>1</v>
      </c>
      <c r="J2613" s="48" t="s">
        <v>402</v>
      </c>
      <c r="K2613" s="48">
        <v>1979</v>
      </c>
      <c r="L2613" s="49">
        <v>308</v>
      </c>
      <c r="M2613" s="48" t="s">
        <v>626</v>
      </c>
      <c r="N2613" s="51" t="s">
        <v>404</v>
      </c>
      <c r="P2613" s="48">
        <v>936</v>
      </c>
      <c r="Q2613" s="131" t="str">
        <f>IFERROR(INDEX(JRoomSCS!C:C,MATCH(JRooms!M2613,JRoomSCS!$B:$B,0)),"N/A")</f>
        <v>N/A</v>
      </c>
      <c r="R2613" s="86" t="s">
        <v>396</v>
      </c>
      <c r="S2613" s="87" t="str">
        <f>IFERROR(INDEX(SchoolList!C:C,MATCH(T2613,SchoolList!A:A,0)),"N/A")</f>
        <v>N/A</v>
      </c>
      <c r="T2613" s="87">
        <v>504</v>
      </c>
      <c r="U2613" s="88"/>
      <c r="V2613" s="87"/>
    </row>
    <row r="2614" spans="1:22" x14ac:dyDescent="0.2">
      <c r="A2614" s="48">
        <v>77</v>
      </c>
      <c r="B2614" s="48" t="s">
        <v>1358</v>
      </c>
      <c r="C2614" s="48" t="s">
        <v>1359</v>
      </c>
      <c r="D2614" s="49">
        <v>706</v>
      </c>
      <c r="E2614" s="50" t="s">
        <v>471</v>
      </c>
      <c r="F2614" s="48" t="s">
        <v>472</v>
      </c>
      <c r="G2614" s="48" t="s">
        <v>401</v>
      </c>
      <c r="H2614" s="48">
        <v>706</v>
      </c>
      <c r="I2614" s="48">
        <v>1</v>
      </c>
      <c r="J2614" s="48" t="s">
        <v>402</v>
      </c>
      <c r="K2614" s="48">
        <v>1978</v>
      </c>
      <c r="L2614" s="49">
        <v>310</v>
      </c>
      <c r="M2614" s="48" t="s">
        <v>626</v>
      </c>
      <c r="N2614" s="51" t="s">
        <v>404</v>
      </c>
      <c r="P2614" s="48">
        <v>936</v>
      </c>
      <c r="Q2614" s="131" t="str">
        <f>IFERROR(INDEX(JRoomSCS!C:C,MATCH(JRooms!M2614,JRoomSCS!$B:$B,0)),"N/A")</f>
        <v>N/A</v>
      </c>
      <c r="R2614" s="86" t="s">
        <v>396</v>
      </c>
      <c r="S2614" s="87" t="str">
        <f>IFERROR(INDEX(SchoolList!C:C,MATCH(T2614,SchoolList!A:A,0)),"N/A")</f>
        <v>N/A</v>
      </c>
      <c r="T2614" s="87">
        <v>504</v>
      </c>
      <c r="U2614" s="88"/>
      <c r="V2614" s="87"/>
    </row>
    <row r="2615" spans="1:22" x14ac:dyDescent="0.2">
      <c r="A2615" s="48">
        <v>77</v>
      </c>
      <c r="B2615" s="48" t="s">
        <v>1358</v>
      </c>
      <c r="C2615" s="48" t="s">
        <v>1359</v>
      </c>
      <c r="D2615" s="49">
        <v>707</v>
      </c>
      <c r="E2615" s="50" t="s">
        <v>502</v>
      </c>
      <c r="F2615" s="48" t="s">
        <v>565</v>
      </c>
      <c r="G2615" s="48" t="s">
        <v>401</v>
      </c>
      <c r="H2615" s="48">
        <v>707</v>
      </c>
      <c r="I2615" s="48">
        <v>1</v>
      </c>
      <c r="J2615" s="48" t="s">
        <v>402</v>
      </c>
      <c r="K2615" s="48">
        <v>1975</v>
      </c>
      <c r="L2615" s="49">
        <v>401</v>
      </c>
      <c r="M2615" s="48" t="s">
        <v>376</v>
      </c>
      <c r="N2615" s="51" t="s">
        <v>500</v>
      </c>
      <c r="P2615" s="48">
        <v>1632</v>
      </c>
      <c r="Q2615" s="131" t="str">
        <f>IFERROR(INDEX(JRoomSCS!C:C,MATCH(JRooms!M2615,JRoomSCS!$B:$B,0)),"N/A")</f>
        <v>Tech</v>
      </c>
      <c r="R2615" s="86" t="s">
        <v>396</v>
      </c>
      <c r="S2615" s="87" t="str">
        <f>IFERROR(INDEX(SchoolList!C:C,MATCH(T2615,SchoolList!A:A,0)),"N/A")</f>
        <v>N/A</v>
      </c>
      <c r="T2615" s="87">
        <v>504</v>
      </c>
      <c r="U2615" s="88"/>
      <c r="V2615" s="87"/>
    </row>
    <row r="2616" spans="1:22" x14ac:dyDescent="0.2">
      <c r="A2616" s="48">
        <v>77</v>
      </c>
      <c r="B2616" s="48" t="s">
        <v>1358</v>
      </c>
      <c r="C2616" s="48" t="s">
        <v>1359</v>
      </c>
      <c r="D2616" s="49">
        <v>707</v>
      </c>
      <c r="E2616" s="50" t="s">
        <v>502</v>
      </c>
      <c r="F2616" s="48" t="s">
        <v>565</v>
      </c>
      <c r="G2616" s="48" t="s">
        <v>401</v>
      </c>
      <c r="H2616" s="48">
        <v>707</v>
      </c>
      <c r="I2616" s="48">
        <v>1</v>
      </c>
      <c r="J2616" s="48" t="s">
        <v>402</v>
      </c>
      <c r="K2616" s="48">
        <v>1976</v>
      </c>
      <c r="L2616" s="49">
        <v>405</v>
      </c>
      <c r="M2616" s="48" t="s">
        <v>515</v>
      </c>
      <c r="N2616" s="51" t="s">
        <v>404</v>
      </c>
      <c r="P2616" s="48">
        <v>1085</v>
      </c>
      <c r="Q2616" s="131" t="str">
        <f>IFERROR(INDEX(JRoomSCS!C:C,MATCH(JRooms!M2616,JRoomSCS!$B:$B,0)),"N/A")</f>
        <v>N/A</v>
      </c>
      <c r="R2616" s="86" t="s">
        <v>396</v>
      </c>
      <c r="S2616" s="87" t="str">
        <f>IFERROR(INDEX(SchoolList!C:C,MATCH(T2616,SchoolList!A:A,0)),"N/A")</f>
        <v>N/A</v>
      </c>
      <c r="T2616" s="87">
        <v>504</v>
      </c>
      <c r="U2616" s="88"/>
      <c r="V2616" s="87"/>
    </row>
    <row r="2617" spans="1:22" x14ac:dyDescent="0.2">
      <c r="A2617" s="48">
        <v>77</v>
      </c>
      <c r="B2617" s="48" t="s">
        <v>1358</v>
      </c>
      <c r="C2617" s="48" t="s">
        <v>1359</v>
      </c>
      <c r="D2617" s="49">
        <v>707</v>
      </c>
      <c r="E2617" s="50" t="s">
        <v>502</v>
      </c>
      <c r="F2617" s="48" t="s">
        <v>565</v>
      </c>
      <c r="G2617" s="48" t="s">
        <v>401</v>
      </c>
      <c r="H2617" s="48">
        <v>707</v>
      </c>
      <c r="I2617" s="48">
        <v>1</v>
      </c>
      <c r="J2617" s="48" t="s">
        <v>402</v>
      </c>
      <c r="K2617" s="48">
        <v>1974</v>
      </c>
      <c r="L2617" s="49">
        <v>501</v>
      </c>
      <c r="M2617" s="48" t="s">
        <v>515</v>
      </c>
      <c r="N2617" s="51" t="s">
        <v>404</v>
      </c>
      <c r="P2617" s="48">
        <v>638</v>
      </c>
      <c r="Q2617" s="131" t="str">
        <f>IFERROR(INDEX(JRoomSCS!C:C,MATCH(JRooms!M2617,JRoomSCS!$B:$B,0)),"N/A")</f>
        <v>N/A</v>
      </c>
      <c r="R2617" s="86" t="s">
        <v>396</v>
      </c>
      <c r="S2617" s="87" t="str">
        <f>IFERROR(INDEX(SchoolList!C:C,MATCH(T2617,SchoolList!A:A,0)),"N/A")</f>
        <v>N/A</v>
      </c>
      <c r="T2617" s="87">
        <v>504</v>
      </c>
      <c r="U2617" s="88"/>
      <c r="V2617" s="87"/>
    </row>
    <row r="2618" spans="1:22" x14ac:dyDescent="0.2">
      <c r="A2618" s="48">
        <v>77</v>
      </c>
      <c r="B2618" s="48" t="s">
        <v>1358</v>
      </c>
      <c r="C2618" s="48" t="s">
        <v>1359</v>
      </c>
      <c r="D2618" s="49">
        <v>707</v>
      </c>
      <c r="E2618" s="50" t="s">
        <v>502</v>
      </c>
      <c r="F2618" s="48" t="s">
        <v>565</v>
      </c>
      <c r="G2618" s="48" t="s">
        <v>401</v>
      </c>
      <c r="H2618" s="48">
        <v>707</v>
      </c>
      <c r="I2618" s="48">
        <v>1</v>
      </c>
      <c r="J2618" s="48" t="s">
        <v>402</v>
      </c>
      <c r="K2618" s="48">
        <v>1977</v>
      </c>
      <c r="L2618" s="49">
        <v>509</v>
      </c>
      <c r="M2618" s="48" t="s">
        <v>515</v>
      </c>
      <c r="N2618" s="51" t="s">
        <v>404</v>
      </c>
      <c r="P2618" s="48">
        <v>1085</v>
      </c>
      <c r="Q2618" s="131" t="str">
        <f>IFERROR(INDEX(JRoomSCS!C:C,MATCH(JRooms!M2618,JRoomSCS!$B:$B,0)),"N/A")</f>
        <v>N/A</v>
      </c>
      <c r="R2618" s="86" t="s">
        <v>396</v>
      </c>
      <c r="S2618" s="87" t="str">
        <f>IFERROR(INDEX(SchoolList!C:C,MATCH(T2618,SchoolList!A:A,0)),"N/A")</f>
        <v>N/A</v>
      </c>
      <c r="T2618" s="87">
        <v>504</v>
      </c>
      <c r="U2618" s="88"/>
      <c r="V2618" s="87"/>
    </row>
    <row r="2619" spans="1:22" x14ac:dyDescent="0.2">
      <c r="A2619" s="48">
        <v>77</v>
      </c>
      <c r="B2619" s="48" t="s">
        <v>1358</v>
      </c>
      <c r="C2619" s="48" t="s">
        <v>1359</v>
      </c>
      <c r="D2619" s="49">
        <v>707</v>
      </c>
      <c r="E2619" s="50" t="s">
        <v>502</v>
      </c>
      <c r="F2619" s="48" t="s">
        <v>565</v>
      </c>
      <c r="G2619" s="48" t="s">
        <v>401</v>
      </c>
      <c r="H2619" s="48">
        <v>707</v>
      </c>
      <c r="I2619" s="48">
        <v>1</v>
      </c>
      <c r="J2619" s="48" t="s">
        <v>402</v>
      </c>
      <c r="K2619" s="48">
        <v>1973</v>
      </c>
      <c r="L2619" s="49" t="s">
        <v>1360</v>
      </c>
      <c r="M2619" s="48" t="s">
        <v>362</v>
      </c>
      <c r="N2619" s="51" t="s">
        <v>404</v>
      </c>
      <c r="P2619" s="48">
        <v>1020</v>
      </c>
      <c r="Q2619" s="131" t="str">
        <f>IFERROR(INDEX(JRoomSCS!C:C,MATCH(JRooms!M2619,JRoomSCS!$B:$B,0)),"N/A")</f>
        <v>Arts</v>
      </c>
      <c r="R2619" s="86" t="s">
        <v>396</v>
      </c>
      <c r="S2619" s="87" t="str">
        <f>IFERROR(INDEX(SchoolList!C:C,MATCH(T2619,SchoolList!A:A,0)),"N/A")</f>
        <v>N/A</v>
      </c>
      <c r="T2619" s="87">
        <v>504</v>
      </c>
      <c r="U2619" s="88"/>
      <c r="V2619" s="87"/>
    </row>
    <row r="2620" spans="1:22" x14ac:dyDescent="0.2">
      <c r="A2620" s="48">
        <v>77</v>
      </c>
      <c r="B2620" s="48" t="s">
        <v>1358</v>
      </c>
      <c r="C2620" s="48" t="s">
        <v>1359</v>
      </c>
      <c r="D2620" s="49">
        <v>708</v>
      </c>
      <c r="E2620" s="50" t="s">
        <v>487</v>
      </c>
      <c r="F2620" s="48" t="s">
        <v>488</v>
      </c>
      <c r="G2620" s="48" t="s">
        <v>401</v>
      </c>
      <c r="H2620" s="48">
        <v>708</v>
      </c>
      <c r="I2620" s="48">
        <v>1</v>
      </c>
      <c r="J2620" s="48" t="s">
        <v>402</v>
      </c>
      <c r="K2620" s="48">
        <v>1972</v>
      </c>
      <c r="L2620" s="49" t="s">
        <v>411</v>
      </c>
      <c r="M2620" s="48" t="s">
        <v>412</v>
      </c>
      <c r="N2620" s="51" t="s">
        <v>413</v>
      </c>
      <c r="P2620" s="48">
        <v>3825</v>
      </c>
      <c r="Q2620" s="131" t="str">
        <f>IFERROR(INDEX(JRoomSCS!C:C,MATCH(JRooms!M2620,JRoomSCS!$B:$B,0)),"N/A")</f>
        <v>N/A</v>
      </c>
      <c r="R2620" s="86" t="s">
        <v>405</v>
      </c>
      <c r="S2620" s="87" t="str">
        <f>IFERROR(INDEX(SchoolList!C:C,MATCH(T2620,SchoolList!A:A,0)),"N/A")</f>
        <v>N/A</v>
      </c>
      <c r="T2620" s="87" t="s">
        <v>405</v>
      </c>
      <c r="U2620" s="88"/>
      <c r="V2620" s="87"/>
    </row>
    <row r="2621" spans="1:22" x14ac:dyDescent="0.2">
      <c r="A2621" s="48">
        <v>77</v>
      </c>
      <c r="B2621" s="48" t="s">
        <v>1358</v>
      </c>
      <c r="C2621" s="48" t="s">
        <v>1359</v>
      </c>
      <c r="D2621" s="49">
        <v>709</v>
      </c>
      <c r="E2621" s="50" t="s">
        <v>707</v>
      </c>
      <c r="F2621" s="48" t="s">
        <v>708</v>
      </c>
      <c r="G2621" s="48" t="s">
        <v>401</v>
      </c>
      <c r="H2621" s="48">
        <v>709</v>
      </c>
      <c r="I2621" s="48">
        <v>1</v>
      </c>
      <c r="J2621" s="48" t="s">
        <v>402</v>
      </c>
      <c r="K2621" s="48">
        <v>1998</v>
      </c>
      <c r="L2621" s="49" t="s">
        <v>566</v>
      </c>
      <c r="M2621" s="48" t="s">
        <v>567</v>
      </c>
      <c r="N2621" s="51" t="s">
        <v>568</v>
      </c>
      <c r="P2621" s="48">
        <v>5720</v>
      </c>
      <c r="Q2621" s="131" t="str">
        <f>IFERROR(INDEX(JRoomSCS!C:C,MATCH(JRooms!M2621,JRoomSCS!$B:$B,0)),"N/A")</f>
        <v>N/A</v>
      </c>
      <c r="R2621" s="86" t="s">
        <v>405</v>
      </c>
      <c r="S2621" s="87" t="str">
        <f>IFERROR(INDEX(SchoolList!C:C,MATCH(T2621,SchoolList!A:A,0)),"N/A")</f>
        <v>N/A</v>
      </c>
      <c r="T2621" s="87" t="s">
        <v>405</v>
      </c>
      <c r="U2621" s="88"/>
      <c r="V2621" s="87"/>
    </row>
    <row r="2622" spans="1:22" x14ac:dyDescent="0.2">
      <c r="A2622" s="48">
        <v>77</v>
      </c>
      <c r="B2622" s="48" t="s">
        <v>1358</v>
      </c>
      <c r="C2622" s="48" t="s">
        <v>1359</v>
      </c>
      <c r="D2622" s="49">
        <v>709</v>
      </c>
      <c r="E2622" s="50" t="s">
        <v>707</v>
      </c>
      <c r="F2622" s="48" t="s">
        <v>708</v>
      </c>
      <c r="G2622" s="48" t="s">
        <v>401</v>
      </c>
      <c r="H2622" s="48">
        <v>709</v>
      </c>
      <c r="I2622" s="48">
        <v>1</v>
      </c>
      <c r="J2622" s="48" t="s">
        <v>402</v>
      </c>
      <c r="K2622" s="48">
        <v>1999</v>
      </c>
      <c r="L2622" s="49" t="s">
        <v>1127</v>
      </c>
      <c r="M2622" s="48" t="s">
        <v>688</v>
      </c>
      <c r="N2622" s="51" t="s">
        <v>568</v>
      </c>
      <c r="P2622" s="48">
        <v>936</v>
      </c>
      <c r="Q2622" s="131" t="str">
        <f>IFERROR(INDEX(JRoomSCS!C:C,MATCH(JRooms!M2622,JRoomSCS!$B:$B,0)),"N/A")</f>
        <v>N/A</v>
      </c>
      <c r="R2622" s="86" t="s">
        <v>405</v>
      </c>
      <c r="S2622" s="87" t="str">
        <f>IFERROR(INDEX(SchoolList!C:C,MATCH(T2622,SchoolList!A:A,0)),"N/A")</f>
        <v>N/A</v>
      </c>
      <c r="T2622" s="87" t="s">
        <v>405</v>
      </c>
      <c r="U2622" s="88"/>
      <c r="V2622" s="87"/>
    </row>
    <row r="2623" spans="1:22" x14ac:dyDescent="0.2">
      <c r="A2623" s="48">
        <v>77</v>
      </c>
      <c r="B2623" s="48" t="s">
        <v>1358</v>
      </c>
      <c r="C2623" s="48" t="s">
        <v>1359</v>
      </c>
      <c r="D2623" s="49">
        <v>717</v>
      </c>
      <c r="E2623" s="50" t="s">
        <v>422</v>
      </c>
      <c r="F2623" s="48" t="s">
        <v>423</v>
      </c>
      <c r="G2623" s="48" t="s">
        <v>424</v>
      </c>
      <c r="H2623" s="48">
        <v>717</v>
      </c>
      <c r="I2623" s="48">
        <v>1</v>
      </c>
      <c r="J2623" s="48" t="s">
        <v>402</v>
      </c>
      <c r="K2623" s="48">
        <v>954</v>
      </c>
      <c r="L2623" s="49" t="s">
        <v>422</v>
      </c>
      <c r="M2623" s="48" t="s">
        <v>1361</v>
      </c>
      <c r="N2623" s="51" t="s">
        <v>1362</v>
      </c>
      <c r="P2623" s="48">
        <v>897</v>
      </c>
      <c r="Q2623" s="131" t="str">
        <f>IFERROR(INDEX(JRoomSCS!C:C,MATCH(JRooms!M2623,JRoomSCS!$B:$B,0)),"N/A")</f>
        <v>N/A</v>
      </c>
      <c r="R2623" s="86" t="s">
        <v>405</v>
      </c>
      <c r="S2623" s="87" t="str">
        <f>IFERROR(INDEX(SchoolList!C:C,MATCH(T2623,SchoolList!A:A,0)),"N/A")</f>
        <v>N/A</v>
      </c>
      <c r="T2623" s="87" t="s">
        <v>405</v>
      </c>
      <c r="U2623" s="88"/>
      <c r="V2623" s="87"/>
    </row>
    <row r="2624" spans="1:22" x14ac:dyDescent="0.2">
      <c r="A2624" s="48">
        <v>77</v>
      </c>
      <c r="B2624" s="48" t="s">
        <v>1358</v>
      </c>
      <c r="C2624" s="48" t="s">
        <v>1359</v>
      </c>
      <c r="D2624" s="49">
        <v>718</v>
      </c>
      <c r="E2624" s="50" t="s">
        <v>425</v>
      </c>
      <c r="F2624" s="48" t="s">
        <v>426</v>
      </c>
      <c r="G2624" s="48" t="s">
        <v>424</v>
      </c>
      <c r="H2624" s="48">
        <v>718</v>
      </c>
      <c r="I2624" s="48">
        <v>1</v>
      </c>
      <c r="J2624" s="48" t="s">
        <v>402</v>
      </c>
      <c r="K2624" s="48">
        <v>955</v>
      </c>
      <c r="L2624" s="49" t="s">
        <v>425</v>
      </c>
      <c r="M2624" s="48" t="s">
        <v>1361</v>
      </c>
      <c r="N2624" s="51" t="s">
        <v>1362</v>
      </c>
      <c r="P2624" s="48">
        <v>897</v>
      </c>
      <c r="Q2624" s="131" t="str">
        <f>IFERROR(INDEX(JRoomSCS!C:C,MATCH(JRooms!M2624,JRoomSCS!$B:$B,0)),"N/A")</f>
        <v>N/A</v>
      </c>
      <c r="R2624" s="86" t="s">
        <v>405</v>
      </c>
      <c r="S2624" s="87" t="str">
        <f>IFERROR(INDEX(SchoolList!C:C,MATCH(T2624,SchoolList!A:A,0)),"N/A")</f>
        <v>N/A</v>
      </c>
      <c r="T2624" s="87" t="s">
        <v>405</v>
      </c>
      <c r="U2624" s="88"/>
      <c r="V2624" s="87"/>
    </row>
    <row r="2625" spans="1:22" x14ac:dyDescent="0.2">
      <c r="A2625" s="48">
        <v>77</v>
      </c>
      <c r="B2625" s="48" t="s">
        <v>1358</v>
      </c>
      <c r="C2625" s="48" t="s">
        <v>1359</v>
      </c>
      <c r="D2625" s="49">
        <v>719</v>
      </c>
      <c r="E2625" s="50" t="s">
        <v>427</v>
      </c>
      <c r="F2625" s="48" t="s">
        <v>428</v>
      </c>
      <c r="G2625" s="48" t="s">
        <v>424</v>
      </c>
      <c r="H2625" s="48">
        <v>719</v>
      </c>
      <c r="I2625" s="48">
        <v>1</v>
      </c>
      <c r="J2625" s="48" t="s">
        <v>402</v>
      </c>
      <c r="K2625" s="48">
        <v>956</v>
      </c>
      <c r="L2625" s="49" t="s">
        <v>427</v>
      </c>
      <c r="M2625" s="48" t="s">
        <v>1361</v>
      </c>
      <c r="N2625" s="51" t="s">
        <v>1362</v>
      </c>
      <c r="P2625" s="48">
        <v>897</v>
      </c>
      <c r="Q2625" s="131" t="str">
        <f>IFERROR(INDEX(JRoomSCS!C:C,MATCH(JRooms!M2625,JRoomSCS!$B:$B,0)),"N/A")</f>
        <v>N/A</v>
      </c>
      <c r="R2625" s="86" t="s">
        <v>405</v>
      </c>
      <c r="S2625" s="87" t="str">
        <f>IFERROR(INDEX(SchoolList!C:C,MATCH(T2625,SchoolList!A:A,0)),"N/A")</f>
        <v>N/A</v>
      </c>
      <c r="T2625" s="87" t="s">
        <v>405</v>
      </c>
      <c r="U2625" s="88"/>
      <c r="V2625" s="87"/>
    </row>
    <row r="2626" spans="1:22" x14ac:dyDescent="0.2">
      <c r="A2626" s="48">
        <v>77</v>
      </c>
      <c r="B2626" s="48" t="s">
        <v>1358</v>
      </c>
      <c r="C2626" s="48" t="s">
        <v>1359</v>
      </c>
      <c r="D2626" s="49">
        <v>720</v>
      </c>
      <c r="E2626" s="50" t="s">
        <v>429</v>
      </c>
      <c r="F2626" s="48" t="s">
        <v>430</v>
      </c>
      <c r="G2626" s="48" t="s">
        <v>424</v>
      </c>
      <c r="H2626" s="48">
        <v>720</v>
      </c>
      <c r="I2626" s="48">
        <v>1</v>
      </c>
      <c r="J2626" s="48" t="s">
        <v>402</v>
      </c>
      <c r="K2626" s="48">
        <v>957</v>
      </c>
      <c r="L2626" s="49" t="s">
        <v>429</v>
      </c>
      <c r="M2626" s="48" t="s">
        <v>1361</v>
      </c>
      <c r="N2626" s="51" t="s">
        <v>1362</v>
      </c>
      <c r="P2626" s="48">
        <v>897</v>
      </c>
      <c r="Q2626" s="131" t="str">
        <f>IFERROR(INDEX(JRoomSCS!C:C,MATCH(JRooms!M2626,JRoomSCS!$B:$B,0)),"N/A")</f>
        <v>N/A</v>
      </c>
      <c r="R2626" s="86" t="s">
        <v>405</v>
      </c>
      <c r="S2626" s="87" t="str">
        <f>IFERROR(INDEX(SchoolList!C:C,MATCH(T2626,SchoolList!A:A,0)),"N/A")</f>
        <v>N/A</v>
      </c>
      <c r="T2626" s="87" t="s">
        <v>405</v>
      </c>
      <c r="U2626" s="88"/>
      <c r="V2626" s="87"/>
    </row>
    <row r="2627" spans="1:22" x14ac:dyDescent="0.2">
      <c r="A2627" s="48">
        <v>77</v>
      </c>
      <c r="B2627" s="48" t="s">
        <v>1358</v>
      </c>
      <c r="C2627" s="48" t="s">
        <v>1359</v>
      </c>
      <c r="D2627" s="49">
        <v>724</v>
      </c>
      <c r="E2627" s="50" t="s">
        <v>431</v>
      </c>
      <c r="F2627" s="48" t="s">
        <v>432</v>
      </c>
      <c r="G2627" s="48" t="s">
        <v>424</v>
      </c>
      <c r="H2627" s="48">
        <v>724</v>
      </c>
      <c r="I2627" s="48">
        <v>1</v>
      </c>
      <c r="J2627" s="48" t="s">
        <v>402</v>
      </c>
      <c r="K2627" s="48">
        <v>958</v>
      </c>
      <c r="L2627" s="49" t="s">
        <v>431</v>
      </c>
      <c r="M2627" s="48" t="s">
        <v>1361</v>
      </c>
      <c r="N2627" s="51" t="s">
        <v>1362</v>
      </c>
      <c r="P2627" s="48">
        <v>897</v>
      </c>
      <c r="Q2627" s="131" t="str">
        <f>IFERROR(INDEX(JRoomSCS!C:C,MATCH(JRooms!M2627,JRoomSCS!$B:$B,0)),"N/A")</f>
        <v>N/A</v>
      </c>
      <c r="R2627" s="86" t="s">
        <v>405</v>
      </c>
      <c r="S2627" s="87" t="str">
        <f>IFERROR(INDEX(SchoolList!C:C,MATCH(T2627,SchoolList!A:A,0)),"N/A")</f>
        <v>N/A</v>
      </c>
      <c r="T2627" s="87" t="s">
        <v>405</v>
      </c>
      <c r="U2627" s="88"/>
      <c r="V2627" s="87"/>
    </row>
    <row r="2628" spans="1:22" x14ac:dyDescent="0.2">
      <c r="A2628" s="48">
        <v>77</v>
      </c>
      <c r="B2628" s="48" t="s">
        <v>1358</v>
      </c>
      <c r="C2628" s="48" t="s">
        <v>1359</v>
      </c>
      <c r="D2628" s="49">
        <v>721</v>
      </c>
      <c r="E2628" s="50" t="s">
        <v>433</v>
      </c>
      <c r="F2628" s="48" t="s">
        <v>434</v>
      </c>
      <c r="G2628" s="48" t="s">
        <v>424</v>
      </c>
      <c r="H2628" s="48">
        <v>721</v>
      </c>
      <c r="I2628" s="48">
        <v>1</v>
      </c>
      <c r="J2628" s="48" t="s">
        <v>402</v>
      </c>
      <c r="K2628" s="48">
        <v>959</v>
      </c>
      <c r="L2628" s="49" t="s">
        <v>433</v>
      </c>
      <c r="M2628" s="48" t="s">
        <v>1361</v>
      </c>
      <c r="N2628" s="51" t="s">
        <v>1362</v>
      </c>
      <c r="P2628" s="48">
        <v>897</v>
      </c>
      <c r="Q2628" s="131" t="str">
        <f>IFERROR(INDEX(JRoomSCS!C:C,MATCH(JRooms!M2628,JRoomSCS!$B:$B,0)),"N/A")</f>
        <v>N/A</v>
      </c>
      <c r="R2628" s="86" t="s">
        <v>405</v>
      </c>
      <c r="S2628" s="87" t="str">
        <f>IFERROR(INDEX(SchoolList!C:C,MATCH(T2628,SchoolList!A:A,0)),"N/A")</f>
        <v>N/A</v>
      </c>
      <c r="T2628" s="87" t="s">
        <v>405</v>
      </c>
      <c r="U2628" s="88"/>
      <c r="V2628" s="87"/>
    </row>
    <row r="2629" spans="1:22" x14ac:dyDescent="0.2">
      <c r="A2629" s="48">
        <v>77</v>
      </c>
      <c r="B2629" s="48" t="s">
        <v>1358</v>
      </c>
      <c r="C2629" s="48" t="s">
        <v>1359</v>
      </c>
      <c r="D2629" s="49">
        <v>722</v>
      </c>
      <c r="E2629" s="50" t="s">
        <v>435</v>
      </c>
      <c r="F2629" s="48" t="s">
        <v>436</v>
      </c>
      <c r="G2629" s="48" t="s">
        <v>424</v>
      </c>
      <c r="H2629" s="48">
        <v>722</v>
      </c>
      <c r="I2629" s="48">
        <v>1</v>
      </c>
      <c r="J2629" s="48" t="s">
        <v>402</v>
      </c>
      <c r="K2629" s="48">
        <v>960</v>
      </c>
      <c r="L2629" s="49" t="s">
        <v>435</v>
      </c>
      <c r="M2629" s="48" t="s">
        <v>1361</v>
      </c>
      <c r="N2629" s="51" t="s">
        <v>1362</v>
      </c>
      <c r="P2629" s="48">
        <v>897</v>
      </c>
      <c r="Q2629" s="131" t="str">
        <f>IFERROR(INDEX(JRoomSCS!C:C,MATCH(JRooms!M2629,JRoomSCS!$B:$B,0)),"N/A")</f>
        <v>N/A</v>
      </c>
      <c r="R2629" s="86" t="s">
        <v>405</v>
      </c>
      <c r="S2629" s="87" t="str">
        <f>IFERROR(INDEX(SchoolList!C:C,MATCH(T2629,SchoolList!A:A,0)),"N/A")</f>
        <v>N/A</v>
      </c>
      <c r="T2629" s="87" t="s">
        <v>405</v>
      </c>
      <c r="U2629" s="88"/>
      <c r="V2629" s="87"/>
    </row>
    <row r="2630" spans="1:22" x14ac:dyDescent="0.2">
      <c r="A2630" s="48">
        <v>77</v>
      </c>
      <c r="B2630" s="48" t="s">
        <v>1358</v>
      </c>
      <c r="C2630" s="48" t="s">
        <v>1359</v>
      </c>
      <c r="D2630" s="49">
        <v>723</v>
      </c>
      <c r="E2630" s="50" t="s">
        <v>437</v>
      </c>
      <c r="F2630" s="48" t="s">
        <v>438</v>
      </c>
      <c r="G2630" s="48" t="s">
        <v>424</v>
      </c>
      <c r="H2630" s="48">
        <v>723</v>
      </c>
      <c r="I2630" s="48">
        <v>1</v>
      </c>
      <c r="J2630" s="48" t="s">
        <v>402</v>
      </c>
      <c r="K2630" s="48">
        <v>961</v>
      </c>
      <c r="L2630" s="49" t="s">
        <v>437</v>
      </c>
      <c r="M2630" s="48" t="s">
        <v>1361</v>
      </c>
      <c r="N2630" s="51" t="s">
        <v>1362</v>
      </c>
      <c r="P2630" s="48">
        <v>897</v>
      </c>
      <c r="Q2630" s="131" t="str">
        <f>IFERROR(INDEX(JRoomSCS!C:C,MATCH(JRooms!M2630,JRoomSCS!$B:$B,0)),"N/A")</f>
        <v>N/A</v>
      </c>
      <c r="R2630" s="86" t="s">
        <v>405</v>
      </c>
      <c r="S2630" s="87" t="str">
        <f>IFERROR(INDEX(SchoolList!C:C,MATCH(T2630,SchoolList!A:A,0)),"N/A")</f>
        <v>N/A</v>
      </c>
      <c r="T2630" s="87" t="s">
        <v>405</v>
      </c>
      <c r="U2630" s="88"/>
      <c r="V2630" s="87"/>
    </row>
    <row r="2631" spans="1:22" x14ac:dyDescent="0.2">
      <c r="A2631" s="48">
        <v>77</v>
      </c>
      <c r="B2631" s="48" t="s">
        <v>1358</v>
      </c>
      <c r="C2631" s="48" t="s">
        <v>1359</v>
      </c>
      <c r="D2631" s="49">
        <v>710</v>
      </c>
      <c r="E2631" s="50" t="s">
        <v>858</v>
      </c>
      <c r="F2631" s="48" t="s">
        <v>859</v>
      </c>
      <c r="G2631" s="48" t="s">
        <v>424</v>
      </c>
      <c r="H2631" s="48">
        <v>710</v>
      </c>
      <c r="I2631" s="48">
        <v>1</v>
      </c>
      <c r="J2631" s="48" t="s">
        <v>402</v>
      </c>
      <c r="K2631" s="48">
        <v>962</v>
      </c>
      <c r="L2631" s="49" t="s">
        <v>858</v>
      </c>
      <c r="M2631" s="48" t="s">
        <v>515</v>
      </c>
      <c r="N2631" s="51" t="s">
        <v>404</v>
      </c>
      <c r="P2631" s="48">
        <v>897</v>
      </c>
      <c r="Q2631" s="131" t="str">
        <f>IFERROR(INDEX(JRoomSCS!C:C,MATCH(JRooms!M2631,JRoomSCS!$B:$B,0)),"N/A")</f>
        <v>N/A</v>
      </c>
      <c r="R2631" s="86" t="s">
        <v>396</v>
      </c>
      <c r="S2631" s="87" t="str">
        <f>IFERROR(INDEX(SchoolList!C:C,MATCH(T2631,SchoolList!A:A,0)),"N/A")</f>
        <v>N/A</v>
      </c>
      <c r="T2631" s="87">
        <v>504</v>
      </c>
      <c r="U2631" s="88"/>
      <c r="V2631" s="87"/>
    </row>
    <row r="2632" spans="1:22" x14ac:dyDescent="0.2">
      <c r="A2632" s="48">
        <v>77</v>
      </c>
      <c r="B2632" s="48" t="s">
        <v>1358</v>
      </c>
      <c r="C2632" s="48" t="s">
        <v>1359</v>
      </c>
      <c r="D2632" s="49">
        <v>711</v>
      </c>
      <c r="E2632" s="50" t="s">
        <v>860</v>
      </c>
      <c r="F2632" s="48" t="s">
        <v>861</v>
      </c>
      <c r="G2632" s="48" t="s">
        <v>424</v>
      </c>
      <c r="H2632" s="48">
        <v>711</v>
      </c>
      <c r="I2632" s="48">
        <v>1</v>
      </c>
      <c r="J2632" s="48" t="s">
        <v>402</v>
      </c>
      <c r="K2632" s="48">
        <v>963</v>
      </c>
      <c r="L2632" s="49" t="s">
        <v>860</v>
      </c>
      <c r="M2632" s="48" t="s">
        <v>515</v>
      </c>
      <c r="N2632" s="51" t="s">
        <v>404</v>
      </c>
      <c r="P2632" s="48">
        <v>897</v>
      </c>
      <c r="Q2632" s="131" t="str">
        <f>IFERROR(INDEX(JRoomSCS!C:C,MATCH(JRooms!M2632,JRoomSCS!$B:$B,0)),"N/A")</f>
        <v>N/A</v>
      </c>
      <c r="R2632" s="86" t="s">
        <v>396</v>
      </c>
      <c r="S2632" s="87" t="str">
        <f>IFERROR(INDEX(SchoolList!C:C,MATCH(T2632,SchoolList!A:A,0)),"N/A")</f>
        <v>N/A</v>
      </c>
      <c r="T2632" s="87">
        <v>504</v>
      </c>
      <c r="U2632" s="88"/>
      <c r="V2632" s="87"/>
    </row>
    <row r="2633" spans="1:22" x14ac:dyDescent="0.2">
      <c r="A2633" s="48">
        <v>77</v>
      </c>
      <c r="B2633" s="48" t="s">
        <v>1358</v>
      </c>
      <c r="C2633" s="48" t="s">
        <v>1359</v>
      </c>
      <c r="D2633" s="49">
        <v>712</v>
      </c>
      <c r="E2633" s="50" t="s">
        <v>862</v>
      </c>
      <c r="F2633" s="48" t="s">
        <v>863</v>
      </c>
      <c r="G2633" s="48" t="s">
        <v>424</v>
      </c>
      <c r="H2633" s="48">
        <v>712</v>
      </c>
      <c r="I2633" s="48">
        <v>1</v>
      </c>
      <c r="J2633" s="48" t="s">
        <v>402</v>
      </c>
      <c r="K2633" s="48">
        <v>964</v>
      </c>
      <c r="L2633" s="49" t="s">
        <v>862</v>
      </c>
      <c r="M2633" s="48" t="s">
        <v>515</v>
      </c>
      <c r="N2633" s="51" t="s">
        <v>404</v>
      </c>
      <c r="P2633" s="48">
        <v>897</v>
      </c>
      <c r="Q2633" s="131" t="str">
        <f>IFERROR(INDEX(JRoomSCS!C:C,MATCH(JRooms!M2633,JRoomSCS!$B:$B,0)),"N/A")</f>
        <v>N/A</v>
      </c>
      <c r="R2633" s="86" t="s">
        <v>396</v>
      </c>
      <c r="S2633" s="87" t="str">
        <f>IFERROR(INDEX(SchoolList!C:C,MATCH(T2633,SchoolList!A:A,0)),"N/A")</f>
        <v>N/A</v>
      </c>
      <c r="T2633" s="87">
        <v>504</v>
      </c>
      <c r="U2633" s="88"/>
      <c r="V2633" s="87"/>
    </row>
    <row r="2634" spans="1:22" x14ac:dyDescent="0.2">
      <c r="A2634" s="48">
        <v>77</v>
      </c>
      <c r="B2634" s="48" t="s">
        <v>1358</v>
      </c>
      <c r="C2634" s="48" t="s">
        <v>1359</v>
      </c>
      <c r="D2634" s="49">
        <v>713</v>
      </c>
      <c r="E2634" s="50" t="s">
        <v>864</v>
      </c>
      <c r="F2634" s="48" t="s">
        <v>865</v>
      </c>
      <c r="G2634" s="48" t="s">
        <v>424</v>
      </c>
      <c r="H2634" s="48">
        <v>713</v>
      </c>
      <c r="I2634" s="48">
        <v>1</v>
      </c>
      <c r="J2634" s="48" t="s">
        <v>402</v>
      </c>
      <c r="K2634" s="48">
        <v>965</v>
      </c>
      <c r="L2634" s="49" t="s">
        <v>864</v>
      </c>
      <c r="M2634" s="48" t="s">
        <v>515</v>
      </c>
      <c r="N2634" s="51" t="s">
        <v>404</v>
      </c>
      <c r="P2634" s="48">
        <v>897</v>
      </c>
      <c r="Q2634" s="131" t="str">
        <f>IFERROR(INDEX(JRoomSCS!C:C,MATCH(JRooms!M2634,JRoomSCS!$B:$B,0)),"N/A")</f>
        <v>N/A</v>
      </c>
      <c r="R2634" s="86" t="s">
        <v>396</v>
      </c>
      <c r="S2634" s="87" t="str">
        <f>IFERROR(INDEX(SchoolList!C:C,MATCH(T2634,SchoolList!A:A,0)),"N/A")</f>
        <v>N/A</v>
      </c>
      <c r="T2634" s="87">
        <v>504</v>
      </c>
      <c r="U2634" s="88"/>
      <c r="V2634" s="87"/>
    </row>
    <row r="2635" spans="1:22" x14ac:dyDescent="0.2">
      <c r="A2635" s="48">
        <v>77</v>
      </c>
      <c r="B2635" s="48" t="s">
        <v>1358</v>
      </c>
      <c r="C2635" s="48" t="s">
        <v>1359</v>
      </c>
      <c r="D2635" s="49">
        <v>714</v>
      </c>
      <c r="E2635" s="50" t="s">
        <v>866</v>
      </c>
      <c r="F2635" s="48" t="s">
        <v>867</v>
      </c>
      <c r="G2635" s="48" t="s">
        <v>424</v>
      </c>
      <c r="H2635" s="48">
        <v>714</v>
      </c>
      <c r="I2635" s="48">
        <v>1</v>
      </c>
      <c r="J2635" s="48" t="s">
        <v>402</v>
      </c>
      <c r="K2635" s="48">
        <v>966</v>
      </c>
      <c r="L2635" s="49" t="s">
        <v>866</v>
      </c>
      <c r="M2635" s="48" t="s">
        <v>515</v>
      </c>
      <c r="N2635" s="51" t="s">
        <v>404</v>
      </c>
      <c r="P2635" s="48">
        <v>897</v>
      </c>
      <c r="Q2635" s="131" t="str">
        <f>IFERROR(INDEX(JRoomSCS!C:C,MATCH(JRooms!M2635,JRoomSCS!$B:$B,0)),"N/A")</f>
        <v>N/A</v>
      </c>
      <c r="R2635" s="86" t="s">
        <v>396</v>
      </c>
      <c r="S2635" s="87" t="str">
        <f>IFERROR(INDEX(SchoolList!C:C,MATCH(T2635,SchoolList!A:A,0)),"N/A")</f>
        <v>N/A</v>
      </c>
      <c r="T2635" s="87">
        <v>504</v>
      </c>
      <c r="U2635" s="88"/>
      <c r="V2635" s="87"/>
    </row>
    <row r="2636" spans="1:22" x14ac:dyDescent="0.2">
      <c r="A2636" s="48">
        <v>77</v>
      </c>
      <c r="B2636" s="48" t="s">
        <v>1358</v>
      </c>
      <c r="C2636" s="48" t="s">
        <v>1359</v>
      </c>
      <c r="D2636" s="49">
        <v>715</v>
      </c>
      <c r="E2636" s="50" t="s">
        <v>868</v>
      </c>
      <c r="F2636" s="48" t="s">
        <v>869</v>
      </c>
      <c r="G2636" s="48" t="s">
        <v>424</v>
      </c>
      <c r="H2636" s="48">
        <v>715</v>
      </c>
      <c r="I2636" s="48">
        <v>1</v>
      </c>
      <c r="J2636" s="48" t="s">
        <v>402</v>
      </c>
      <c r="K2636" s="48">
        <v>967</v>
      </c>
      <c r="L2636" s="49" t="s">
        <v>868</v>
      </c>
      <c r="M2636" s="48" t="s">
        <v>515</v>
      </c>
      <c r="N2636" s="51" t="s">
        <v>404</v>
      </c>
      <c r="P2636" s="48">
        <v>897</v>
      </c>
      <c r="Q2636" s="131" t="str">
        <f>IFERROR(INDEX(JRoomSCS!C:C,MATCH(JRooms!M2636,JRoomSCS!$B:$B,0)),"N/A")</f>
        <v>N/A</v>
      </c>
      <c r="R2636" s="86" t="s">
        <v>396</v>
      </c>
      <c r="S2636" s="87" t="str">
        <f>IFERROR(INDEX(SchoolList!C:C,MATCH(T2636,SchoolList!A:A,0)),"N/A")</f>
        <v>N/A</v>
      </c>
      <c r="T2636" s="87">
        <v>504</v>
      </c>
      <c r="U2636" s="88"/>
      <c r="V2636" s="87"/>
    </row>
    <row r="2637" spans="1:22" x14ac:dyDescent="0.2">
      <c r="A2637" s="48">
        <v>77</v>
      </c>
      <c r="B2637" s="48" t="s">
        <v>1358</v>
      </c>
      <c r="C2637" s="48" t="s">
        <v>1359</v>
      </c>
      <c r="D2637" s="49">
        <v>716</v>
      </c>
      <c r="E2637" s="50" t="s">
        <v>870</v>
      </c>
      <c r="F2637" s="48" t="s">
        <v>871</v>
      </c>
      <c r="G2637" s="48" t="s">
        <v>424</v>
      </c>
      <c r="H2637" s="48">
        <v>716</v>
      </c>
      <c r="I2637" s="48">
        <v>1</v>
      </c>
      <c r="J2637" s="48" t="s">
        <v>402</v>
      </c>
      <c r="K2637" s="48">
        <v>968</v>
      </c>
      <c r="L2637" s="49" t="s">
        <v>870</v>
      </c>
      <c r="M2637" s="48" t="s">
        <v>515</v>
      </c>
      <c r="N2637" s="51" t="s">
        <v>404</v>
      </c>
      <c r="P2637" s="48">
        <v>897</v>
      </c>
      <c r="Q2637" s="131" t="str">
        <f>IFERROR(INDEX(JRoomSCS!C:C,MATCH(JRooms!M2637,JRoomSCS!$B:$B,0)),"N/A")</f>
        <v>N/A</v>
      </c>
      <c r="R2637" s="86" t="s">
        <v>396</v>
      </c>
      <c r="S2637" s="87" t="str">
        <f>IFERROR(INDEX(SchoolList!C:C,MATCH(T2637,SchoolList!A:A,0)),"N/A")</f>
        <v>N/A</v>
      </c>
      <c r="T2637" s="87">
        <v>504</v>
      </c>
      <c r="U2637" s="88"/>
      <c r="V2637" s="87"/>
    </row>
    <row r="2638" spans="1:22" x14ac:dyDescent="0.2">
      <c r="A2638" s="48">
        <v>133</v>
      </c>
      <c r="B2638" s="48" t="s">
        <v>1363</v>
      </c>
      <c r="C2638" s="48" t="s">
        <v>1364</v>
      </c>
      <c r="D2638" s="49">
        <v>905</v>
      </c>
      <c r="E2638" s="50" t="s">
        <v>399</v>
      </c>
      <c r="F2638" s="48" t="s">
        <v>400</v>
      </c>
      <c r="G2638" s="48" t="s">
        <v>401</v>
      </c>
      <c r="H2638" s="48">
        <v>1078</v>
      </c>
      <c r="I2638" s="48">
        <v>0</v>
      </c>
      <c r="J2638" s="48" t="s">
        <v>975</v>
      </c>
      <c r="K2638" s="48">
        <v>2967</v>
      </c>
      <c r="L2638" s="49">
        <v>1</v>
      </c>
      <c r="M2638" s="48" t="s">
        <v>355</v>
      </c>
      <c r="N2638" s="51" t="s">
        <v>500</v>
      </c>
      <c r="P2638" s="48">
        <v>825</v>
      </c>
      <c r="Q2638" s="131" t="str">
        <f>IFERROR(INDEX(JRoomSCS!C:C,MATCH(JRooms!M2638,JRoomSCS!$B:$B,0)),"N/A")</f>
        <v>Arts</v>
      </c>
      <c r="R2638" s="86" t="s">
        <v>405</v>
      </c>
      <c r="S2638" s="87" t="str">
        <f>IFERROR(INDEX(SchoolList!C:C,MATCH(T2638,SchoolList!A:A,0)),"N/A")</f>
        <v>N/A</v>
      </c>
      <c r="T2638" s="87" t="s">
        <v>405</v>
      </c>
      <c r="U2638" s="88"/>
      <c r="V2638" s="87"/>
    </row>
    <row r="2639" spans="1:22" x14ac:dyDescent="0.2">
      <c r="A2639" s="48">
        <v>133</v>
      </c>
      <c r="B2639" s="48" t="s">
        <v>1363</v>
      </c>
      <c r="C2639" s="48" t="s">
        <v>1364</v>
      </c>
      <c r="D2639" s="49">
        <v>905</v>
      </c>
      <c r="E2639" s="50" t="s">
        <v>399</v>
      </c>
      <c r="F2639" s="48" t="s">
        <v>400</v>
      </c>
      <c r="G2639" s="48" t="s">
        <v>401</v>
      </c>
      <c r="H2639" s="48">
        <v>905</v>
      </c>
      <c r="I2639" s="48">
        <v>1</v>
      </c>
      <c r="J2639" s="48" t="s">
        <v>402</v>
      </c>
      <c r="K2639" s="48">
        <v>2965</v>
      </c>
      <c r="L2639" s="49">
        <v>2</v>
      </c>
      <c r="M2639" s="48" t="s">
        <v>626</v>
      </c>
      <c r="N2639" s="51" t="s">
        <v>404</v>
      </c>
      <c r="P2639" s="48">
        <v>748</v>
      </c>
      <c r="Q2639" s="131" t="str">
        <f>IFERROR(INDEX(JRoomSCS!C:C,MATCH(JRooms!M2639,JRoomSCS!$B:$B,0)),"N/A")</f>
        <v>N/A</v>
      </c>
      <c r="R2639" s="86" t="s">
        <v>405</v>
      </c>
      <c r="S2639" s="87" t="str">
        <f>IFERROR(INDEX(SchoolList!C:C,MATCH(T2639,SchoolList!A:A,0)),"N/A")</f>
        <v>N/A</v>
      </c>
      <c r="T2639" s="87" t="s">
        <v>405</v>
      </c>
      <c r="U2639" s="88"/>
      <c r="V2639" s="87"/>
    </row>
    <row r="2640" spans="1:22" x14ac:dyDescent="0.2">
      <c r="A2640" s="48">
        <v>133</v>
      </c>
      <c r="B2640" s="48" t="s">
        <v>1363</v>
      </c>
      <c r="C2640" s="48" t="s">
        <v>1364</v>
      </c>
      <c r="D2640" s="49">
        <v>905</v>
      </c>
      <c r="E2640" s="50" t="s">
        <v>399</v>
      </c>
      <c r="F2640" s="48" t="s">
        <v>400</v>
      </c>
      <c r="G2640" s="48" t="s">
        <v>401</v>
      </c>
      <c r="H2640" s="48">
        <v>905</v>
      </c>
      <c r="I2640" s="48">
        <v>1</v>
      </c>
      <c r="J2640" s="48" t="s">
        <v>402</v>
      </c>
      <c r="K2640" s="48">
        <v>2974</v>
      </c>
      <c r="L2640" s="49">
        <v>3</v>
      </c>
      <c r="M2640" s="48" t="s">
        <v>626</v>
      </c>
      <c r="N2640" s="51" t="s">
        <v>404</v>
      </c>
      <c r="P2640" s="48">
        <v>840</v>
      </c>
      <c r="Q2640" s="131" t="str">
        <f>IFERROR(INDEX(JRoomSCS!C:C,MATCH(JRooms!M2640,JRoomSCS!$B:$B,0)),"N/A")</f>
        <v>N/A</v>
      </c>
      <c r="R2640" s="86" t="s">
        <v>405</v>
      </c>
      <c r="S2640" s="87" t="str">
        <f>IFERROR(INDEX(SchoolList!C:C,MATCH(T2640,SchoolList!A:A,0)),"N/A")</f>
        <v>N/A</v>
      </c>
      <c r="T2640" s="87" t="s">
        <v>405</v>
      </c>
      <c r="U2640" s="88"/>
      <c r="V2640" s="87"/>
    </row>
    <row r="2641" spans="1:22" x14ac:dyDescent="0.2">
      <c r="A2641" s="48">
        <v>133</v>
      </c>
      <c r="B2641" s="48" t="s">
        <v>1363</v>
      </c>
      <c r="C2641" s="48" t="s">
        <v>1364</v>
      </c>
      <c r="D2641" s="49">
        <v>905</v>
      </c>
      <c r="E2641" s="50" t="s">
        <v>399</v>
      </c>
      <c r="F2641" s="48" t="s">
        <v>400</v>
      </c>
      <c r="G2641" s="48" t="s">
        <v>401</v>
      </c>
      <c r="H2641" s="48">
        <v>905</v>
      </c>
      <c r="I2641" s="48">
        <v>1</v>
      </c>
      <c r="J2641" s="48" t="s">
        <v>402</v>
      </c>
      <c r="K2641" s="48">
        <v>2975</v>
      </c>
      <c r="L2641" s="49">
        <v>4</v>
      </c>
      <c r="M2641" s="48" t="s">
        <v>412</v>
      </c>
      <c r="N2641" s="51" t="s">
        <v>413</v>
      </c>
      <c r="P2641" s="48">
        <v>483</v>
      </c>
      <c r="Q2641" s="131" t="str">
        <f>IFERROR(INDEX(JRoomSCS!C:C,MATCH(JRooms!M2641,JRoomSCS!$B:$B,0)),"N/A")</f>
        <v>N/A</v>
      </c>
      <c r="R2641" s="86" t="s">
        <v>405</v>
      </c>
      <c r="S2641" s="87" t="str">
        <f>IFERROR(INDEX(SchoolList!C:C,MATCH(T2641,SchoolList!A:A,0)),"N/A")</f>
        <v>N/A</v>
      </c>
      <c r="T2641" s="87" t="s">
        <v>405</v>
      </c>
      <c r="U2641" s="88"/>
      <c r="V2641" s="87"/>
    </row>
    <row r="2642" spans="1:22" x14ac:dyDescent="0.2">
      <c r="A2642" s="48">
        <v>133</v>
      </c>
      <c r="B2642" s="48" t="s">
        <v>1363</v>
      </c>
      <c r="C2642" s="48" t="s">
        <v>1364</v>
      </c>
      <c r="D2642" s="49">
        <v>905</v>
      </c>
      <c r="E2642" s="50" t="s">
        <v>399</v>
      </c>
      <c r="F2642" s="48" t="s">
        <v>400</v>
      </c>
      <c r="G2642" s="48" t="s">
        <v>401</v>
      </c>
      <c r="H2642" s="48">
        <v>905</v>
      </c>
      <c r="I2642" s="48">
        <v>1</v>
      </c>
      <c r="J2642" s="48" t="s">
        <v>402</v>
      </c>
      <c r="K2642" s="48">
        <v>2966</v>
      </c>
      <c r="L2642" s="49" t="s">
        <v>1365</v>
      </c>
      <c r="M2642" s="48" t="s">
        <v>690</v>
      </c>
      <c r="N2642" s="51" t="s">
        <v>409</v>
      </c>
      <c r="P2642" s="48">
        <v>242</v>
      </c>
      <c r="Q2642" s="131" t="str">
        <f>IFERROR(INDEX(JRoomSCS!C:C,MATCH(JRooms!M2642,JRoomSCS!$B:$B,0)),"N/A")</f>
        <v>N/A</v>
      </c>
      <c r="R2642" s="86" t="s">
        <v>405</v>
      </c>
      <c r="S2642" s="87" t="str">
        <f>IFERROR(INDEX(SchoolList!C:C,MATCH(T2642,SchoolList!A:A,0)),"N/A")</f>
        <v>N/A</v>
      </c>
      <c r="T2642" s="87" t="s">
        <v>405</v>
      </c>
      <c r="U2642" s="88"/>
      <c r="V2642" s="87"/>
    </row>
    <row r="2643" spans="1:22" x14ac:dyDescent="0.2">
      <c r="A2643" s="48">
        <v>133</v>
      </c>
      <c r="B2643" s="48" t="s">
        <v>1363</v>
      </c>
      <c r="C2643" s="48" t="s">
        <v>1364</v>
      </c>
      <c r="D2643" s="49">
        <v>905</v>
      </c>
      <c r="E2643" s="50" t="s">
        <v>399</v>
      </c>
      <c r="F2643" s="48" t="s">
        <v>400</v>
      </c>
      <c r="G2643" s="48" t="s">
        <v>401</v>
      </c>
      <c r="H2643" s="48">
        <v>1079</v>
      </c>
      <c r="I2643" s="48">
        <v>2</v>
      </c>
      <c r="J2643" s="48" t="s">
        <v>463</v>
      </c>
      <c r="K2643" s="48">
        <v>2972</v>
      </c>
      <c r="L2643" s="49">
        <v>4</v>
      </c>
      <c r="M2643" s="48" t="s">
        <v>626</v>
      </c>
      <c r="N2643" s="51" t="s">
        <v>404</v>
      </c>
      <c r="P2643" s="48">
        <v>770</v>
      </c>
      <c r="Q2643" s="131" t="str">
        <f>IFERROR(INDEX(JRoomSCS!C:C,MATCH(JRooms!M2643,JRoomSCS!$B:$B,0)),"N/A")</f>
        <v>N/A</v>
      </c>
      <c r="R2643" s="86" t="s">
        <v>405</v>
      </c>
      <c r="S2643" s="87" t="str">
        <f>IFERROR(INDEX(SchoolList!C:C,MATCH(T2643,SchoolList!A:A,0)),"N/A")</f>
        <v>N/A</v>
      </c>
      <c r="T2643" s="87" t="s">
        <v>405</v>
      </c>
      <c r="U2643" s="88"/>
      <c r="V2643" s="87"/>
    </row>
    <row r="2644" spans="1:22" x14ac:dyDescent="0.2">
      <c r="A2644" s="48">
        <v>133</v>
      </c>
      <c r="B2644" s="48" t="s">
        <v>1363</v>
      </c>
      <c r="C2644" s="48" t="s">
        <v>1364</v>
      </c>
      <c r="D2644" s="49">
        <v>905</v>
      </c>
      <c r="E2644" s="50" t="s">
        <v>399</v>
      </c>
      <c r="F2644" s="48" t="s">
        <v>400</v>
      </c>
      <c r="G2644" s="48" t="s">
        <v>401</v>
      </c>
      <c r="H2644" s="48">
        <v>1079</v>
      </c>
      <c r="I2644" s="48">
        <v>2</v>
      </c>
      <c r="J2644" s="48" t="s">
        <v>463</v>
      </c>
      <c r="K2644" s="48">
        <v>2969</v>
      </c>
      <c r="L2644" s="49">
        <v>5</v>
      </c>
      <c r="M2644" s="48" t="s">
        <v>626</v>
      </c>
      <c r="N2644" s="51" t="s">
        <v>404</v>
      </c>
      <c r="P2644" s="48">
        <v>770</v>
      </c>
      <c r="Q2644" s="131" t="str">
        <f>IFERROR(INDEX(JRoomSCS!C:C,MATCH(JRooms!M2644,JRoomSCS!$B:$B,0)),"N/A")</f>
        <v>N/A</v>
      </c>
      <c r="R2644" s="86" t="s">
        <v>405</v>
      </c>
      <c r="S2644" s="87" t="str">
        <f>IFERROR(INDEX(SchoolList!C:C,MATCH(T2644,SchoolList!A:A,0)),"N/A")</f>
        <v>N/A</v>
      </c>
      <c r="T2644" s="87" t="s">
        <v>405</v>
      </c>
      <c r="U2644" s="88"/>
      <c r="V2644" s="87"/>
    </row>
    <row r="2645" spans="1:22" x14ac:dyDescent="0.2">
      <c r="A2645" s="48">
        <v>133</v>
      </c>
      <c r="B2645" s="48" t="s">
        <v>1363</v>
      </c>
      <c r="C2645" s="48" t="s">
        <v>1364</v>
      </c>
      <c r="D2645" s="49">
        <v>905</v>
      </c>
      <c r="E2645" s="50" t="s">
        <v>399</v>
      </c>
      <c r="F2645" s="48" t="s">
        <v>400</v>
      </c>
      <c r="G2645" s="48" t="s">
        <v>401</v>
      </c>
      <c r="H2645" s="48">
        <v>1079</v>
      </c>
      <c r="I2645" s="48">
        <v>2</v>
      </c>
      <c r="J2645" s="48" t="s">
        <v>463</v>
      </c>
      <c r="K2645" s="48">
        <v>2968</v>
      </c>
      <c r="L2645" s="49">
        <v>6</v>
      </c>
      <c r="M2645" s="48" t="s">
        <v>626</v>
      </c>
      <c r="N2645" s="51" t="s">
        <v>404</v>
      </c>
      <c r="P2645" s="48">
        <v>660</v>
      </c>
      <c r="Q2645" s="131" t="str">
        <f>IFERROR(INDEX(JRoomSCS!C:C,MATCH(JRooms!M2645,JRoomSCS!$B:$B,0)),"N/A")</f>
        <v>N/A</v>
      </c>
      <c r="R2645" s="86" t="s">
        <v>405</v>
      </c>
      <c r="S2645" s="87" t="str">
        <f>IFERROR(INDEX(SchoolList!C:C,MATCH(T2645,SchoolList!A:A,0)),"N/A")</f>
        <v>N/A</v>
      </c>
      <c r="T2645" s="87" t="s">
        <v>405</v>
      </c>
      <c r="U2645" s="88"/>
      <c r="V2645" s="87"/>
    </row>
    <row r="2646" spans="1:22" x14ac:dyDescent="0.2">
      <c r="A2646" s="48">
        <v>133</v>
      </c>
      <c r="B2646" s="48" t="s">
        <v>1363</v>
      </c>
      <c r="C2646" s="48" t="s">
        <v>1364</v>
      </c>
      <c r="D2646" s="49">
        <v>905</v>
      </c>
      <c r="E2646" s="50" t="s">
        <v>399</v>
      </c>
      <c r="F2646" s="48" t="s">
        <v>400</v>
      </c>
      <c r="G2646" s="48" t="s">
        <v>401</v>
      </c>
      <c r="H2646" s="48">
        <v>1079</v>
      </c>
      <c r="I2646" s="48">
        <v>2</v>
      </c>
      <c r="J2646" s="48" t="s">
        <v>463</v>
      </c>
      <c r="K2646" s="48">
        <v>2970</v>
      </c>
      <c r="L2646" s="49">
        <v>7</v>
      </c>
      <c r="M2646" s="48" t="s">
        <v>626</v>
      </c>
      <c r="N2646" s="51" t="s">
        <v>404</v>
      </c>
      <c r="P2646" s="48">
        <v>660</v>
      </c>
      <c r="Q2646" s="131" t="str">
        <f>IFERROR(INDEX(JRoomSCS!C:C,MATCH(JRooms!M2646,JRoomSCS!$B:$B,0)),"N/A")</f>
        <v>N/A</v>
      </c>
      <c r="R2646" s="86" t="s">
        <v>405</v>
      </c>
      <c r="S2646" s="87" t="str">
        <f>IFERROR(INDEX(SchoolList!C:C,MATCH(T2646,SchoolList!A:A,0)),"N/A")</f>
        <v>N/A</v>
      </c>
      <c r="T2646" s="87" t="s">
        <v>405</v>
      </c>
      <c r="U2646" s="88"/>
      <c r="V2646" s="87"/>
    </row>
    <row r="2647" spans="1:22" x14ac:dyDescent="0.2">
      <c r="A2647" s="48">
        <v>133</v>
      </c>
      <c r="B2647" s="48" t="s">
        <v>1363</v>
      </c>
      <c r="C2647" s="48" t="s">
        <v>1364</v>
      </c>
      <c r="D2647" s="49">
        <v>905</v>
      </c>
      <c r="E2647" s="50" t="s">
        <v>399</v>
      </c>
      <c r="F2647" s="48" t="s">
        <v>400</v>
      </c>
      <c r="G2647" s="48" t="s">
        <v>401</v>
      </c>
      <c r="H2647" s="48">
        <v>1079</v>
      </c>
      <c r="I2647" s="48">
        <v>2</v>
      </c>
      <c r="J2647" s="48" t="s">
        <v>463</v>
      </c>
      <c r="K2647" s="48">
        <v>2973</v>
      </c>
      <c r="L2647" s="49">
        <v>8</v>
      </c>
      <c r="M2647" s="48" t="s">
        <v>626</v>
      </c>
      <c r="N2647" s="51" t="s">
        <v>404</v>
      </c>
      <c r="P2647" s="48">
        <v>770</v>
      </c>
      <c r="Q2647" s="131" t="str">
        <f>IFERROR(INDEX(JRoomSCS!C:C,MATCH(JRooms!M2647,JRoomSCS!$B:$B,0)),"N/A")</f>
        <v>N/A</v>
      </c>
      <c r="R2647" s="86" t="s">
        <v>405</v>
      </c>
      <c r="S2647" s="87" t="str">
        <f>IFERROR(INDEX(SchoolList!C:C,MATCH(T2647,SchoolList!A:A,0)),"N/A")</f>
        <v>N/A</v>
      </c>
      <c r="T2647" s="87" t="s">
        <v>405</v>
      </c>
      <c r="U2647" s="88"/>
      <c r="V2647" s="87"/>
    </row>
    <row r="2648" spans="1:22" x14ac:dyDescent="0.2">
      <c r="A2648" s="48">
        <v>26</v>
      </c>
      <c r="B2648" s="48" t="s">
        <v>1366</v>
      </c>
      <c r="C2648" s="48" t="s">
        <v>1367</v>
      </c>
      <c r="D2648" s="49">
        <v>552</v>
      </c>
      <c r="E2648" s="50" t="s">
        <v>399</v>
      </c>
      <c r="F2648" s="48" t="s">
        <v>400</v>
      </c>
      <c r="G2648" s="48" t="s">
        <v>401</v>
      </c>
      <c r="H2648" s="48">
        <v>552</v>
      </c>
      <c r="I2648" s="48">
        <v>1</v>
      </c>
      <c r="J2648" s="48" t="s">
        <v>402</v>
      </c>
      <c r="K2648" s="48">
        <v>433</v>
      </c>
      <c r="L2648" s="49" t="s">
        <v>1368</v>
      </c>
      <c r="M2648" s="48" t="s">
        <v>494</v>
      </c>
      <c r="N2648" s="51" t="s">
        <v>404</v>
      </c>
      <c r="P2648" s="48">
        <v>1155</v>
      </c>
      <c r="Q2648" s="131" t="str">
        <f>IFERROR(INDEX(JRoomSCS!C:C,MATCH(JRooms!M2648,JRoomSCS!$B:$B,0)),"N/A")</f>
        <v>N/A</v>
      </c>
      <c r="R2648" s="86" t="s">
        <v>492</v>
      </c>
      <c r="S2648" s="87" t="str">
        <f>IFERROR(INDEX(SchoolList!C:C,MATCH(T2648,SchoolList!A:A,0)),"N/A")</f>
        <v>N/A</v>
      </c>
      <c r="T2648" s="87" t="s">
        <v>405</v>
      </c>
      <c r="U2648" s="88"/>
      <c r="V2648" s="87"/>
    </row>
    <row r="2649" spans="1:22" x14ac:dyDescent="0.2">
      <c r="A2649" s="48">
        <v>26</v>
      </c>
      <c r="B2649" s="48" t="s">
        <v>1366</v>
      </c>
      <c r="C2649" s="48" t="s">
        <v>1367</v>
      </c>
      <c r="D2649" s="49">
        <v>552</v>
      </c>
      <c r="E2649" s="50" t="s">
        <v>399</v>
      </c>
      <c r="F2649" s="48" t="s">
        <v>400</v>
      </c>
      <c r="G2649" s="48" t="s">
        <v>401</v>
      </c>
      <c r="H2649" s="48">
        <v>552</v>
      </c>
      <c r="I2649" s="48">
        <v>1</v>
      </c>
      <c r="J2649" s="48" t="s">
        <v>402</v>
      </c>
      <c r="K2649" s="48">
        <v>434</v>
      </c>
      <c r="L2649" s="49" t="s">
        <v>1369</v>
      </c>
      <c r="M2649" s="48" t="s">
        <v>494</v>
      </c>
      <c r="N2649" s="51" t="s">
        <v>404</v>
      </c>
      <c r="P2649" s="48">
        <v>1155</v>
      </c>
      <c r="Q2649" s="131" t="str">
        <f>IFERROR(INDEX(JRoomSCS!C:C,MATCH(JRooms!M2649,JRoomSCS!$B:$B,0)),"N/A")</f>
        <v>N/A</v>
      </c>
      <c r="R2649" s="86" t="s">
        <v>492</v>
      </c>
      <c r="S2649" s="87" t="str">
        <f>IFERROR(INDEX(SchoolList!C:C,MATCH(T2649,SchoolList!A:A,0)),"N/A")</f>
        <v>N/A</v>
      </c>
      <c r="T2649" s="87" t="s">
        <v>405</v>
      </c>
      <c r="U2649" s="88"/>
      <c r="V2649" s="87"/>
    </row>
    <row r="2650" spans="1:22" x14ac:dyDescent="0.2">
      <c r="A2650" s="48">
        <v>26</v>
      </c>
      <c r="B2650" s="48" t="s">
        <v>1366</v>
      </c>
      <c r="C2650" s="48" t="s">
        <v>1367</v>
      </c>
      <c r="D2650" s="49">
        <v>552</v>
      </c>
      <c r="E2650" s="50" t="s">
        <v>399</v>
      </c>
      <c r="F2650" s="48" t="s">
        <v>400</v>
      </c>
      <c r="G2650" s="48" t="s">
        <v>401</v>
      </c>
      <c r="H2650" s="48">
        <v>552</v>
      </c>
      <c r="I2650" s="48">
        <v>1</v>
      </c>
      <c r="J2650" s="48" t="s">
        <v>402</v>
      </c>
      <c r="K2650" s="48">
        <v>435</v>
      </c>
      <c r="L2650" s="49" t="s">
        <v>842</v>
      </c>
      <c r="M2650" s="48" t="s">
        <v>494</v>
      </c>
      <c r="N2650" s="51" t="s">
        <v>404</v>
      </c>
      <c r="P2650" s="48">
        <v>1155</v>
      </c>
      <c r="Q2650" s="131" t="str">
        <f>IFERROR(INDEX(JRoomSCS!C:C,MATCH(JRooms!M2650,JRoomSCS!$B:$B,0)),"N/A")</f>
        <v>N/A</v>
      </c>
      <c r="R2650" s="86" t="s">
        <v>492</v>
      </c>
      <c r="S2650" s="87" t="str">
        <f>IFERROR(INDEX(SchoolList!C:C,MATCH(T2650,SchoolList!A:A,0)),"N/A")</f>
        <v>N/A</v>
      </c>
      <c r="T2650" s="87" t="s">
        <v>405</v>
      </c>
      <c r="U2650" s="88"/>
      <c r="V2650" s="87"/>
    </row>
    <row r="2651" spans="1:22" x14ac:dyDescent="0.2">
      <c r="A2651" s="48">
        <v>26</v>
      </c>
      <c r="B2651" s="48" t="s">
        <v>1366</v>
      </c>
      <c r="C2651" s="48" t="s">
        <v>1367</v>
      </c>
      <c r="D2651" s="49">
        <v>553</v>
      </c>
      <c r="E2651" s="50" t="s">
        <v>454</v>
      </c>
      <c r="F2651" s="48" t="s">
        <v>455</v>
      </c>
      <c r="G2651" s="48" t="s">
        <v>401</v>
      </c>
      <c r="H2651" s="48">
        <v>553</v>
      </c>
      <c r="I2651" s="48">
        <v>1</v>
      </c>
      <c r="J2651" s="48" t="s">
        <v>402</v>
      </c>
      <c r="K2651" s="48">
        <v>437</v>
      </c>
      <c r="L2651" s="49" t="s">
        <v>1370</v>
      </c>
      <c r="M2651" s="48" t="s">
        <v>419</v>
      </c>
      <c r="N2651" s="51" t="s">
        <v>404</v>
      </c>
      <c r="P2651" s="48">
        <v>930</v>
      </c>
      <c r="Q2651" s="131" t="str">
        <f>IFERROR(INDEX(JRoomSCS!C:C,MATCH(JRooms!M2651,JRoomSCS!$B:$B,0)),"N/A")</f>
        <v>N/A</v>
      </c>
      <c r="R2651" s="86" t="s">
        <v>405</v>
      </c>
      <c r="S2651" s="87" t="str">
        <f>IFERROR(INDEX(SchoolList!C:C,MATCH(T2651,SchoolList!A:A,0)),"N/A")</f>
        <v>N/A</v>
      </c>
      <c r="T2651" s="87" t="s">
        <v>405</v>
      </c>
      <c r="U2651" s="88"/>
      <c r="V2651" s="87"/>
    </row>
    <row r="2652" spans="1:22" x14ac:dyDescent="0.2">
      <c r="A2652" s="48">
        <v>26</v>
      </c>
      <c r="B2652" s="48" t="s">
        <v>1366</v>
      </c>
      <c r="C2652" s="48" t="s">
        <v>1367</v>
      </c>
      <c r="D2652" s="49">
        <v>553</v>
      </c>
      <c r="E2652" s="50" t="s">
        <v>454</v>
      </c>
      <c r="F2652" s="48" t="s">
        <v>455</v>
      </c>
      <c r="G2652" s="48" t="s">
        <v>401</v>
      </c>
      <c r="H2652" s="48">
        <v>553</v>
      </c>
      <c r="I2652" s="48">
        <v>1</v>
      </c>
      <c r="J2652" s="48" t="s">
        <v>402</v>
      </c>
      <c r="K2652" s="48">
        <v>438</v>
      </c>
      <c r="L2652" s="49" t="s">
        <v>815</v>
      </c>
      <c r="M2652" s="48" t="s">
        <v>403</v>
      </c>
      <c r="N2652" s="51" t="s">
        <v>404</v>
      </c>
      <c r="P2652" s="48">
        <v>930</v>
      </c>
      <c r="Q2652" s="131" t="str">
        <f>IFERROR(INDEX(JRoomSCS!C:C,MATCH(JRooms!M2652,JRoomSCS!$B:$B,0)),"N/A")</f>
        <v>N/A</v>
      </c>
      <c r="R2652" s="86" t="s">
        <v>405</v>
      </c>
      <c r="S2652" s="87" t="str">
        <f>IFERROR(INDEX(SchoolList!C:C,MATCH(T2652,SchoolList!A:A,0)),"N/A")</f>
        <v>N/A</v>
      </c>
      <c r="T2652" s="87" t="s">
        <v>405</v>
      </c>
      <c r="U2652" s="88"/>
      <c r="V2652" s="87"/>
    </row>
    <row r="2653" spans="1:22" x14ac:dyDescent="0.2">
      <c r="A2653" s="48">
        <v>26</v>
      </c>
      <c r="B2653" s="48" t="s">
        <v>1366</v>
      </c>
      <c r="C2653" s="48" t="s">
        <v>1367</v>
      </c>
      <c r="D2653" s="49">
        <v>553</v>
      </c>
      <c r="E2653" s="50" t="s">
        <v>454</v>
      </c>
      <c r="F2653" s="48" t="s">
        <v>455</v>
      </c>
      <c r="G2653" s="48" t="s">
        <v>401</v>
      </c>
      <c r="H2653" s="48">
        <v>553</v>
      </c>
      <c r="I2653" s="48">
        <v>1</v>
      </c>
      <c r="J2653" s="48" t="s">
        <v>402</v>
      </c>
      <c r="K2653" s="48">
        <v>439</v>
      </c>
      <c r="L2653" s="49" t="s">
        <v>816</v>
      </c>
      <c r="M2653" s="48" t="s">
        <v>403</v>
      </c>
      <c r="N2653" s="51" t="s">
        <v>404</v>
      </c>
      <c r="P2653" s="48">
        <v>930</v>
      </c>
      <c r="Q2653" s="131" t="str">
        <f>IFERROR(INDEX(JRoomSCS!C:C,MATCH(JRooms!M2653,JRoomSCS!$B:$B,0)),"N/A")</f>
        <v>N/A</v>
      </c>
      <c r="R2653" s="86" t="s">
        <v>405</v>
      </c>
      <c r="S2653" s="87" t="str">
        <f>IFERROR(INDEX(SchoolList!C:C,MATCH(T2653,SchoolList!A:A,0)),"N/A")</f>
        <v>N/A</v>
      </c>
      <c r="T2653" s="87" t="s">
        <v>405</v>
      </c>
      <c r="U2653" s="88"/>
      <c r="V2653" s="87"/>
    </row>
    <row r="2654" spans="1:22" x14ac:dyDescent="0.2">
      <c r="A2654" s="48">
        <v>26</v>
      </c>
      <c r="B2654" s="48" t="s">
        <v>1366</v>
      </c>
      <c r="C2654" s="48" t="s">
        <v>1367</v>
      </c>
      <c r="D2654" s="49">
        <v>553</v>
      </c>
      <c r="E2654" s="50" t="s">
        <v>454</v>
      </c>
      <c r="F2654" s="48" t="s">
        <v>455</v>
      </c>
      <c r="G2654" s="48" t="s">
        <v>401</v>
      </c>
      <c r="H2654" s="48">
        <v>553</v>
      </c>
      <c r="I2654" s="48">
        <v>1</v>
      </c>
      <c r="J2654" s="48" t="s">
        <v>402</v>
      </c>
      <c r="K2654" s="48">
        <v>440</v>
      </c>
      <c r="L2654" s="49" t="s">
        <v>1371</v>
      </c>
      <c r="M2654" s="48" t="s">
        <v>403</v>
      </c>
      <c r="N2654" s="51" t="s">
        <v>404</v>
      </c>
      <c r="P2654" s="48">
        <v>930</v>
      </c>
      <c r="Q2654" s="131" t="str">
        <f>IFERROR(INDEX(JRoomSCS!C:C,MATCH(JRooms!M2654,JRoomSCS!$B:$B,0)),"N/A")</f>
        <v>N/A</v>
      </c>
      <c r="R2654" s="86" t="s">
        <v>405</v>
      </c>
      <c r="S2654" s="87" t="str">
        <f>IFERROR(INDEX(SchoolList!C:C,MATCH(T2654,SchoolList!A:A,0)),"N/A")</f>
        <v>N/A</v>
      </c>
      <c r="T2654" s="87" t="s">
        <v>405</v>
      </c>
      <c r="U2654" s="88"/>
      <c r="V2654" s="87"/>
    </row>
    <row r="2655" spans="1:22" x14ac:dyDescent="0.2">
      <c r="A2655" s="48">
        <v>26</v>
      </c>
      <c r="B2655" s="48" t="s">
        <v>1366</v>
      </c>
      <c r="C2655" s="48" t="s">
        <v>1367</v>
      </c>
      <c r="D2655" s="49">
        <v>553</v>
      </c>
      <c r="E2655" s="50" t="s">
        <v>454</v>
      </c>
      <c r="F2655" s="48" t="s">
        <v>455</v>
      </c>
      <c r="G2655" s="48" t="s">
        <v>401</v>
      </c>
      <c r="H2655" s="48">
        <v>553</v>
      </c>
      <c r="I2655" s="48">
        <v>1</v>
      </c>
      <c r="J2655" s="48" t="s">
        <v>402</v>
      </c>
      <c r="K2655" s="48">
        <v>441</v>
      </c>
      <c r="L2655" s="49" t="s">
        <v>818</v>
      </c>
      <c r="M2655" s="48" t="s">
        <v>403</v>
      </c>
      <c r="N2655" s="51" t="s">
        <v>404</v>
      </c>
      <c r="P2655" s="48">
        <v>930</v>
      </c>
      <c r="Q2655" s="131" t="str">
        <f>IFERROR(INDEX(JRoomSCS!C:C,MATCH(JRooms!M2655,JRoomSCS!$B:$B,0)),"N/A")</f>
        <v>N/A</v>
      </c>
      <c r="R2655" s="86" t="s">
        <v>405</v>
      </c>
      <c r="S2655" s="87" t="str">
        <f>IFERROR(INDEX(SchoolList!C:C,MATCH(T2655,SchoolList!A:A,0)),"N/A")</f>
        <v>N/A</v>
      </c>
      <c r="T2655" s="87" t="s">
        <v>405</v>
      </c>
      <c r="U2655" s="88"/>
      <c r="V2655" s="87"/>
    </row>
    <row r="2656" spans="1:22" x14ac:dyDescent="0.2">
      <c r="A2656" s="48">
        <v>26</v>
      </c>
      <c r="B2656" s="48" t="s">
        <v>1366</v>
      </c>
      <c r="C2656" s="48" t="s">
        <v>1367</v>
      </c>
      <c r="D2656" s="49">
        <v>553</v>
      </c>
      <c r="E2656" s="50" t="s">
        <v>454</v>
      </c>
      <c r="F2656" s="48" t="s">
        <v>455</v>
      </c>
      <c r="G2656" s="48" t="s">
        <v>401</v>
      </c>
      <c r="H2656" s="48">
        <v>553</v>
      </c>
      <c r="I2656" s="48">
        <v>1</v>
      </c>
      <c r="J2656" s="48" t="s">
        <v>402</v>
      </c>
      <c r="K2656" s="48">
        <v>442</v>
      </c>
      <c r="L2656" s="49" t="s">
        <v>819</v>
      </c>
      <c r="M2656" s="48" t="s">
        <v>403</v>
      </c>
      <c r="N2656" s="51" t="s">
        <v>404</v>
      </c>
      <c r="P2656" s="48">
        <v>930</v>
      </c>
      <c r="Q2656" s="131" t="str">
        <f>IFERROR(INDEX(JRoomSCS!C:C,MATCH(JRooms!M2656,JRoomSCS!$B:$B,0)),"N/A")</f>
        <v>N/A</v>
      </c>
      <c r="R2656" s="86" t="s">
        <v>405</v>
      </c>
      <c r="S2656" s="87" t="str">
        <f>IFERROR(INDEX(SchoolList!C:C,MATCH(T2656,SchoolList!A:A,0)),"N/A")</f>
        <v>N/A</v>
      </c>
      <c r="T2656" s="87" t="s">
        <v>405</v>
      </c>
      <c r="U2656" s="88"/>
      <c r="V2656" s="87"/>
    </row>
    <row r="2657" spans="1:22" x14ac:dyDescent="0.2">
      <c r="A2657" s="48">
        <v>26</v>
      </c>
      <c r="B2657" s="48" t="s">
        <v>1366</v>
      </c>
      <c r="C2657" s="48" t="s">
        <v>1367</v>
      </c>
      <c r="D2657" s="49">
        <v>553</v>
      </c>
      <c r="E2657" s="50" t="s">
        <v>454</v>
      </c>
      <c r="F2657" s="48" t="s">
        <v>455</v>
      </c>
      <c r="G2657" s="48" t="s">
        <v>401</v>
      </c>
      <c r="H2657" s="48">
        <v>553</v>
      </c>
      <c r="I2657" s="48">
        <v>1</v>
      </c>
      <c r="J2657" s="48" t="s">
        <v>402</v>
      </c>
      <c r="K2657" s="48">
        <v>443</v>
      </c>
      <c r="L2657" s="49" t="s">
        <v>820</v>
      </c>
      <c r="M2657" s="48" t="s">
        <v>403</v>
      </c>
      <c r="N2657" s="51" t="s">
        <v>404</v>
      </c>
      <c r="P2657" s="48">
        <v>930</v>
      </c>
      <c r="Q2657" s="131" t="str">
        <f>IFERROR(INDEX(JRoomSCS!C:C,MATCH(JRooms!M2657,JRoomSCS!$B:$B,0)),"N/A")</f>
        <v>N/A</v>
      </c>
      <c r="R2657" s="86" t="s">
        <v>405</v>
      </c>
      <c r="S2657" s="87" t="str">
        <f>IFERROR(INDEX(SchoolList!C:C,MATCH(T2657,SchoolList!A:A,0)),"N/A")</f>
        <v>N/A</v>
      </c>
      <c r="T2657" s="87" t="s">
        <v>405</v>
      </c>
      <c r="U2657" s="88"/>
      <c r="V2657" s="87"/>
    </row>
    <row r="2658" spans="1:22" x14ac:dyDescent="0.2">
      <c r="A2658" s="48">
        <v>26</v>
      </c>
      <c r="B2658" s="48" t="s">
        <v>1366</v>
      </c>
      <c r="C2658" s="48" t="s">
        <v>1367</v>
      </c>
      <c r="D2658" s="49">
        <v>553</v>
      </c>
      <c r="E2658" s="50" t="s">
        <v>454</v>
      </c>
      <c r="F2658" s="48" t="s">
        <v>455</v>
      </c>
      <c r="G2658" s="48" t="s">
        <v>401</v>
      </c>
      <c r="H2658" s="48">
        <v>553</v>
      </c>
      <c r="I2658" s="48">
        <v>1</v>
      </c>
      <c r="J2658" s="48" t="s">
        <v>402</v>
      </c>
      <c r="K2658" s="48">
        <v>436</v>
      </c>
      <c r="L2658" s="49" t="s">
        <v>594</v>
      </c>
      <c r="M2658" s="48" t="s">
        <v>412</v>
      </c>
      <c r="N2658" s="51" t="s">
        <v>413</v>
      </c>
      <c r="P2658" s="48">
        <v>3536</v>
      </c>
      <c r="Q2658" s="131" t="str">
        <f>IFERROR(INDEX(JRoomSCS!C:C,MATCH(JRooms!M2658,JRoomSCS!$B:$B,0)),"N/A")</f>
        <v>N/A</v>
      </c>
      <c r="R2658" s="86" t="s">
        <v>405</v>
      </c>
      <c r="S2658" s="87" t="str">
        <f>IFERROR(INDEX(SchoolList!C:C,MATCH(T2658,SchoolList!A:A,0)),"N/A")</f>
        <v>N/A</v>
      </c>
      <c r="T2658" s="87" t="s">
        <v>405</v>
      </c>
      <c r="U2658" s="88"/>
      <c r="V2658" s="87"/>
    </row>
    <row r="2659" spans="1:22" x14ac:dyDescent="0.2">
      <c r="A2659" s="48">
        <v>26</v>
      </c>
      <c r="B2659" s="48" t="s">
        <v>1366</v>
      </c>
      <c r="C2659" s="48" t="s">
        <v>1367</v>
      </c>
      <c r="D2659" s="49">
        <v>553</v>
      </c>
      <c r="E2659" s="50" t="s">
        <v>454</v>
      </c>
      <c r="F2659" s="48" t="s">
        <v>455</v>
      </c>
      <c r="G2659" s="48" t="s">
        <v>401</v>
      </c>
      <c r="H2659" s="48">
        <v>986</v>
      </c>
      <c r="I2659" s="48">
        <v>2</v>
      </c>
      <c r="J2659" s="48" t="s">
        <v>463</v>
      </c>
      <c r="K2659" s="48">
        <v>444</v>
      </c>
      <c r="L2659" s="49" t="s">
        <v>1372</v>
      </c>
      <c r="M2659" s="48" t="s">
        <v>419</v>
      </c>
      <c r="N2659" s="51" t="s">
        <v>404</v>
      </c>
      <c r="P2659" s="48">
        <v>930</v>
      </c>
      <c r="Q2659" s="131" t="str">
        <f>IFERROR(INDEX(JRoomSCS!C:C,MATCH(JRooms!M2659,JRoomSCS!$B:$B,0)),"N/A")</f>
        <v>N/A</v>
      </c>
      <c r="R2659" s="86" t="s">
        <v>405</v>
      </c>
      <c r="S2659" s="87" t="str">
        <f>IFERROR(INDEX(SchoolList!C:C,MATCH(T2659,SchoolList!A:A,0)),"N/A")</f>
        <v>N/A</v>
      </c>
      <c r="T2659" s="87" t="s">
        <v>405</v>
      </c>
      <c r="U2659" s="88"/>
      <c r="V2659" s="87"/>
    </row>
    <row r="2660" spans="1:22" x14ac:dyDescent="0.2">
      <c r="A2660" s="48">
        <v>26</v>
      </c>
      <c r="B2660" s="48" t="s">
        <v>1366</v>
      </c>
      <c r="C2660" s="48" t="s">
        <v>1367</v>
      </c>
      <c r="D2660" s="49">
        <v>553</v>
      </c>
      <c r="E2660" s="50" t="s">
        <v>454</v>
      </c>
      <c r="F2660" s="48" t="s">
        <v>455</v>
      </c>
      <c r="G2660" s="48" t="s">
        <v>401</v>
      </c>
      <c r="H2660" s="48">
        <v>986</v>
      </c>
      <c r="I2660" s="48">
        <v>2</v>
      </c>
      <c r="J2660" s="48" t="s">
        <v>463</v>
      </c>
      <c r="K2660" s="48">
        <v>445</v>
      </c>
      <c r="L2660" s="49" t="s">
        <v>1373</v>
      </c>
      <c r="M2660" s="48" t="s">
        <v>363</v>
      </c>
      <c r="N2660" s="51" t="s">
        <v>404</v>
      </c>
      <c r="P2660" s="48">
        <v>930</v>
      </c>
      <c r="Q2660" s="131" t="str">
        <f>IFERROR(INDEX(JRoomSCS!C:C,MATCH(JRooms!M2660,JRoomSCS!$B:$B,0)),"N/A")</f>
        <v>Science</v>
      </c>
      <c r="R2660" s="86" t="s">
        <v>405</v>
      </c>
      <c r="S2660" s="87" t="str">
        <f>IFERROR(INDEX(SchoolList!C:C,MATCH(T2660,SchoolList!A:A,0)),"N/A")</f>
        <v>N/A</v>
      </c>
      <c r="T2660" s="87" t="s">
        <v>405</v>
      </c>
      <c r="U2660" s="88"/>
      <c r="V2660" s="87"/>
    </row>
    <row r="2661" spans="1:22" x14ac:dyDescent="0.2">
      <c r="A2661" s="48">
        <v>26</v>
      </c>
      <c r="B2661" s="48" t="s">
        <v>1366</v>
      </c>
      <c r="C2661" s="48" t="s">
        <v>1367</v>
      </c>
      <c r="D2661" s="49">
        <v>553</v>
      </c>
      <c r="E2661" s="50" t="s">
        <v>454</v>
      </c>
      <c r="F2661" s="48" t="s">
        <v>455</v>
      </c>
      <c r="G2661" s="48" t="s">
        <v>401</v>
      </c>
      <c r="H2661" s="48">
        <v>986</v>
      </c>
      <c r="I2661" s="48">
        <v>2</v>
      </c>
      <c r="J2661" s="48" t="s">
        <v>463</v>
      </c>
      <c r="K2661" s="48">
        <v>446</v>
      </c>
      <c r="L2661" s="49" t="s">
        <v>1374</v>
      </c>
      <c r="M2661" s="48" t="s">
        <v>419</v>
      </c>
      <c r="N2661" s="51" t="s">
        <v>404</v>
      </c>
      <c r="P2661" s="48">
        <v>930</v>
      </c>
      <c r="Q2661" s="131" t="str">
        <f>IFERROR(INDEX(JRoomSCS!C:C,MATCH(JRooms!M2661,JRoomSCS!$B:$B,0)),"N/A")</f>
        <v>N/A</v>
      </c>
      <c r="R2661" s="86" t="s">
        <v>405</v>
      </c>
      <c r="S2661" s="87" t="str">
        <f>IFERROR(INDEX(SchoolList!C:C,MATCH(T2661,SchoolList!A:A,0)),"N/A")</f>
        <v>N/A</v>
      </c>
      <c r="T2661" s="87" t="s">
        <v>405</v>
      </c>
      <c r="U2661" s="88"/>
      <c r="V2661" s="87"/>
    </row>
    <row r="2662" spans="1:22" x14ac:dyDescent="0.2">
      <c r="A2662" s="48">
        <v>26</v>
      </c>
      <c r="B2662" s="48" t="s">
        <v>1366</v>
      </c>
      <c r="C2662" s="48" t="s">
        <v>1367</v>
      </c>
      <c r="D2662" s="49">
        <v>553</v>
      </c>
      <c r="E2662" s="50" t="s">
        <v>454</v>
      </c>
      <c r="F2662" s="48" t="s">
        <v>455</v>
      </c>
      <c r="G2662" s="48" t="s">
        <v>401</v>
      </c>
      <c r="H2662" s="48">
        <v>986</v>
      </c>
      <c r="I2662" s="48">
        <v>2</v>
      </c>
      <c r="J2662" s="48" t="s">
        <v>463</v>
      </c>
      <c r="K2662" s="48">
        <v>447</v>
      </c>
      <c r="L2662" s="49" t="s">
        <v>1375</v>
      </c>
      <c r="M2662" s="48" t="s">
        <v>419</v>
      </c>
      <c r="N2662" s="51" t="s">
        <v>404</v>
      </c>
      <c r="P2662" s="48">
        <v>930</v>
      </c>
      <c r="Q2662" s="131" t="str">
        <f>IFERROR(INDEX(JRoomSCS!C:C,MATCH(JRooms!M2662,JRoomSCS!$B:$B,0)),"N/A")</f>
        <v>N/A</v>
      </c>
      <c r="R2662" s="86" t="s">
        <v>405</v>
      </c>
      <c r="S2662" s="87" t="str">
        <f>IFERROR(INDEX(SchoolList!C:C,MATCH(T2662,SchoolList!A:A,0)),"N/A")</f>
        <v>N/A</v>
      </c>
      <c r="T2662" s="87" t="s">
        <v>405</v>
      </c>
      <c r="U2662" s="88"/>
      <c r="V2662" s="87"/>
    </row>
    <row r="2663" spans="1:22" x14ac:dyDescent="0.2">
      <c r="A2663" s="48">
        <v>26</v>
      </c>
      <c r="B2663" s="48" t="s">
        <v>1366</v>
      </c>
      <c r="C2663" s="48" t="s">
        <v>1367</v>
      </c>
      <c r="D2663" s="49">
        <v>553</v>
      </c>
      <c r="E2663" s="50" t="s">
        <v>454</v>
      </c>
      <c r="F2663" s="48" t="s">
        <v>455</v>
      </c>
      <c r="G2663" s="48" t="s">
        <v>401</v>
      </c>
      <c r="H2663" s="48">
        <v>986</v>
      </c>
      <c r="I2663" s="48">
        <v>2</v>
      </c>
      <c r="J2663" s="48" t="s">
        <v>463</v>
      </c>
      <c r="K2663" s="48">
        <v>449</v>
      </c>
      <c r="L2663" s="49" t="s">
        <v>1376</v>
      </c>
      <c r="M2663" s="48" t="s">
        <v>419</v>
      </c>
      <c r="N2663" s="51" t="s">
        <v>404</v>
      </c>
      <c r="P2663" s="48">
        <v>930</v>
      </c>
      <c r="Q2663" s="131" t="str">
        <f>IFERROR(INDEX(JRoomSCS!C:C,MATCH(JRooms!M2663,JRoomSCS!$B:$B,0)),"N/A")</f>
        <v>N/A</v>
      </c>
      <c r="R2663" s="86" t="s">
        <v>405</v>
      </c>
      <c r="S2663" s="87" t="str">
        <f>IFERROR(INDEX(SchoolList!C:C,MATCH(T2663,SchoolList!A:A,0)),"N/A")</f>
        <v>N/A</v>
      </c>
      <c r="T2663" s="87" t="s">
        <v>405</v>
      </c>
      <c r="U2663" s="88"/>
      <c r="V2663" s="87"/>
    </row>
    <row r="2664" spans="1:22" x14ac:dyDescent="0.2">
      <c r="A2664" s="48">
        <v>26</v>
      </c>
      <c r="B2664" s="48" t="s">
        <v>1366</v>
      </c>
      <c r="C2664" s="48" t="s">
        <v>1367</v>
      </c>
      <c r="D2664" s="49">
        <v>553</v>
      </c>
      <c r="E2664" s="50" t="s">
        <v>454</v>
      </c>
      <c r="F2664" s="48" t="s">
        <v>455</v>
      </c>
      <c r="G2664" s="48" t="s">
        <v>401</v>
      </c>
      <c r="H2664" s="48">
        <v>986</v>
      </c>
      <c r="I2664" s="48">
        <v>2</v>
      </c>
      <c r="J2664" s="48" t="s">
        <v>463</v>
      </c>
      <c r="K2664" s="48">
        <v>2811</v>
      </c>
      <c r="L2664" s="49" t="s">
        <v>1377</v>
      </c>
      <c r="M2664" s="48" t="s">
        <v>506</v>
      </c>
      <c r="N2664" s="51" t="s">
        <v>404</v>
      </c>
      <c r="P2664" s="48">
        <v>930</v>
      </c>
      <c r="Q2664" s="131" t="str">
        <f>IFERROR(INDEX(JRoomSCS!C:C,MATCH(JRooms!M2664,JRoomSCS!$B:$B,0)),"N/A")</f>
        <v>N/A</v>
      </c>
      <c r="R2664" s="86" t="s">
        <v>405</v>
      </c>
      <c r="S2664" s="87" t="str">
        <f>IFERROR(INDEX(SchoolList!C:C,MATCH(T2664,SchoolList!A:A,0)),"N/A")</f>
        <v>N/A</v>
      </c>
      <c r="T2664" s="87" t="s">
        <v>405</v>
      </c>
      <c r="U2664" s="88"/>
      <c r="V2664" s="87"/>
    </row>
    <row r="2665" spans="1:22" x14ac:dyDescent="0.2">
      <c r="A2665" s="48">
        <v>26</v>
      </c>
      <c r="B2665" s="48" t="s">
        <v>1366</v>
      </c>
      <c r="C2665" s="48" t="s">
        <v>1367</v>
      </c>
      <c r="D2665" s="49">
        <v>554</v>
      </c>
      <c r="E2665" s="50" t="s">
        <v>471</v>
      </c>
      <c r="F2665" s="48" t="s">
        <v>472</v>
      </c>
      <c r="G2665" s="48" t="s">
        <v>401</v>
      </c>
      <c r="H2665" s="48">
        <v>554</v>
      </c>
      <c r="I2665" s="48">
        <v>1</v>
      </c>
      <c r="J2665" s="48" t="s">
        <v>402</v>
      </c>
      <c r="K2665" s="48">
        <v>451</v>
      </c>
      <c r="L2665" s="49" t="s">
        <v>1378</v>
      </c>
      <c r="M2665" s="48" t="s">
        <v>419</v>
      </c>
      <c r="N2665" s="51" t="s">
        <v>404</v>
      </c>
      <c r="P2665" s="48">
        <v>930</v>
      </c>
      <c r="Q2665" s="131" t="str">
        <f>IFERROR(INDEX(JRoomSCS!C:C,MATCH(JRooms!M2665,JRoomSCS!$B:$B,0)),"N/A")</f>
        <v>N/A</v>
      </c>
      <c r="R2665" s="86" t="s">
        <v>405</v>
      </c>
      <c r="S2665" s="87" t="str">
        <f>IFERROR(INDEX(SchoolList!C:C,MATCH(T2665,SchoolList!A:A,0)),"N/A")</f>
        <v>N/A</v>
      </c>
      <c r="T2665" s="87" t="s">
        <v>405</v>
      </c>
      <c r="U2665" s="88"/>
      <c r="V2665" s="87"/>
    </row>
    <row r="2666" spans="1:22" x14ac:dyDescent="0.2">
      <c r="A2666" s="48">
        <v>26</v>
      </c>
      <c r="B2666" s="48" t="s">
        <v>1366</v>
      </c>
      <c r="C2666" s="48" t="s">
        <v>1367</v>
      </c>
      <c r="D2666" s="49">
        <v>554</v>
      </c>
      <c r="E2666" s="50" t="s">
        <v>471</v>
      </c>
      <c r="F2666" s="48" t="s">
        <v>472</v>
      </c>
      <c r="G2666" s="48" t="s">
        <v>401</v>
      </c>
      <c r="H2666" s="48">
        <v>554</v>
      </c>
      <c r="I2666" s="48">
        <v>1</v>
      </c>
      <c r="J2666" s="48" t="s">
        <v>402</v>
      </c>
      <c r="K2666" s="48">
        <v>452</v>
      </c>
      <c r="L2666" s="49" t="s">
        <v>1379</v>
      </c>
      <c r="M2666" s="48" t="s">
        <v>403</v>
      </c>
      <c r="N2666" s="51" t="s">
        <v>404</v>
      </c>
      <c r="P2666" s="48">
        <v>930</v>
      </c>
      <c r="Q2666" s="131" t="str">
        <f>IFERROR(INDEX(JRoomSCS!C:C,MATCH(JRooms!M2666,JRoomSCS!$B:$B,0)),"N/A")</f>
        <v>N/A</v>
      </c>
      <c r="R2666" s="86" t="s">
        <v>405</v>
      </c>
      <c r="S2666" s="87" t="str">
        <f>IFERROR(INDEX(SchoolList!C:C,MATCH(T2666,SchoolList!A:A,0)),"N/A")</f>
        <v>N/A</v>
      </c>
      <c r="T2666" s="87" t="s">
        <v>405</v>
      </c>
      <c r="U2666" s="88"/>
      <c r="V2666" s="87"/>
    </row>
    <row r="2667" spans="1:22" x14ac:dyDescent="0.2">
      <c r="A2667" s="48">
        <v>26</v>
      </c>
      <c r="B2667" s="48" t="s">
        <v>1366</v>
      </c>
      <c r="C2667" s="48" t="s">
        <v>1367</v>
      </c>
      <c r="D2667" s="49">
        <v>554</v>
      </c>
      <c r="E2667" s="50" t="s">
        <v>471</v>
      </c>
      <c r="F2667" s="48" t="s">
        <v>472</v>
      </c>
      <c r="G2667" s="48" t="s">
        <v>401</v>
      </c>
      <c r="H2667" s="48">
        <v>554</v>
      </c>
      <c r="I2667" s="48">
        <v>1</v>
      </c>
      <c r="J2667" s="48" t="s">
        <v>402</v>
      </c>
      <c r="K2667" s="48">
        <v>453</v>
      </c>
      <c r="L2667" s="49" t="s">
        <v>1380</v>
      </c>
      <c r="M2667" s="48" t="s">
        <v>419</v>
      </c>
      <c r="N2667" s="51" t="s">
        <v>404</v>
      </c>
      <c r="P2667" s="48">
        <v>930</v>
      </c>
      <c r="Q2667" s="131" t="str">
        <f>IFERROR(INDEX(JRoomSCS!C:C,MATCH(JRooms!M2667,JRoomSCS!$B:$B,0)),"N/A")</f>
        <v>N/A</v>
      </c>
      <c r="R2667" s="86" t="s">
        <v>405</v>
      </c>
      <c r="S2667" s="87" t="str">
        <f>IFERROR(INDEX(SchoolList!C:C,MATCH(T2667,SchoolList!A:A,0)),"N/A")</f>
        <v>N/A</v>
      </c>
      <c r="T2667" s="87" t="s">
        <v>405</v>
      </c>
      <c r="U2667" s="88"/>
      <c r="V2667" s="87"/>
    </row>
    <row r="2668" spans="1:22" x14ac:dyDescent="0.2">
      <c r="A2668" s="48">
        <v>26</v>
      </c>
      <c r="B2668" s="48" t="s">
        <v>1366</v>
      </c>
      <c r="C2668" s="48" t="s">
        <v>1367</v>
      </c>
      <c r="D2668" s="49">
        <v>554</v>
      </c>
      <c r="E2668" s="50" t="s">
        <v>471</v>
      </c>
      <c r="F2668" s="48" t="s">
        <v>472</v>
      </c>
      <c r="G2668" s="48" t="s">
        <v>401</v>
      </c>
      <c r="H2668" s="48">
        <v>554</v>
      </c>
      <c r="I2668" s="48">
        <v>1</v>
      </c>
      <c r="J2668" s="48" t="s">
        <v>402</v>
      </c>
      <c r="K2668" s="48">
        <v>454</v>
      </c>
      <c r="L2668" s="49" t="s">
        <v>1381</v>
      </c>
      <c r="M2668" s="48" t="s">
        <v>403</v>
      </c>
      <c r="N2668" s="51" t="s">
        <v>404</v>
      </c>
      <c r="P2668" s="48">
        <v>930</v>
      </c>
      <c r="Q2668" s="131" t="str">
        <f>IFERROR(INDEX(JRoomSCS!C:C,MATCH(JRooms!M2668,JRoomSCS!$B:$B,0)),"N/A")</f>
        <v>N/A</v>
      </c>
      <c r="R2668" s="86" t="s">
        <v>405</v>
      </c>
      <c r="S2668" s="87" t="str">
        <f>IFERROR(INDEX(SchoolList!C:C,MATCH(T2668,SchoolList!A:A,0)),"N/A")</f>
        <v>N/A</v>
      </c>
      <c r="T2668" s="87" t="s">
        <v>405</v>
      </c>
      <c r="U2668" s="88"/>
      <c r="V2668" s="87"/>
    </row>
    <row r="2669" spans="1:22" x14ac:dyDescent="0.2">
      <c r="A2669" s="48">
        <v>26</v>
      </c>
      <c r="B2669" s="48" t="s">
        <v>1366</v>
      </c>
      <c r="C2669" s="48" t="s">
        <v>1367</v>
      </c>
      <c r="D2669" s="49">
        <v>554</v>
      </c>
      <c r="E2669" s="50" t="s">
        <v>471</v>
      </c>
      <c r="F2669" s="48" t="s">
        <v>472</v>
      </c>
      <c r="G2669" s="48" t="s">
        <v>401</v>
      </c>
      <c r="H2669" s="48">
        <v>554</v>
      </c>
      <c r="I2669" s="48">
        <v>1</v>
      </c>
      <c r="J2669" s="48" t="s">
        <v>402</v>
      </c>
      <c r="K2669" s="48">
        <v>455</v>
      </c>
      <c r="L2669" s="49" t="s">
        <v>1382</v>
      </c>
      <c r="M2669" s="48" t="s">
        <v>403</v>
      </c>
      <c r="N2669" s="51" t="s">
        <v>404</v>
      </c>
      <c r="O2669" s="52" t="s">
        <v>491</v>
      </c>
      <c r="P2669" s="48">
        <v>930</v>
      </c>
      <c r="Q2669" s="131" t="str">
        <f>IFERROR(INDEX(JRoomSCS!C:C,MATCH(JRooms!M2669,JRoomSCS!$B:$B,0)),"N/A")</f>
        <v>N/A</v>
      </c>
      <c r="R2669" s="86" t="s">
        <v>405</v>
      </c>
      <c r="S2669" s="87" t="str">
        <f>IFERROR(INDEX(SchoolList!C:C,MATCH(T2669,SchoolList!A:A,0)),"N/A")</f>
        <v>N/A</v>
      </c>
      <c r="T2669" s="87" t="s">
        <v>405</v>
      </c>
      <c r="U2669" s="88"/>
      <c r="V2669" s="87"/>
    </row>
    <row r="2670" spans="1:22" x14ac:dyDescent="0.2">
      <c r="A2670" s="48">
        <v>26</v>
      </c>
      <c r="B2670" s="48" t="s">
        <v>1366</v>
      </c>
      <c r="C2670" s="48" t="s">
        <v>1367</v>
      </c>
      <c r="D2670" s="49">
        <v>554</v>
      </c>
      <c r="E2670" s="50" t="s">
        <v>471</v>
      </c>
      <c r="F2670" s="48" t="s">
        <v>472</v>
      </c>
      <c r="G2670" s="48" t="s">
        <v>401</v>
      </c>
      <c r="H2670" s="48">
        <v>554</v>
      </c>
      <c r="I2670" s="48">
        <v>1</v>
      </c>
      <c r="J2670" s="48" t="s">
        <v>402</v>
      </c>
      <c r="K2670" s="48">
        <v>456</v>
      </c>
      <c r="L2670" s="49" t="s">
        <v>1383</v>
      </c>
      <c r="M2670" s="48" t="s">
        <v>403</v>
      </c>
      <c r="N2670" s="51" t="s">
        <v>404</v>
      </c>
      <c r="P2670" s="48">
        <v>930</v>
      </c>
      <c r="Q2670" s="131" t="str">
        <f>IFERROR(INDEX(JRoomSCS!C:C,MATCH(JRooms!M2670,JRoomSCS!$B:$B,0)),"N/A")</f>
        <v>N/A</v>
      </c>
      <c r="R2670" s="86" t="s">
        <v>405</v>
      </c>
      <c r="S2670" s="87" t="str">
        <f>IFERROR(INDEX(SchoolList!C:C,MATCH(T2670,SchoolList!A:A,0)),"N/A")</f>
        <v>N/A</v>
      </c>
      <c r="T2670" s="87" t="s">
        <v>405</v>
      </c>
      <c r="U2670" s="88"/>
      <c r="V2670" s="87"/>
    </row>
    <row r="2671" spans="1:22" x14ac:dyDescent="0.2">
      <c r="A2671" s="48">
        <v>26</v>
      </c>
      <c r="B2671" s="48" t="s">
        <v>1366</v>
      </c>
      <c r="C2671" s="48" t="s">
        <v>1367</v>
      </c>
      <c r="D2671" s="49">
        <v>554</v>
      </c>
      <c r="E2671" s="50" t="s">
        <v>471</v>
      </c>
      <c r="F2671" s="48" t="s">
        <v>472</v>
      </c>
      <c r="G2671" s="48" t="s">
        <v>401</v>
      </c>
      <c r="H2671" s="48">
        <v>554</v>
      </c>
      <c r="I2671" s="48">
        <v>1</v>
      </c>
      <c r="J2671" s="48" t="s">
        <v>402</v>
      </c>
      <c r="K2671" s="48">
        <v>457</v>
      </c>
      <c r="L2671" s="49" t="s">
        <v>1384</v>
      </c>
      <c r="M2671" s="48" t="s">
        <v>403</v>
      </c>
      <c r="N2671" s="51" t="s">
        <v>404</v>
      </c>
      <c r="O2671" s="67" t="s">
        <v>491</v>
      </c>
      <c r="P2671" s="48">
        <v>930</v>
      </c>
      <c r="Q2671" s="131" t="str">
        <f>IFERROR(INDEX(JRoomSCS!C:C,MATCH(JRooms!M2671,JRoomSCS!$B:$B,0)),"N/A")</f>
        <v>N/A</v>
      </c>
      <c r="R2671" s="86" t="s">
        <v>405</v>
      </c>
      <c r="S2671" s="87" t="str">
        <f>IFERROR(INDEX(SchoolList!C:C,MATCH(T2671,SchoolList!A:A,0)),"N/A")</f>
        <v>N/A</v>
      </c>
      <c r="T2671" s="87" t="s">
        <v>405</v>
      </c>
      <c r="U2671" s="88"/>
      <c r="V2671" s="87"/>
    </row>
    <row r="2672" spans="1:22" x14ac:dyDescent="0.2">
      <c r="A2672" s="48">
        <v>26</v>
      </c>
      <c r="B2672" s="48" t="s">
        <v>1366</v>
      </c>
      <c r="C2672" s="48" t="s">
        <v>1367</v>
      </c>
      <c r="D2672" s="49">
        <v>554</v>
      </c>
      <c r="E2672" s="50" t="s">
        <v>471</v>
      </c>
      <c r="F2672" s="48" t="s">
        <v>472</v>
      </c>
      <c r="G2672" s="48" t="s">
        <v>401</v>
      </c>
      <c r="H2672" s="48">
        <v>554</v>
      </c>
      <c r="I2672" s="48">
        <v>1</v>
      </c>
      <c r="J2672" s="48" t="s">
        <v>402</v>
      </c>
      <c r="K2672" s="48">
        <v>458</v>
      </c>
      <c r="L2672" s="49" t="s">
        <v>1385</v>
      </c>
      <c r="M2672" s="48" t="s">
        <v>403</v>
      </c>
      <c r="N2672" s="51" t="s">
        <v>404</v>
      </c>
      <c r="P2672" s="48">
        <v>930</v>
      </c>
      <c r="Q2672" s="131" t="str">
        <f>IFERROR(INDEX(JRoomSCS!C:C,MATCH(JRooms!M2672,JRoomSCS!$B:$B,0)),"N/A")</f>
        <v>N/A</v>
      </c>
      <c r="R2672" s="86" t="s">
        <v>405</v>
      </c>
      <c r="S2672" s="87" t="str">
        <f>IFERROR(INDEX(SchoolList!C:C,MATCH(T2672,SchoolList!A:A,0)),"N/A")</f>
        <v>N/A</v>
      </c>
      <c r="T2672" s="87" t="s">
        <v>405</v>
      </c>
      <c r="U2672" s="88"/>
      <c r="V2672" s="87"/>
    </row>
    <row r="2673" spans="1:22" x14ac:dyDescent="0.2">
      <c r="A2673" s="48">
        <v>26</v>
      </c>
      <c r="B2673" s="48" t="s">
        <v>1366</v>
      </c>
      <c r="C2673" s="48" t="s">
        <v>1367</v>
      </c>
      <c r="D2673" s="49">
        <v>554</v>
      </c>
      <c r="E2673" s="50" t="s">
        <v>471</v>
      </c>
      <c r="F2673" s="48" t="s">
        <v>472</v>
      </c>
      <c r="G2673" s="48" t="s">
        <v>401</v>
      </c>
      <c r="H2673" s="48">
        <v>554</v>
      </c>
      <c r="I2673" s="48">
        <v>1</v>
      </c>
      <c r="J2673" s="48" t="s">
        <v>402</v>
      </c>
      <c r="K2673" s="48">
        <v>450</v>
      </c>
      <c r="L2673" s="49" t="s">
        <v>414</v>
      </c>
      <c r="M2673" s="48" t="s">
        <v>415</v>
      </c>
      <c r="N2673" s="51" t="s">
        <v>416</v>
      </c>
      <c r="P2673" s="48">
        <v>1925</v>
      </c>
      <c r="Q2673" s="131" t="str">
        <f>IFERROR(INDEX(JRoomSCS!C:C,MATCH(JRooms!M2673,JRoomSCS!$B:$B,0)),"N/A")</f>
        <v>N/A</v>
      </c>
      <c r="R2673" s="86" t="s">
        <v>405</v>
      </c>
      <c r="S2673" s="87" t="str">
        <f>IFERROR(INDEX(SchoolList!C:C,MATCH(T2673,SchoolList!A:A,0)),"N/A")</f>
        <v>N/A</v>
      </c>
      <c r="T2673" s="87" t="s">
        <v>405</v>
      </c>
      <c r="U2673" s="88"/>
      <c r="V2673" s="87"/>
    </row>
    <row r="2674" spans="1:22" x14ac:dyDescent="0.2">
      <c r="A2674" s="48">
        <v>26</v>
      </c>
      <c r="B2674" s="48" t="s">
        <v>1366</v>
      </c>
      <c r="C2674" s="48" t="s">
        <v>1367</v>
      </c>
      <c r="D2674" s="49">
        <v>554</v>
      </c>
      <c r="E2674" s="50" t="s">
        <v>471</v>
      </c>
      <c r="F2674" s="48" t="s">
        <v>472</v>
      </c>
      <c r="G2674" s="48" t="s">
        <v>401</v>
      </c>
      <c r="H2674" s="48">
        <v>987</v>
      </c>
      <c r="I2674" s="48">
        <v>2</v>
      </c>
      <c r="J2674" s="48" t="s">
        <v>463</v>
      </c>
      <c r="K2674" s="48">
        <v>459</v>
      </c>
      <c r="L2674" s="49" t="s">
        <v>1386</v>
      </c>
      <c r="M2674" s="48" t="s">
        <v>1186</v>
      </c>
      <c r="N2674" s="51" t="s">
        <v>500</v>
      </c>
      <c r="P2674" s="48">
        <v>1178</v>
      </c>
      <c r="Q2674" s="131" t="str">
        <f>IFERROR(INDEX(JRoomSCS!C:C,MATCH(JRooms!M2674,JRoomSCS!$B:$B,0)),"N/A")</f>
        <v>N/A</v>
      </c>
      <c r="R2674" s="86" t="s">
        <v>405</v>
      </c>
      <c r="S2674" s="87" t="str">
        <f>IFERROR(INDEX(SchoolList!C:C,MATCH(T2674,SchoolList!A:A,0)),"N/A")</f>
        <v>N/A</v>
      </c>
      <c r="T2674" s="87" t="s">
        <v>405</v>
      </c>
      <c r="U2674" s="88"/>
      <c r="V2674" s="87"/>
    </row>
    <row r="2675" spans="1:22" x14ac:dyDescent="0.2">
      <c r="A2675" s="48">
        <v>26</v>
      </c>
      <c r="B2675" s="48" t="s">
        <v>1366</v>
      </c>
      <c r="C2675" s="48" t="s">
        <v>1367</v>
      </c>
      <c r="D2675" s="49">
        <v>554</v>
      </c>
      <c r="E2675" s="50" t="s">
        <v>471</v>
      </c>
      <c r="F2675" s="48" t="s">
        <v>472</v>
      </c>
      <c r="G2675" s="48" t="s">
        <v>401</v>
      </c>
      <c r="H2675" s="48">
        <v>987</v>
      </c>
      <c r="I2675" s="48">
        <v>2</v>
      </c>
      <c r="J2675" s="48" t="s">
        <v>463</v>
      </c>
      <c r="K2675" s="48">
        <v>462</v>
      </c>
      <c r="L2675" s="49" t="s">
        <v>1387</v>
      </c>
      <c r="M2675" s="48" t="s">
        <v>419</v>
      </c>
      <c r="N2675" s="51" t="s">
        <v>404</v>
      </c>
      <c r="P2675" s="48">
        <v>930</v>
      </c>
      <c r="Q2675" s="131" t="str">
        <f>IFERROR(INDEX(JRoomSCS!C:C,MATCH(JRooms!M2675,JRoomSCS!$B:$B,0)),"N/A")</f>
        <v>N/A</v>
      </c>
      <c r="R2675" s="86" t="s">
        <v>405</v>
      </c>
      <c r="S2675" s="87" t="str">
        <f>IFERROR(INDEX(SchoolList!C:C,MATCH(T2675,SchoolList!A:A,0)),"N/A")</f>
        <v>N/A</v>
      </c>
      <c r="T2675" s="87" t="s">
        <v>405</v>
      </c>
      <c r="U2675" s="88"/>
      <c r="V2675" s="87"/>
    </row>
    <row r="2676" spans="1:22" x14ac:dyDescent="0.2">
      <c r="A2676" s="48">
        <v>26</v>
      </c>
      <c r="B2676" s="48" t="s">
        <v>1366</v>
      </c>
      <c r="C2676" s="48" t="s">
        <v>1367</v>
      </c>
      <c r="D2676" s="49">
        <v>554</v>
      </c>
      <c r="E2676" s="50" t="s">
        <v>471</v>
      </c>
      <c r="F2676" s="48" t="s">
        <v>472</v>
      </c>
      <c r="G2676" s="48" t="s">
        <v>401</v>
      </c>
      <c r="H2676" s="48">
        <v>987</v>
      </c>
      <c r="I2676" s="48">
        <v>2</v>
      </c>
      <c r="J2676" s="48" t="s">
        <v>463</v>
      </c>
      <c r="K2676" s="48">
        <v>461</v>
      </c>
      <c r="L2676" s="49" t="s">
        <v>1388</v>
      </c>
      <c r="M2676" s="48" t="s">
        <v>363</v>
      </c>
      <c r="N2676" s="51" t="s">
        <v>404</v>
      </c>
      <c r="P2676" s="48">
        <v>930</v>
      </c>
      <c r="Q2676" s="131" t="str">
        <f>IFERROR(INDEX(JRoomSCS!C:C,MATCH(JRooms!M2676,JRoomSCS!$B:$B,0)),"N/A")</f>
        <v>Science</v>
      </c>
      <c r="R2676" s="86" t="s">
        <v>405</v>
      </c>
      <c r="S2676" s="87" t="str">
        <f>IFERROR(INDEX(SchoolList!C:C,MATCH(T2676,SchoolList!A:A,0)),"N/A")</f>
        <v>N/A</v>
      </c>
      <c r="T2676" s="87" t="s">
        <v>405</v>
      </c>
      <c r="U2676" s="88"/>
      <c r="V2676" s="87"/>
    </row>
    <row r="2677" spans="1:22" x14ac:dyDescent="0.2">
      <c r="A2677" s="48">
        <v>26</v>
      </c>
      <c r="B2677" s="48" t="s">
        <v>1366</v>
      </c>
      <c r="C2677" s="48" t="s">
        <v>1367</v>
      </c>
      <c r="D2677" s="49">
        <v>554</v>
      </c>
      <c r="E2677" s="50" t="s">
        <v>471</v>
      </c>
      <c r="F2677" s="48" t="s">
        <v>472</v>
      </c>
      <c r="G2677" s="48" t="s">
        <v>401</v>
      </c>
      <c r="H2677" s="48">
        <v>987</v>
      </c>
      <c r="I2677" s="48">
        <v>2</v>
      </c>
      <c r="J2677" s="48" t="s">
        <v>463</v>
      </c>
      <c r="K2677" s="48">
        <v>463</v>
      </c>
      <c r="L2677" s="49" t="s">
        <v>1389</v>
      </c>
      <c r="M2677" s="48" t="s">
        <v>419</v>
      </c>
      <c r="N2677" s="51" t="s">
        <v>404</v>
      </c>
      <c r="P2677" s="48">
        <v>930</v>
      </c>
      <c r="Q2677" s="131" t="str">
        <f>IFERROR(INDEX(JRoomSCS!C:C,MATCH(JRooms!M2677,JRoomSCS!$B:$B,0)),"N/A")</f>
        <v>N/A</v>
      </c>
      <c r="R2677" s="86" t="s">
        <v>405</v>
      </c>
      <c r="S2677" s="87" t="str">
        <f>IFERROR(INDEX(SchoolList!C:C,MATCH(T2677,SchoolList!A:A,0)),"N/A")</f>
        <v>N/A</v>
      </c>
      <c r="T2677" s="87" t="s">
        <v>405</v>
      </c>
      <c r="U2677" s="88"/>
      <c r="V2677" s="87"/>
    </row>
    <row r="2678" spans="1:22" x14ac:dyDescent="0.2">
      <c r="A2678" s="48">
        <v>26</v>
      </c>
      <c r="B2678" s="48" t="s">
        <v>1366</v>
      </c>
      <c r="C2678" s="48" t="s">
        <v>1367</v>
      </c>
      <c r="D2678" s="49">
        <v>554</v>
      </c>
      <c r="E2678" s="50" t="s">
        <v>471</v>
      </c>
      <c r="F2678" s="48" t="s">
        <v>472</v>
      </c>
      <c r="G2678" s="48" t="s">
        <v>401</v>
      </c>
      <c r="H2678" s="48">
        <v>987</v>
      </c>
      <c r="I2678" s="48">
        <v>2</v>
      </c>
      <c r="J2678" s="48" t="s">
        <v>463</v>
      </c>
      <c r="K2678" s="48">
        <v>464</v>
      </c>
      <c r="L2678" s="49" t="s">
        <v>1390</v>
      </c>
      <c r="M2678" s="48" t="s">
        <v>419</v>
      </c>
      <c r="N2678" s="51" t="s">
        <v>404</v>
      </c>
      <c r="P2678" s="48">
        <v>930</v>
      </c>
      <c r="Q2678" s="131" t="str">
        <f>IFERROR(INDEX(JRoomSCS!C:C,MATCH(JRooms!M2678,JRoomSCS!$B:$B,0)),"N/A")</f>
        <v>N/A</v>
      </c>
      <c r="R2678" s="86" t="s">
        <v>405</v>
      </c>
      <c r="S2678" s="87" t="str">
        <f>IFERROR(INDEX(SchoolList!C:C,MATCH(T2678,SchoolList!A:A,0)),"N/A")</f>
        <v>N/A</v>
      </c>
      <c r="T2678" s="87" t="s">
        <v>405</v>
      </c>
      <c r="U2678" s="88"/>
      <c r="V2678" s="87"/>
    </row>
    <row r="2679" spans="1:22" x14ac:dyDescent="0.2">
      <c r="A2679" s="48">
        <v>26</v>
      </c>
      <c r="B2679" s="48" t="s">
        <v>1366</v>
      </c>
      <c r="C2679" s="48" t="s">
        <v>1367</v>
      </c>
      <c r="D2679" s="49">
        <v>554</v>
      </c>
      <c r="E2679" s="50" t="s">
        <v>471</v>
      </c>
      <c r="F2679" s="48" t="s">
        <v>472</v>
      </c>
      <c r="G2679" s="48" t="s">
        <v>401</v>
      </c>
      <c r="H2679" s="48">
        <v>987</v>
      </c>
      <c r="I2679" s="48">
        <v>2</v>
      </c>
      <c r="J2679" s="48" t="s">
        <v>463</v>
      </c>
      <c r="K2679" s="48">
        <v>465</v>
      </c>
      <c r="L2679" s="49" t="s">
        <v>1391</v>
      </c>
      <c r="M2679" s="48" t="s">
        <v>419</v>
      </c>
      <c r="N2679" s="51" t="s">
        <v>404</v>
      </c>
      <c r="P2679" s="48">
        <v>930</v>
      </c>
      <c r="Q2679" s="131" t="str">
        <f>IFERROR(INDEX(JRoomSCS!C:C,MATCH(JRooms!M2679,JRoomSCS!$B:$B,0)),"N/A")</f>
        <v>N/A</v>
      </c>
      <c r="R2679" s="86" t="s">
        <v>405</v>
      </c>
      <c r="S2679" s="87" t="str">
        <f>IFERROR(INDEX(SchoolList!C:C,MATCH(T2679,SchoolList!A:A,0)),"N/A")</f>
        <v>N/A</v>
      </c>
      <c r="T2679" s="87" t="s">
        <v>405</v>
      </c>
      <c r="U2679" s="88"/>
      <c r="V2679" s="87"/>
    </row>
    <row r="2680" spans="1:22" x14ac:dyDescent="0.2">
      <c r="A2680" s="48">
        <v>26</v>
      </c>
      <c r="B2680" s="48" t="s">
        <v>1366</v>
      </c>
      <c r="C2680" s="48" t="s">
        <v>1367</v>
      </c>
      <c r="D2680" s="49">
        <v>554</v>
      </c>
      <c r="E2680" s="50" t="s">
        <v>471</v>
      </c>
      <c r="F2680" s="48" t="s">
        <v>472</v>
      </c>
      <c r="G2680" s="48" t="s">
        <v>401</v>
      </c>
      <c r="H2680" s="48">
        <v>987</v>
      </c>
      <c r="I2680" s="48">
        <v>2</v>
      </c>
      <c r="J2680" s="48" t="s">
        <v>463</v>
      </c>
      <c r="K2680" s="48">
        <v>466</v>
      </c>
      <c r="L2680" s="49" t="s">
        <v>1392</v>
      </c>
      <c r="M2680" s="48" t="s">
        <v>419</v>
      </c>
      <c r="N2680" s="51" t="s">
        <v>404</v>
      </c>
      <c r="P2680" s="48">
        <v>930</v>
      </c>
      <c r="Q2680" s="131" t="str">
        <f>IFERROR(INDEX(JRoomSCS!C:C,MATCH(JRooms!M2680,JRoomSCS!$B:$B,0)),"N/A")</f>
        <v>N/A</v>
      </c>
      <c r="R2680" s="86" t="s">
        <v>405</v>
      </c>
      <c r="S2680" s="87" t="str">
        <f>IFERROR(INDEX(SchoolList!C:C,MATCH(T2680,SchoolList!A:A,0)),"N/A")</f>
        <v>N/A</v>
      </c>
      <c r="T2680" s="87" t="s">
        <v>405</v>
      </c>
      <c r="U2680" s="88"/>
      <c r="V2680" s="87"/>
    </row>
    <row r="2681" spans="1:22" x14ac:dyDescent="0.2">
      <c r="A2681" s="48">
        <v>26</v>
      </c>
      <c r="B2681" s="48" t="s">
        <v>1366</v>
      </c>
      <c r="C2681" s="48" t="s">
        <v>1367</v>
      </c>
      <c r="D2681" s="49">
        <v>554</v>
      </c>
      <c r="E2681" s="50" t="s">
        <v>471</v>
      </c>
      <c r="F2681" s="48" t="s">
        <v>472</v>
      </c>
      <c r="G2681" s="48" t="s">
        <v>401</v>
      </c>
      <c r="H2681" s="48">
        <v>987</v>
      </c>
      <c r="I2681" s="48">
        <v>2</v>
      </c>
      <c r="J2681" s="48" t="s">
        <v>463</v>
      </c>
      <c r="K2681" s="48">
        <v>460</v>
      </c>
      <c r="L2681" s="49" t="s">
        <v>1393</v>
      </c>
      <c r="M2681" s="48" t="s">
        <v>374</v>
      </c>
      <c r="N2681" s="51" t="s">
        <v>500</v>
      </c>
      <c r="P2681" s="48">
        <v>1230</v>
      </c>
      <c r="Q2681" s="131" t="str">
        <f>IFERROR(INDEX(JRoomSCS!C:C,MATCH(JRooms!M2681,JRoomSCS!$B:$B,0)),"N/A")</f>
        <v>Tech</v>
      </c>
      <c r="R2681" s="86" t="s">
        <v>405</v>
      </c>
      <c r="S2681" s="87" t="str">
        <f>IFERROR(INDEX(SchoolList!C:C,MATCH(T2681,SchoolList!A:A,0)),"N/A")</f>
        <v>N/A</v>
      </c>
      <c r="T2681" s="87" t="s">
        <v>405</v>
      </c>
      <c r="U2681" s="88"/>
      <c r="V2681" s="87"/>
    </row>
    <row r="2682" spans="1:22" x14ac:dyDescent="0.2">
      <c r="A2682" s="48">
        <v>26</v>
      </c>
      <c r="B2682" s="48" t="s">
        <v>1366</v>
      </c>
      <c r="C2682" s="48" t="s">
        <v>1367</v>
      </c>
      <c r="D2682" s="49">
        <v>555</v>
      </c>
      <c r="E2682" s="50" t="s">
        <v>502</v>
      </c>
      <c r="F2682" s="48" t="s">
        <v>565</v>
      </c>
      <c r="G2682" s="48" t="s">
        <v>401</v>
      </c>
      <c r="H2682" s="48">
        <v>555</v>
      </c>
      <c r="I2682" s="48">
        <v>1</v>
      </c>
      <c r="J2682" s="48" t="s">
        <v>402</v>
      </c>
      <c r="K2682" s="48">
        <v>467</v>
      </c>
      <c r="L2682" s="49" t="s">
        <v>566</v>
      </c>
      <c r="M2682" s="48" t="s">
        <v>1219</v>
      </c>
      <c r="N2682" s="51" t="s">
        <v>568</v>
      </c>
      <c r="P2682" s="48">
        <v>7920</v>
      </c>
      <c r="Q2682" s="131" t="str">
        <f>IFERROR(INDEX(JRoomSCS!C:C,MATCH(JRooms!M2682,JRoomSCS!$B:$B,0)),"N/A")</f>
        <v>N/A</v>
      </c>
      <c r="R2682" s="86" t="s">
        <v>405</v>
      </c>
      <c r="S2682" s="87" t="str">
        <f>IFERROR(INDEX(SchoolList!C:C,MATCH(T2682,SchoolList!A:A,0)),"N/A")</f>
        <v>N/A</v>
      </c>
      <c r="T2682" s="87" t="s">
        <v>405</v>
      </c>
      <c r="U2682" s="88"/>
      <c r="V2682" s="87"/>
    </row>
    <row r="2683" spans="1:22" x14ac:dyDescent="0.2">
      <c r="A2683" s="48">
        <v>26</v>
      </c>
      <c r="B2683" s="48" t="s">
        <v>1366</v>
      </c>
      <c r="C2683" s="48" t="s">
        <v>1367</v>
      </c>
      <c r="D2683" s="49">
        <v>555</v>
      </c>
      <c r="E2683" s="50" t="s">
        <v>502</v>
      </c>
      <c r="F2683" s="48" t="s">
        <v>565</v>
      </c>
      <c r="G2683" s="48" t="s">
        <v>401</v>
      </c>
      <c r="H2683" s="48">
        <v>555</v>
      </c>
      <c r="I2683" s="48">
        <v>1</v>
      </c>
      <c r="J2683" s="48" t="s">
        <v>402</v>
      </c>
      <c r="K2683" s="48">
        <v>468</v>
      </c>
      <c r="L2683" s="49" t="s">
        <v>544</v>
      </c>
      <c r="M2683" s="48" t="s">
        <v>358</v>
      </c>
      <c r="N2683" s="51" t="s">
        <v>500</v>
      </c>
      <c r="P2683" s="48">
        <v>690</v>
      </c>
      <c r="Q2683" s="131" t="str">
        <f>IFERROR(INDEX(JRoomSCS!C:C,MATCH(JRooms!M2683,JRoomSCS!$B:$B,0)),"N/A")</f>
        <v>Arts</v>
      </c>
      <c r="R2683" s="86" t="s">
        <v>405</v>
      </c>
      <c r="S2683" s="87" t="str">
        <f>IFERROR(INDEX(SchoolList!C:C,MATCH(T2683,SchoolList!A:A,0)),"N/A")</f>
        <v>N/A</v>
      </c>
      <c r="T2683" s="87" t="s">
        <v>405</v>
      </c>
      <c r="U2683" s="88"/>
      <c r="V2683" s="87"/>
    </row>
    <row r="2684" spans="1:22" x14ac:dyDescent="0.2">
      <c r="A2684" s="48">
        <v>26</v>
      </c>
      <c r="B2684" s="48" t="s">
        <v>1366</v>
      </c>
      <c r="C2684" s="48" t="s">
        <v>1367</v>
      </c>
      <c r="D2684" s="49">
        <v>556</v>
      </c>
      <c r="E2684" s="50" t="s">
        <v>487</v>
      </c>
      <c r="F2684" s="48" t="s">
        <v>488</v>
      </c>
      <c r="G2684" s="48" t="s">
        <v>401</v>
      </c>
      <c r="H2684" s="48">
        <v>556</v>
      </c>
      <c r="I2684" s="48">
        <v>1</v>
      </c>
      <c r="J2684" s="48" t="s">
        <v>402</v>
      </c>
      <c r="K2684" s="48">
        <v>469</v>
      </c>
      <c r="L2684" s="49" t="s">
        <v>1394</v>
      </c>
      <c r="M2684" s="48" t="s">
        <v>406</v>
      </c>
      <c r="N2684" s="51" t="s">
        <v>404</v>
      </c>
      <c r="P2684" s="48">
        <v>1485</v>
      </c>
      <c r="Q2684" s="131" t="str">
        <f>IFERROR(INDEX(JRoomSCS!C:C,MATCH(JRooms!M2684,JRoomSCS!$B:$B,0)),"N/A")</f>
        <v>N/A</v>
      </c>
      <c r="R2684" s="86" t="s">
        <v>405</v>
      </c>
      <c r="S2684" s="87" t="str">
        <f>IFERROR(INDEX(SchoolList!C:C,MATCH(T2684,SchoolList!A:A,0)),"N/A")</f>
        <v>N/A</v>
      </c>
      <c r="T2684" s="87" t="s">
        <v>405</v>
      </c>
      <c r="U2684" s="88"/>
      <c r="V2684" s="87"/>
    </row>
    <row r="2685" spans="1:22" x14ac:dyDescent="0.2">
      <c r="A2685" s="48">
        <v>26</v>
      </c>
      <c r="B2685" s="48" t="s">
        <v>1366</v>
      </c>
      <c r="C2685" s="48" t="s">
        <v>1367</v>
      </c>
      <c r="D2685" s="49">
        <v>556</v>
      </c>
      <c r="E2685" s="50" t="s">
        <v>487</v>
      </c>
      <c r="F2685" s="48" t="s">
        <v>488</v>
      </c>
      <c r="G2685" s="48" t="s">
        <v>401</v>
      </c>
      <c r="H2685" s="48">
        <v>556</v>
      </c>
      <c r="I2685" s="48">
        <v>1</v>
      </c>
      <c r="J2685" s="48" t="s">
        <v>402</v>
      </c>
      <c r="K2685" s="48">
        <v>470</v>
      </c>
      <c r="L2685" s="49" t="s">
        <v>1395</v>
      </c>
      <c r="M2685" s="48" t="s">
        <v>406</v>
      </c>
      <c r="N2685" s="51" t="s">
        <v>404</v>
      </c>
      <c r="P2685" s="48">
        <v>1485</v>
      </c>
      <c r="Q2685" s="131" t="str">
        <f>IFERROR(INDEX(JRoomSCS!C:C,MATCH(JRooms!M2685,JRoomSCS!$B:$B,0)),"N/A")</f>
        <v>N/A</v>
      </c>
      <c r="R2685" s="86" t="s">
        <v>405</v>
      </c>
      <c r="S2685" s="87" t="str">
        <f>IFERROR(INDEX(SchoolList!C:C,MATCH(T2685,SchoolList!A:A,0)),"N/A")</f>
        <v>N/A</v>
      </c>
      <c r="T2685" s="87" t="s">
        <v>405</v>
      </c>
      <c r="U2685" s="88"/>
      <c r="V2685" s="87"/>
    </row>
    <row r="2686" spans="1:22" x14ac:dyDescent="0.2">
      <c r="A2686" s="48">
        <v>26</v>
      </c>
      <c r="B2686" s="48" t="s">
        <v>1366</v>
      </c>
      <c r="C2686" s="48" t="s">
        <v>1367</v>
      </c>
      <c r="D2686" s="49">
        <v>556</v>
      </c>
      <c r="E2686" s="50" t="s">
        <v>487</v>
      </c>
      <c r="F2686" s="48" t="s">
        <v>488</v>
      </c>
      <c r="G2686" s="48" t="s">
        <v>401</v>
      </c>
      <c r="H2686" s="48">
        <v>556</v>
      </c>
      <c r="I2686" s="48">
        <v>1</v>
      </c>
      <c r="J2686" s="48" t="s">
        <v>402</v>
      </c>
      <c r="K2686" s="48">
        <v>471</v>
      </c>
      <c r="L2686" s="49" t="s">
        <v>1396</v>
      </c>
      <c r="M2686" s="48" t="s">
        <v>406</v>
      </c>
      <c r="N2686" s="51" t="s">
        <v>404</v>
      </c>
      <c r="P2686" s="48">
        <v>1485</v>
      </c>
      <c r="Q2686" s="131" t="str">
        <f>IFERROR(INDEX(JRoomSCS!C:C,MATCH(JRooms!M2686,JRoomSCS!$B:$B,0)),"N/A")</f>
        <v>N/A</v>
      </c>
      <c r="R2686" s="86" t="s">
        <v>405</v>
      </c>
      <c r="S2686" s="87" t="str">
        <f>IFERROR(INDEX(SchoolList!C:C,MATCH(T2686,SchoolList!A:A,0)),"N/A")</f>
        <v>N/A</v>
      </c>
      <c r="T2686" s="87" t="s">
        <v>405</v>
      </c>
      <c r="U2686" s="88"/>
      <c r="V2686" s="87"/>
    </row>
    <row r="2687" spans="1:22" x14ac:dyDescent="0.2">
      <c r="A2687" s="48">
        <v>26</v>
      </c>
      <c r="B2687" s="48" t="s">
        <v>1366</v>
      </c>
      <c r="C2687" s="48" t="s">
        <v>1367</v>
      </c>
      <c r="D2687" s="49">
        <v>556</v>
      </c>
      <c r="E2687" s="50" t="s">
        <v>487</v>
      </c>
      <c r="F2687" s="48" t="s">
        <v>488</v>
      </c>
      <c r="G2687" s="48" t="s">
        <v>401</v>
      </c>
      <c r="H2687" s="48">
        <v>556</v>
      </c>
      <c r="I2687" s="48">
        <v>1</v>
      </c>
      <c r="J2687" s="48" t="s">
        <v>402</v>
      </c>
      <c r="K2687" s="48">
        <v>472</v>
      </c>
      <c r="L2687" s="49" t="s">
        <v>1397</v>
      </c>
      <c r="M2687" s="48" t="s">
        <v>406</v>
      </c>
      <c r="N2687" s="51" t="s">
        <v>404</v>
      </c>
      <c r="P2687" s="48">
        <v>1485</v>
      </c>
      <c r="Q2687" s="131" t="str">
        <f>IFERROR(INDEX(JRoomSCS!C:C,MATCH(JRooms!M2687,JRoomSCS!$B:$B,0)),"N/A")</f>
        <v>N/A</v>
      </c>
      <c r="R2687" s="86" t="s">
        <v>405</v>
      </c>
      <c r="S2687" s="87" t="str">
        <f>IFERROR(INDEX(SchoolList!C:C,MATCH(T2687,SchoolList!A:A,0)),"N/A")</f>
        <v>N/A</v>
      </c>
      <c r="T2687" s="87" t="s">
        <v>405</v>
      </c>
      <c r="U2687" s="88"/>
      <c r="V2687" s="87"/>
    </row>
    <row r="2688" spans="1:22" x14ac:dyDescent="0.2">
      <c r="A2688" s="48">
        <v>134</v>
      </c>
      <c r="B2688" s="48" t="s">
        <v>1398</v>
      </c>
      <c r="C2688" s="48" t="s">
        <v>1399</v>
      </c>
      <c r="D2688" s="49">
        <v>430</v>
      </c>
      <c r="E2688" s="50" t="s">
        <v>471</v>
      </c>
      <c r="F2688" s="48" t="s">
        <v>472</v>
      </c>
      <c r="G2688" s="48" t="s">
        <v>401</v>
      </c>
      <c r="H2688" s="48">
        <v>1064</v>
      </c>
      <c r="I2688" s="48">
        <v>1</v>
      </c>
      <c r="J2688" s="48" t="s">
        <v>402</v>
      </c>
      <c r="K2688" s="48">
        <v>1138</v>
      </c>
      <c r="L2688" s="49">
        <v>15</v>
      </c>
      <c r="M2688" s="48" t="s">
        <v>494</v>
      </c>
      <c r="N2688" s="51" t="s">
        <v>404</v>
      </c>
      <c r="P2688" s="48">
        <v>1044</v>
      </c>
      <c r="Q2688" s="131" t="str">
        <f>IFERROR(INDEX(JRoomSCS!C:C,MATCH(JRooms!M2688,JRoomSCS!$B:$B,0)),"N/A")</f>
        <v>N/A</v>
      </c>
      <c r="R2688" s="86" t="s">
        <v>405</v>
      </c>
      <c r="S2688" s="87" t="str">
        <f>IFERROR(INDEX(SchoolList!C:C,MATCH(T2688,SchoolList!A:A,0)),"N/A")</f>
        <v>N/A</v>
      </c>
      <c r="T2688" s="87" t="s">
        <v>405</v>
      </c>
      <c r="U2688" s="88"/>
      <c r="V2688" s="87"/>
    </row>
    <row r="2689" spans="1:22" x14ac:dyDescent="0.2">
      <c r="A2689" s="48">
        <v>134</v>
      </c>
      <c r="B2689" s="48" t="s">
        <v>1398</v>
      </c>
      <c r="C2689" s="48" t="s">
        <v>1399</v>
      </c>
      <c r="D2689" s="49">
        <v>1029</v>
      </c>
      <c r="E2689" s="50" t="s">
        <v>971</v>
      </c>
      <c r="F2689" s="48" t="s">
        <v>972</v>
      </c>
      <c r="G2689" s="48" t="s">
        <v>401</v>
      </c>
      <c r="H2689" s="48">
        <v>430</v>
      </c>
      <c r="I2689" s="48">
        <v>1</v>
      </c>
      <c r="J2689" s="48" t="s">
        <v>402</v>
      </c>
      <c r="K2689" s="48">
        <v>1135</v>
      </c>
      <c r="L2689" s="49">
        <v>1</v>
      </c>
      <c r="M2689" s="48" t="s">
        <v>406</v>
      </c>
      <c r="N2689" s="51" t="s">
        <v>404</v>
      </c>
      <c r="P2689" s="48">
        <v>841</v>
      </c>
      <c r="Q2689" s="131" t="str">
        <f>IFERROR(INDEX(JRoomSCS!C:C,MATCH(JRooms!M2689,JRoomSCS!$B:$B,0)),"N/A")</f>
        <v>N/A</v>
      </c>
      <c r="R2689" s="86" t="s">
        <v>405</v>
      </c>
      <c r="S2689" s="87" t="str">
        <f>IFERROR(INDEX(SchoolList!C:C,MATCH(T2689,SchoolList!A:A,0)),"N/A")</f>
        <v>N/A</v>
      </c>
      <c r="T2689" s="87" t="s">
        <v>405</v>
      </c>
      <c r="U2689" s="88"/>
      <c r="V2689" s="87"/>
    </row>
    <row r="2690" spans="1:22" x14ac:dyDescent="0.2">
      <c r="A2690" s="48">
        <v>134</v>
      </c>
      <c r="B2690" s="48" t="s">
        <v>1398</v>
      </c>
      <c r="C2690" s="48" t="s">
        <v>1399</v>
      </c>
      <c r="D2690" s="49">
        <v>1029</v>
      </c>
      <c r="E2690" s="50" t="s">
        <v>971</v>
      </c>
      <c r="F2690" s="48" t="s">
        <v>972</v>
      </c>
      <c r="G2690" s="48" t="s">
        <v>401</v>
      </c>
      <c r="H2690" s="48">
        <v>430</v>
      </c>
      <c r="I2690" s="48">
        <v>1</v>
      </c>
      <c r="J2690" s="48" t="s">
        <v>402</v>
      </c>
      <c r="K2690" s="48">
        <v>1133</v>
      </c>
      <c r="L2690" s="49">
        <v>2</v>
      </c>
      <c r="M2690" s="48" t="s">
        <v>406</v>
      </c>
      <c r="N2690" s="51" t="s">
        <v>404</v>
      </c>
      <c r="P2690" s="48">
        <v>841</v>
      </c>
      <c r="Q2690" s="131" t="str">
        <f>IFERROR(INDEX(JRoomSCS!C:C,MATCH(JRooms!M2690,JRoomSCS!$B:$B,0)),"N/A")</f>
        <v>N/A</v>
      </c>
      <c r="R2690" s="86" t="s">
        <v>405</v>
      </c>
      <c r="S2690" s="87" t="str">
        <f>IFERROR(INDEX(SchoolList!C:C,MATCH(T2690,SchoolList!A:A,0)),"N/A")</f>
        <v>N/A</v>
      </c>
      <c r="T2690" s="87" t="s">
        <v>405</v>
      </c>
      <c r="U2690" s="88"/>
      <c r="V2690" s="87"/>
    </row>
    <row r="2691" spans="1:22" x14ac:dyDescent="0.2">
      <c r="A2691" s="48">
        <v>134</v>
      </c>
      <c r="B2691" s="48" t="s">
        <v>1398</v>
      </c>
      <c r="C2691" s="48" t="s">
        <v>1399</v>
      </c>
      <c r="D2691" s="49">
        <v>1029</v>
      </c>
      <c r="E2691" s="50" t="s">
        <v>971</v>
      </c>
      <c r="F2691" s="48" t="s">
        <v>972</v>
      </c>
      <c r="G2691" s="48" t="s">
        <v>401</v>
      </c>
      <c r="H2691" s="48">
        <v>430</v>
      </c>
      <c r="I2691" s="48">
        <v>1</v>
      </c>
      <c r="J2691" s="48" t="s">
        <v>402</v>
      </c>
      <c r="K2691" s="48">
        <v>1134</v>
      </c>
      <c r="L2691" s="49">
        <v>3</v>
      </c>
      <c r="M2691" s="48" t="s">
        <v>419</v>
      </c>
      <c r="N2691" s="51" t="s">
        <v>404</v>
      </c>
      <c r="P2691" s="48">
        <v>841</v>
      </c>
      <c r="Q2691" s="131" t="str">
        <f>IFERROR(INDEX(JRoomSCS!C:C,MATCH(JRooms!M2691,JRoomSCS!$B:$B,0)),"N/A")</f>
        <v>N/A</v>
      </c>
      <c r="R2691" s="86" t="s">
        <v>405</v>
      </c>
      <c r="S2691" s="87" t="str">
        <f>IFERROR(INDEX(SchoolList!C:C,MATCH(T2691,SchoolList!A:A,0)),"N/A")</f>
        <v>N/A</v>
      </c>
      <c r="T2691" s="87" t="s">
        <v>405</v>
      </c>
      <c r="U2691" s="88"/>
      <c r="V2691" s="87"/>
    </row>
    <row r="2692" spans="1:22" x14ac:dyDescent="0.2">
      <c r="A2692" s="48">
        <v>134</v>
      </c>
      <c r="B2692" s="48" t="s">
        <v>1398</v>
      </c>
      <c r="C2692" s="48" t="s">
        <v>1399</v>
      </c>
      <c r="D2692" s="49">
        <v>1029</v>
      </c>
      <c r="E2692" s="50" t="s">
        <v>971</v>
      </c>
      <c r="F2692" s="48" t="s">
        <v>972</v>
      </c>
      <c r="G2692" s="48" t="s">
        <v>401</v>
      </c>
      <c r="H2692" s="48">
        <v>430</v>
      </c>
      <c r="I2692" s="48">
        <v>1</v>
      </c>
      <c r="J2692" s="48" t="s">
        <v>402</v>
      </c>
      <c r="K2692" s="48">
        <v>1131</v>
      </c>
      <c r="L2692" s="49">
        <v>4</v>
      </c>
      <c r="M2692" s="48" t="s">
        <v>403</v>
      </c>
      <c r="N2692" s="51" t="s">
        <v>404</v>
      </c>
      <c r="P2692" s="48">
        <v>870</v>
      </c>
      <c r="Q2692" s="131" t="str">
        <f>IFERROR(INDEX(JRoomSCS!C:C,MATCH(JRooms!M2692,JRoomSCS!$B:$B,0)),"N/A")</f>
        <v>N/A</v>
      </c>
      <c r="R2692" s="86" t="s">
        <v>405</v>
      </c>
      <c r="S2692" s="87" t="str">
        <f>IFERROR(INDEX(SchoolList!C:C,MATCH(T2692,SchoolList!A:A,0)),"N/A")</f>
        <v>N/A</v>
      </c>
      <c r="T2692" s="87" t="s">
        <v>405</v>
      </c>
      <c r="U2692" s="88"/>
      <c r="V2692" s="87"/>
    </row>
    <row r="2693" spans="1:22" x14ac:dyDescent="0.2">
      <c r="A2693" s="48">
        <v>134</v>
      </c>
      <c r="B2693" s="48" t="s">
        <v>1398</v>
      </c>
      <c r="C2693" s="48" t="s">
        <v>1399</v>
      </c>
      <c r="D2693" s="49">
        <v>1029</v>
      </c>
      <c r="E2693" s="50" t="s">
        <v>971</v>
      </c>
      <c r="F2693" s="48" t="s">
        <v>972</v>
      </c>
      <c r="G2693" s="48" t="s">
        <v>401</v>
      </c>
      <c r="H2693" s="48">
        <v>430</v>
      </c>
      <c r="I2693" s="48">
        <v>1</v>
      </c>
      <c r="J2693" s="48" t="s">
        <v>402</v>
      </c>
      <c r="K2693" s="48">
        <v>1132</v>
      </c>
      <c r="L2693" s="49">
        <v>5</v>
      </c>
      <c r="M2693" s="48" t="s">
        <v>419</v>
      </c>
      <c r="N2693" s="51" t="s">
        <v>404</v>
      </c>
      <c r="P2693" s="48">
        <v>870</v>
      </c>
      <c r="Q2693" s="131" t="str">
        <f>IFERROR(INDEX(JRoomSCS!C:C,MATCH(JRooms!M2693,JRoomSCS!$B:$B,0)),"N/A")</f>
        <v>N/A</v>
      </c>
      <c r="R2693" s="86" t="s">
        <v>405</v>
      </c>
      <c r="S2693" s="87" t="str">
        <f>IFERROR(INDEX(SchoolList!C:C,MATCH(T2693,SchoolList!A:A,0)),"N/A")</f>
        <v>N/A</v>
      </c>
      <c r="T2693" s="87" t="s">
        <v>405</v>
      </c>
      <c r="U2693" s="88"/>
      <c r="V2693" s="87"/>
    </row>
    <row r="2694" spans="1:22" x14ac:dyDescent="0.2">
      <c r="A2694" s="48">
        <v>134</v>
      </c>
      <c r="B2694" s="48" t="s">
        <v>1398</v>
      </c>
      <c r="C2694" s="48" t="s">
        <v>1399</v>
      </c>
      <c r="D2694" s="49">
        <v>1029</v>
      </c>
      <c r="E2694" s="50" t="s">
        <v>971</v>
      </c>
      <c r="F2694" s="48" t="s">
        <v>972</v>
      </c>
      <c r="G2694" s="48" t="s">
        <v>401</v>
      </c>
      <c r="H2694" s="48">
        <v>430</v>
      </c>
      <c r="I2694" s="48">
        <v>1</v>
      </c>
      <c r="J2694" s="48" t="s">
        <v>402</v>
      </c>
      <c r="K2694" s="48">
        <v>1129</v>
      </c>
      <c r="L2694" s="49">
        <v>6</v>
      </c>
      <c r="M2694" s="48" t="s">
        <v>403</v>
      </c>
      <c r="N2694" s="51" t="s">
        <v>404</v>
      </c>
      <c r="P2694" s="48">
        <v>841</v>
      </c>
      <c r="Q2694" s="131" t="str">
        <f>IFERROR(INDEX(JRoomSCS!C:C,MATCH(JRooms!M2694,JRoomSCS!$B:$B,0)),"N/A")</f>
        <v>N/A</v>
      </c>
      <c r="R2694" s="86" t="s">
        <v>405</v>
      </c>
      <c r="S2694" s="87" t="str">
        <f>IFERROR(INDEX(SchoolList!C:C,MATCH(T2694,SchoolList!A:A,0)),"N/A")</f>
        <v>N/A</v>
      </c>
      <c r="T2694" s="87" t="s">
        <v>405</v>
      </c>
      <c r="U2694" s="88"/>
      <c r="V2694" s="87"/>
    </row>
    <row r="2695" spans="1:22" x14ac:dyDescent="0.2">
      <c r="A2695" s="48">
        <v>134</v>
      </c>
      <c r="B2695" s="48" t="s">
        <v>1398</v>
      </c>
      <c r="C2695" s="48" t="s">
        <v>1399</v>
      </c>
      <c r="D2695" s="49">
        <v>1029</v>
      </c>
      <c r="E2695" s="50" t="s">
        <v>971</v>
      </c>
      <c r="F2695" s="48" t="s">
        <v>972</v>
      </c>
      <c r="G2695" s="48" t="s">
        <v>401</v>
      </c>
      <c r="H2695" s="48">
        <v>430</v>
      </c>
      <c r="I2695" s="48">
        <v>1</v>
      </c>
      <c r="J2695" s="48" t="s">
        <v>402</v>
      </c>
      <c r="K2695" s="48">
        <v>1130</v>
      </c>
      <c r="L2695" s="49">
        <v>7</v>
      </c>
      <c r="M2695" s="48" t="s">
        <v>403</v>
      </c>
      <c r="N2695" s="51" t="s">
        <v>404</v>
      </c>
      <c r="P2695" s="48">
        <v>870</v>
      </c>
      <c r="Q2695" s="131" t="str">
        <f>IFERROR(INDEX(JRoomSCS!C:C,MATCH(JRooms!M2695,JRoomSCS!$B:$B,0)),"N/A")</f>
        <v>N/A</v>
      </c>
      <c r="R2695" s="86" t="s">
        <v>405</v>
      </c>
      <c r="S2695" s="87" t="str">
        <f>IFERROR(INDEX(SchoolList!C:C,MATCH(T2695,SchoolList!A:A,0)),"N/A")</f>
        <v>N/A</v>
      </c>
      <c r="T2695" s="87" t="s">
        <v>405</v>
      </c>
      <c r="U2695" s="88"/>
      <c r="V2695" s="87"/>
    </row>
    <row r="2696" spans="1:22" x14ac:dyDescent="0.2">
      <c r="A2696" s="48">
        <v>134</v>
      </c>
      <c r="B2696" s="48" t="s">
        <v>1398</v>
      </c>
      <c r="C2696" s="48" t="s">
        <v>1399</v>
      </c>
      <c r="D2696" s="49">
        <v>1029</v>
      </c>
      <c r="E2696" s="50" t="s">
        <v>971</v>
      </c>
      <c r="F2696" s="48" t="s">
        <v>972</v>
      </c>
      <c r="G2696" s="48" t="s">
        <v>401</v>
      </c>
      <c r="H2696" s="48">
        <v>430</v>
      </c>
      <c r="I2696" s="48">
        <v>1</v>
      </c>
      <c r="J2696" s="48" t="s">
        <v>402</v>
      </c>
      <c r="K2696" s="48">
        <v>1127</v>
      </c>
      <c r="L2696" s="49">
        <v>8</v>
      </c>
      <c r="M2696" s="48" t="s">
        <v>403</v>
      </c>
      <c r="N2696" s="51" t="s">
        <v>404</v>
      </c>
      <c r="P2696" s="48">
        <v>870</v>
      </c>
      <c r="Q2696" s="131" t="str">
        <f>IFERROR(INDEX(JRoomSCS!C:C,MATCH(JRooms!M2696,JRoomSCS!$B:$B,0)),"N/A")</f>
        <v>N/A</v>
      </c>
      <c r="R2696" s="86" t="s">
        <v>405</v>
      </c>
      <c r="S2696" s="87" t="str">
        <f>IFERROR(INDEX(SchoolList!C:C,MATCH(T2696,SchoolList!A:A,0)),"N/A")</f>
        <v>N/A</v>
      </c>
      <c r="T2696" s="87" t="s">
        <v>405</v>
      </c>
      <c r="U2696" s="88"/>
      <c r="V2696" s="87"/>
    </row>
    <row r="2697" spans="1:22" x14ac:dyDescent="0.2">
      <c r="A2697" s="48">
        <v>134</v>
      </c>
      <c r="B2697" s="48" t="s">
        <v>1398</v>
      </c>
      <c r="C2697" s="48" t="s">
        <v>1399</v>
      </c>
      <c r="D2697" s="49">
        <v>1029</v>
      </c>
      <c r="E2697" s="50" t="s">
        <v>971</v>
      </c>
      <c r="F2697" s="48" t="s">
        <v>972</v>
      </c>
      <c r="G2697" s="48" t="s">
        <v>401</v>
      </c>
      <c r="H2697" s="48">
        <v>430</v>
      </c>
      <c r="I2697" s="48">
        <v>1</v>
      </c>
      <c r="J2697" s="48" t="s">
        <v>402</v>
      </c>
      <c r="K2697" s="48">
        <v>1126</v>
      </c>
      <c r="L2697" s="49">
        <v>10</v>
      </c>
      <c r="M2697" s="48" t="s">
        <v>403</v>
      </c>
      <c r="N2697" s="51" t="s">
        <v>404</v>
      </c>
      <c r="P2697" s="48">
        <v>870</v>
      </c>
      <c r="Q2697" s="131" t="str">
        <f>IFERROR(INDEX(JRoomSCS!C:C,MATCH(JRooms!M2697,JRoomSCS!$B:$B,0)),"N/A")</f>
        <v>N/A</v>
      </c>
      <c r="R2697" s="86" t="s">
        <v>405</v>
      </c>
      <c r="S2697" s="87" t="str">
        <f>IFERROR(INDEX(SchoolList!C:C,MATCH(T2697,SchoolList!A:A,0)),"N/A")</f>
        <v>N/A</v>
      </c>
      <c r="T2697" s="87" t="s">
        <v>405</v>
      </c>
      <c r="U2697" s="88"/>
      <c r="V2697" s="87"/>
    </row>
    <row r="2698" spans="1:22" x14ac:dyDescent="0.2">
      <c r="A2698" s="48">
        <v>134</v>
      </c>
      <c r="B2698" s="48" t="s">
        <v>1398</v>
      </c>
      <c r="C2698" s="48" t="s">
        <v>1399</v>
      </c>
      <c r="D2698" s="49">
        <v>1029</v>
      </c>
      <c r="E2698" s="50" t="s">
        <v>971</v>
      </c>
      <c r="F2698" s="48" t="s">
        <v>972</v>
      </c>
      <c r="G2698" s="48" t="s">
        <v>401</v>
      </c>
      <c r="H2698" s="48">
        <v>430</v>
      </c>
      <c r="I2698" s="48">
        <v>1</v>
      </c>
      <c r="J2698" s="48" t="s">
        <v>402</v>
      </c>
      <c r="K2698" s="48">
        <v>1125</v>
      </c>
      <c r="L2698" s="49">
        <v>12</v>
      </c>
      <c r="M2698" s="48" t="s">
        <v>403</v>
      </c>
      <c r="N2698" s="51" t="s">
        <v>404</v>
      </c>
      <c r="P2698" s="48">
        <v>870</v>
      </c>
      <c r="Q2698" s="131" t="str">
        <f>IFERROR(INDEX(JRoomSCS!C:C,MATCH(JRooms!M2698,JRoomSCS!$B:$B,0)),"N/A")</f>
        <v>N/A</v>
      </c>
      <c r="R2698" s="86" t="s">
        <v>405</v>
      </c>
      <c r="S2698" s="87" t="str">
        <f>IFERROR(INDEX(SchoolList!C:C,MATCH(T2698,SchoolList!A:A,0)),"N/A")</f>
        <v>N/A</v>
      </c>
      <c r="T2698" s="87" t="s">
        <v>405</v>
      </c>
      <c r="U2698" s="88"/>
      <c r="V2698" s="87"/>
    </row>
    <row r="2699" spans="1:22" x14ac:dyDescent="0.2">
      <c r="A2699" s="48">
        <v>134</v>
      </c>
      <c r="B2699" s="48" t="s">
        <v>1398</v>
      </c>
      <c r="C2699" s="48" t="s">
        <v>1399</v>
      </c>
      <c r="D2699" s="49">
        <v>1029</v>
      </c>
      <c r="E2699" s="50" t="s">
        <v>971</v>
      </c>
      <c r="F2699" s="48" t="s">
        <v>972</v>
      </c>
      <c r="G2699" s="48" t="s">
        <v>401</v>
      </c>
      <c r="H2699" s="48">
        <v>430</v>
      </c>
      <c r="I2699" s="48">
        <v>1</v>
      </c>
      <c r="J2699" s="48" t="s">
        <v>402</v>
      </c>
      <c r="K2699" s="48">
        <v>1124</v>
      </c>
      <c r="L2699" s="49">
        <v>14</v>
      </c>
      <c r="M2699" s="48" t="s">
        <v>403</v>
      </c>
      <c r="N2699" s="51" t="s">
        <v>404</v>
      </c>
      <c r="P2699" s="48">
        <v>870</v>
      </c>
      <c r="Q2699" s="131" t="str">
        <f>IFERROR(INDEX(JRoomSCS!C:C,MATCH(JRooms!M2699,JRoomSCS!$B:$B,0)),"N/A")</f>
        <v>N/A</v>
      </c>
      <c r="R2699" s="86" t="s">
        <v>405</v>
      </c>
      <c r="S2699" s="87" t="str">
        <f>IFERROR(INDEX(SchoolList!C:C,MATCH(T2699,SchoolList!A:A,0)),"N/A")</f>
        <v>N/A</v>
      </c>
      <c r="T2699" s="87" t="s">
        <v>405</v>
      </c>
      <c r="U2699" s="88"/>
      <c r="V2699" s="87"/>
    </row>
    <row r="2700" spans="1:22" x14ac:dyDescent="0.2">
      <c r="A2700" s="48">
        <v>134</v>
      </c>
      <c r="B2700" s="48" t="s">
        <v>1398</v>
      </c>
      <c r="C2700" s="48" t="s">
        <v>1399</v>
      </c>
      <c r="D2700" s="49">
        <v>1029</v>
      </c>
      <c r="E2700" s="50" t="s">
        <v>971</v>
      </c>
      <c r="F2700" s="48" t="s">
        <v>972</v>
      </c>
      <c r="G2700" s="48" t="s">
        <v>401</v>
      </c>
      <c r="H2700" s="48">
        <v>430</v>
      </c>
      <c r="I2700" s="48">
        <v>1</v>
      </c>
      <c r="J2700" s="48" t="s">
        <v>402</v>
      </c>
      <c r="K2700" s="48">
        <v>1128</v>
      </c>
      <c r="L2700" s="49" t="s">
        <v>414</v>
      </c>
      <c r="M2700" s="48" t="s">
        <v>415</v>
      </c>
      <c r="N2700" s="51" t="s">
        <v>416</v>
      </c>
      <c r="P2700" s="48">
        <v>841</v>
      </c>
      <c r="Q2700" s="131" t="str">
        <f>IFERROR(INDEX(JRoomSCS!C:C,MATCH(JRooms!M2700,JRoomSCS!$B:$B,0)),"N/A")</f>
        <v>N/A</v>
      </c>
      <c r="R2700" s="86" t="s">
        <v>405</v>
      </c>
      <c r="S2700" s="87" t="str">
        <f>IFERROR(INDEX(SchoolList!C:C,MATCH(T2700,SchoolList!A:A,0)),"N/A")</f>
        <v>N/A</v>
      </c>
      <c r="T2700" s="87" t="s">
        <v>405</v>
      </c>
      <c r="U2700" s="88"/>
      <c r="V2700" s="87"/>
    </row>
    <row r="2701" spans="1:22" x14ac:dyDescent="0.2">
      <c r="A2701" s="48">
        <v>134</v>
      </c>
      <c r="B2701" s="48" t="s">
        <v>1398</v>
      </c>
      <c r="C2701" s="48" t="s">
        <v>1399</v>
      </c>
      <c r="D2701" s="49">
        <v>1029</v>
      </c>
      <c r="E2701" s="50" t="s">
        <v>971</v>
      </c>
      <c r="F2701" s="48" t="s">
        <v>972</v>
      </c>
      <c r="G2701" s="48" t="s">
        <v>401</v>
      </c>
      <c r="H2701" s="48">
        <v>430</v>
      </c>
      <c r="I2701" s="48">
        <v>1</v>
      </c>
      <c r="J2701" s="48" t="s">
        <v>402</v>
      </c>
      <c r="K2701" s="48">
        <v>1136</v>
      </c>
      <c r="L2701" s="49" t="s">
        <v>542</v>
      </c>
      <c r="M2701" s="48" t="s">
        <v>543</v>
      </c>
      <c r="N2701" s="51" t="s">
        <v>404</v>
      </c>
      <c r="P2701" s="48">
        <v>2184</v>
      </c>
      <c r="Q2701" s="131" t="str">
        <f>IFERROR(INDEX(JRoomSCS!C:C,MATCH(JRooms!M2701,JRoomSCS!$B:$B,0)),"N/A")</f>
        <v>N/A</v>
      </c>
      <c r="R2701" s="86" t="s">
        <v>405</v>
      </c>
      <c r="S2701" s="87" t="str">
        <f>IFERROR(INDEX(SchoolList!C:C,MATCH(T2701,SchoolList!A:A,0)),"N/A")</f>
        <v>N/A</v>
      </c>
      <c r="T2701" s="87" t="s">
        <v>405</v>
      </c>
      <c r="U2701" s="88"/>
      <c r="V2701" s="87"/>
    </row>
    <row r="2702" spans="1:22" x14ac:dyDescent="0.2">
      <c r="A2702" s="48">
        <v>134</v>
      </c>
      <c r="B2702" s="48" t="s">
        <v>1398</v>
      </c>
      <c r="C2702" s="48" t="s">
        <v>1399</v>
      </c>
      <c r="D2702" s="49">
        <v>1029</v>
      </c>
      <c r="E2702" s="50" t="s">
        <v>971</v>
      </c>
      <c r="F2702" s="48" t="s">
        <v>972</v>
      </c>
      <c r="G2702" s="48" t="s">
        <v>401</v>
      </c>
      <c r="H2702" s="48">
        <v>430</v>
      </c>
      <c r="I2702" s="48">
        <v>1</v>
      </c>
      <c r="J2702" s="48" t="s">
        <v>402</v>
      </c>
      <c r="K2702" s="48">
        <v>1137</v>
      </c>
      <c r="L2702" s="49" t="s">
        <v>544</v>
      </c>
      <c r="M2702" s="48" t="s">
        <v>358</v>
      </c>
      <c r="N2702" s="51" t="s">
        <v>500</v>
      </c>
      <c r="P2702" s="48">
        <v>288</v>
      </c>
      <c r="Q2702" s="131" t="str">
        <f>IFERROR(INDEX(JRoomSCS!C:C,MATCH(JRooms!M2702,JRoomSCS!$B:$B,0)),"N/A")</f>
        <v>Arts</v>
      </c>
      <c r="R2702" s="86" t="s">
        <v>405</v>
      </c>
      <c r="S2702" s="87" t="str">
        <f>IFERROR(INDEX(SchoolList!C:C,MATCH(T2702,SchoolList!A:A,0)),"N/A")</f>
        <v>N/A</v>
      </c>
      <c r="T2702" s="87" t="s">
        <v>405</v>
      </c>
      <c r="U2702" s="88"/>
      <c r="V2702" s="87"/>
    </row>
    <row r="2703" spans="1:22" x14ac:dyDescent="0.2">
      <c r="A2703" s="48">
        <v>134</v>
      </c>
      <c r="B2703" s="48" t="s">
        <v>1398</v>
      </c>
      <c r="C2703" s="48" t="s">
        <v>1399</v>
      </c>
      <c r="D2703" s="49">
        <v>1029</v>
      </c>
      <c r="E2703" s="50" t="s">
        <v>971</v>
      </c>
      <c r="F2703" s="48" t="s">
        <v>972</v>
      </c>
      <c r="G2703" s="48" t="s">
        <v>401</v>
      </c>
      <c r="H2703" s="48">
        <v>430</v>
      </c>
      <c r="I2703" s="48">
        <v>1</v>
      </c>
      <c r="J2703" s="48" t="s">
        <v>402</v>
      </c>
      <c r="K2703" s="48">
        <v>1139</v>
      </c>
      <c r="L2703" s="49" t="s">
        <v>546</v>
      </c>
      <c r="M2703" s="48" t="s">
        <v>408</v>
      </c>
      <c r="N2703" s="51" t="s">
        <v>409</v>
      </c>
      <c r="P2703" s="48">
        <v>320</v>
      </c>
      <c r="Q2703" s="131" t="str">
        <f>IFERROR(INDEX(JRoomSCS!C:C,MATCH(JRooms!M2703,JRoomSCS!$B:$B,0)),"N/A")</f>
        <v>N/A</v>
      </c>
      <c r="R2703" s="86" t="s">
        <v>405</v>
      </c>
      <c r="S2703" s="87" t="str">
        <f>IFERROR(INDEX(SchoolList!C:C,MATCH(T2703,SchoolList!A:A,0)),"N/A")</f>
        <v>N/A</v>
      </c>
      <c r="T2703" s="87" t="s">
        <v>405</v>
      </c>
      <c r="U2703" s="88"/>
      <c r="V2703" s="87"/>
    </row>
    <row r="2704" spans="1:22" x14ac:dyDescent="0.2">
      <c r="A2704" s="48">
        <v>134</v>
      </c>
      <c r="B2704" s="48" t="s">
        <v>1398</v>
      </c>
      <c r="C2704" s="48" t="s">
        <v>1399</v>
      </c>
      <c r="D2704" s="49">
        <v>435</v>
      </c>
      <c r="E2704" s="50" t="s">
        <v>635</v>
      </c>
      <c r="F2704" s="48" t="s">
        <v>636</v>
      </c>
      <c r="G2704" s="48" t="s">
        <v>424</v>
      </c>
      <c r="H2704" s="48">
        <v>435</v>
      </c>
      <c r="I2704" s="48">
        <v>1</v>
      </c>
      <c r="J2704" s="48" t="s">
        <v>402</v>
      </c>
      <c r="K2704" s="48">
        <v>221</v>
      </c>
      <c r="L2704" s="49" t="s">
        <v>635</v>
      </c>
      <c r="M2704" s="48" t="s">
        <v>419</v>
      </c>
      <c r="N2704" s="51" t="s">
        <v>404</v>
      </c>
      <c r="P2704" s="48">
        <v>897</v>
      </c>
      <c r="Q2704" s="131" t="str">
        <f>IFERROR(INDEX(JRoomSCS!C:C,MATCH(JRooms!M2704,JRoomSCS!$B:$B,0)),"N/A")</f>
        <v>N/A</v>
      </c>
      <c r="R2704" s="86" t="s">
        <v>405</v>
      </c>
      <c r="S2704" s="87" t="str">
        <f>IFERROR(INDEX(SchoolList!C:C,MATCH(T2704,SchoolList!A:A,0)),"N/A")</f>
        <v>N/A</v>
      </c>
      <c r="T2704" s="87" t="s">
        <v>405</v>
      </c>
      <c r="U2704" s="88"/>
      <c r="V2704" s="87"/>
    </row>
    <row r="2705" spans="1:22" x14ac:dyDescent="0.2">
      <c r="A2705" s="48">
        <v>134</v>
      </c>
      <c r="B2705" s="48" t="s">
        <v>1398</v>
      </c>
      <c r="C2705" s="48" t="s">
        <v>1399</v>
      </c>
      <c r="D2705" s="49">
        <v>434</v>
      </c>
      <c r="E2705" s="50" t="s">
        <v>637</v>
      </c>
      <c r="F2705" s="48" t="s">
        <v>638</v>
      </c>
      <c r="G2705" s="48" t="s">
        <v>424</v>
      </c>
      <c r="H2705" s="48">
        <v>434</v>
      </c>
      <c r="I2705" s="48">
        <v>1</v>
      </c>
      <c r="J2705" s="48" t="s">
        <v>402</v>
      </c>
      <c r="K2705" s="48">
        <v>220</v>
      </c>
      <c r="L2705" s="49" t="s">
        <v>637</v>
      </c>
      <c r="M2705" s="48" t="s">
        <v>419</v>
      </c>
      <c r="N2705" s="51" t="s">
        <v>404</v>
      </c>
      <c r="P2705" s="48">
        <v>897</v>
      </c>
      <c r="Q2705" s="131" t="str">
        <f>IFERROR(INDEX(JRoomSCS!C:C,MATCH(JRooms!M2705,JRoomSCS!$B:$B,0)),"N/A")</f>
        <v>N/A</v>
      </c>
      <c r="R2705" s="86" t="s">
        <v>405</v>
      </c>
      <c r="S2705" s="87" t="str">
        <f>IFERROR(INDEX(SchoolList!C:C,MATCH(T2705,SchoolList!A:A,0)),"N/A")</f>
        <v>N/A</v>
      </c>
      <c r="T2705" s="87" t="s">
        <v>405</v>
      </c>
      <c r="U2705" s="88"/>
      <c r="V2705" s="87"/>
    </row>
    <row r="2706" spans="1:22" x14ac:dyDescent="0.2">
      <c r="A2706" s="48">
        <v>134</v>
      </c>
      <c r="B2706" s="48" t="s">
        <v>1398</v>
      </c>
      <c r="C2706" s="48" t="s">
        <v>1399</v>
      </c>
      <c r="D2706" s="49">
        <v>436</v>
      </c>
      <c r="E2706" s="50" t="s">
        <v>639</v>
      </c>
      <c r="F2706" s="48" t="s">
        <v>640</v>
      </c>
      <c r="G2706" s="48" t="s">
        <v>424</v>
      </c>
      <c r="H2706" s="48">
        <v>436</v>
      </c>
      <c r="I2706" s="48">
        <v>1</v>
      </c>
      <c r="J2706" s="48" t="s">
        <v>402</v>
      </c>
      <c r="K2706" s="48">
        <v>222</v>
      </c>
      <c r="L2706" s="49" t="s">
        <v>639</v>
      </c>
      <c r="M2706" s="48" t="s">
        <v>419</v>
      </c>
      <c r="N2706" s="51" t="s">
        <v>404</v>
      </c>
      <c r="P2706" s="48">
        <v>897</v>
      </c>
      <c r="Q2706" s="131" t="str">
        <f>IFERROR(INDEX(JRoomSCS!C:C,MATCH(JRooms!M2706,JRoomSCS!$B:$B,0)),"N/A")</f>
        <v>N/A</v>
      </c>
      <c r="R2706" s="86" t="s">
        <v>405</v>
      </c>
      <c r="S2706" s="87" t="str">
        <f>IFERROR(INDEX(SchoolList!C:C,MATCH(T2706,SchoolList!A:A,0)),"N/A")</f>
        <v>N/A</v>
      </c>
      <c r="T2706" s="87" t="s">
        <v>405</v>
      </c>
      <c r="U2706" s="88"/>
      <c r="V2706" s="87"/>
    </row>
    <row r="2707" spans="1:22" x14ac:dyDescent="0.2">
      <c r="A2707" s="48">
        <v>134</v>
      </c>
      <c r="B2707" s="48" t="s">
        <v>1398</v>
      </c>
      <c r="C2707" s="48" t="s">
        <v>1399</v>
      </c>
      <c r="D2707" s="49">
        <v>432</v>
      </c>
      <c r="E2707" s="50" t="s">
        <v>643</v>
      </c>
      <c r="F2707" s="48" t="s">
        <v>644</v>
      </c>
      <c r="G2707" s="48" t="s">
        <v>424</v>
      </c>
      <c r="H2707" s="48">
        <v>432</v>
      </c>
      <c r="I2707" s="48">
        <v>1</v>
      </c>
      <c r="J2707" s="48" t="s">
        <v>402</v>
      </c>
      <c r="K2707" s="48">
        <v>218</v>
      </c>
      <c r="L2707" s="49" t="s">
        <v>643</v>
      </c>
      <c r="M2707" s="48" t="s">
        <v>419</v>
      </c>
      <c r="N2707" s="51" t="s">
        <v>404</v>
      </c>
      <c r="P2707" s="48">
        <v>897</v>
      </c>
      <c r="Q2707" s="131" t="str">
        <f>IFERROR(INDEX(JRoomSCS!C:C,MATCH(JRooms!M2707,JRoomSCS!$B:$B,0)),"N/A")</f>
        <v>N/A</v>
      </c>
      <c r="R2707" s="86" t="s">
        <v>405</v>
      </c>
      <c r="S2707" s="87" t="str">
        <f>IFERROR(INDEX(SchoolList!C:C,MATCH(T2707,SchoolList!A:A,0)),"N/A")</f>
        <v>N/A</v>
      </c>
      <c r="T2707" s="87" t="s">
        <v>405</v>
      </c>
      <c r="U2707" s="88"/>
      <c r="V2707" s="87"/>
    </row>
    <row r="2708" spans="1:22" x14ac:dyDescent="0.2">
      <c r="A2708" s="48">
        <v>134</v>
      </c>
      <c r="B2708" s="48" t="s">
        <v>1398</v>
      </c>
      <c r="C2708" s="48" t="s">
        <v>1399</v>
      </c>
      <c r="D2708" s="49">
        <v>433</v>
      </c>
      <c r="E2708" s="50" t="s">
        <v>1057</v>
      </c>
      <c r="F2708" s="48" t="s">
        <v>1058</v>
      </c>
      <c r="G2708" s="48" t="s">
        <v>424</v>
      </c>
      <c r="H2708" s="48">
        <v>433</v>
      </c>
      <c r="I2708" s="48">
        <v>1</v>
      </c>
      <c r="J2708" s="48" t="s">
        <v>402</v>
      </c>
      <c r="K2708" s="48">
        <v>219</v>
      </c>
      <c r="L2708" s="49" t="s">
        <v>1057</v>
      </c>
      <c r="M2708" s="48" t="s">
        <v>403</v>
      </c>
      <c r="N2708" s="51" t="s">
        <v>404</v>
      </c>
      <c r="P2708" s="48">
        <v>1034</v>
      </c>
      <c r="Q2708" s="131" t="str">
        <f>IFERROR(INDEX(JRoomSCS!C:C,MATCH(JRooms!M2708,JRoomSCS!$B:$B,0)),"N/A")</f>
        <v>N/A</v>
      </c>
      <c r="R2708" s="86" t="s">
        <v>405</v>
      </c>
      <c r="S2708" s="87" t="str">
        <f>IFERROR(INDEX(SchoolList!C:C,MATCH(T2708,SchoolList!A:A,0)),"N/A")</f>
        <v>N/A</v>
      </c>
      <c r="T2708" s="87" t="s">
        <v>405</v>
      </c>
      <c r="U2708" s="88"/>
      <c r="V2708" s="87"/>
    </row>
    <row r="2709" spans="1:22" x14ac:dyDescent="0.2">
      <c r="A2709" s="48">
        <v>134</v>
      </c>
      <c r="B2709" s="48" t="s">
        <v>1398</v>
      </c>
      <c r="C2709" s="48" t="s">
        <v>1399</v>
      </c>
      <c r="D2709" s="49">
        <v>431</v>
      </c>
      <c r="E2709" s="50" t="s">
        <v>525</v>
      </c>
      <c r="F2709" s="48" t="s">
        <v>503</v>
      </c>
      <c r="G2709" s="48" t="s">
        <v>424</v>
      </c>
      <c r="H2709" s="48">
        <v>431</v>
      </c>
      <c r="I2709" s="48">
        <v>1</v>
      </c>
      <c r="J2709" s="48" t="s">
        <v>402</v>
      </c>
      <c r="K2709" s="48">
        <v>223</v>
      </c>
      <c r="L2709" s="49" t="s">
        <v>633</v>
      </c>
      <c r="M2709" s="48" t="s">
        <v>403</v>
      </c>
      <c r="N2709" s="51" t="s">
        <v>404</v>
      </c>
      <c r="P2709" s="48">
        <v>648</v>
      </c>
      <c r="Q2709" s="131" t="str">
        <f>IFERROR(INDEX(JRoomSCS!C:C,MATCH(JRooms!M2709,JRoomSCS!$B:$B,0)),"N/A")</f>
        <v>N/A</v>
      </c>
      <c r="R2709" s="86" t="s">
        <v>405</v>
      </c>
      <c r="S2709" s="87" t="str">
        <f>IFERROR(INDEX(SchoolList!C:C,MATCH(T2709,SchoolList!A:A,0)),"N/A")</f>
        <v>N/A</v>
      </c>
      <c r="T2709" s="87" t="s">
        <v>405</v>
      </c>
      <c r="U2709" s="88"/>
      <c r="V2709" s="87"/>
    </row>
    <row r="2710" spans="1:22" x14ac:dyDescent="0.2">
      <c r="A2710" s="48">
        <v>126</v>
      </c>
      <c r="B2710" s="48" t="s">
        <v>1400</v>
      </c>
      <c r="C2710" s="48" t="s">
        <v>1401</v>
      </c>
      <c r="D2710" s="49">
        <v>602</v>
      </c>
      <c r="E2710" s="50" t="s">
        <v>502</v>
      </c>
      <c r="F2710" s="48" t="s">
        <v>565</v>
      </c>
      <c r="G2710" s="48" t="s">
        <v>401</v>
      </c>
      <c r="H2710" s="48">
        <v>602</v>
      </c>
      <c r="I2710" s="48">
        <v>1</v>
      </c>
      <c r="J2710" s="48" t="s">
        <v>402</v>
      </c>
      <c r="K2710" s="48">
        <v>2809</v>
      </c>
      <c r="L2710" s="49" t="s">
        <v>1127</v>
      </c>
      <c r="M2710" s="48" t="s">
        <v>688</v>
      </c>
      <c r="N2710" s="51" t="s">
        <v>568</v>
      </c>
      <c r="P2710" s="48">
        <v>672</v>
      </c>
      <c r="Q2710" s="131" t="str">
        <f>IFERROR(INDEX(JRoomSCS!C:C,MATCH(JRooms!M2710,JRoomSCS!$B:$B,0)),"N/A")</f>
        <v>N/A</v>
      </c>
      <c r="R2710" s="86" t="s">
        <v>405</v>
      </c>
      <c r="S2710" s="87" t="str">
        <f>IFERROR(INDEX(SchoolList!C:C,MATCH(T2710,SchoolList!A:A,0)),"N/A")</f>
        <v>N/A</v>
      </c>
      <c r="T2710" s="87" t="s">
        <v>405</v>
      </c>
      <c r="U2710" s="88"/>
      <c r="V2710" s="87"/>
    </row>
    <row r="2711" spans="1:22" x14ac:dyDescent="0.2">
      <c r="A2711" s="48">
        <v>126</v>
      </c>
      <c r="B2711" s="48" t="s">
        <v>1400</v>
      </c>
      <c r="C2711" s="48" t="s">
        <v>1401</v>
      </c>
      <c r="D2711" s="49">
        <v>602</v>
      </c>
      <c r="E2711" s="50" t="s">
        <v>502</v>
      </c>
      <c r="F2711" s="48" t="s">
        <v>565</v>
      </c>
      <c r="G2711" s="48" t="s">
        <v>401</v>
      </c>
      <c r="H2711" s="48">
        <v>1253</v>
      </c>
      <c r="I2711" s="48">
        <v>2</v>
      </c>
      <c r="J2711" s="48" t="s">
        <v>1402</v>
      </c>
      <c r="K2711" s="48">
        <v>2810</v>
      </c>
      <c r="L2711" s="49" t="s">
        <v>566</v>
      </c>
      <c r="M2711" s="48" t="s">
        <v>567</v>
      </c>
      <c r="N2711" s="51" t="s">
        <v>568</v>
      </c>
      <c r="P2711" s="48">
        <v>6256</v>
      </c>
      <c r="Q2711" s="131" t="str">
        <f>IFERROR(INDEX(JRoomSCS!C:C,MATCH(JRooms!M2711,JRoomSCS!$B:$B,0)),"N/A")</f>
        <v>N/A</v>
      </c>
      <c r="R2711" s="86" t="s">
        <v>405</v>
      </c>
      <c r="S2711" s="87" t="str">
        <f>IFERROR(INDEX(SchoolList!C:C,MATCH(T2711,SchoolList!A:A,0)),"N/A")</f>
        <v>N/A</v>
      </c>
      <c r="T2711" s="87" t="s">
        <v>405</v>
      </c>
      <c r="U2711" s="88"/>
      <c r="V2711" s="87"/>
    </row>
    <row r="2712" spans="1:22" x14ac:dyDescent="0.2">
      <c r="A2712" s="48">
        <v>126</v>
      </c>
      <c r="B2712" s="48" t="s">
        <v>1400</v>
      </c>
      <c r="C2712" s="48" t="s">
        <v>1401</v>
      </c>
      <c r="D2712" s="49">
        <v>603</v>
      </c>
      <c r="E2712" s="50" t="s">
        <v>487</v>
      </c>
      <c r="F2712" s="48" t="s">
        <v>488</v>
      </c>
      <c r="G2712" s="48" t="s">
        <v>401</v>
      </c>
      <c r="H2712" s="48">
        <v>603</v>
      </c>
      <c r="I2712" s="48">
        <v>1</v>
      </c>
      <c r="J2712" s="48" t="s">
        <v>402</v>
      </c>
      <c r="K2712" s="48">
        <v>2808</v>
      </c>
      <c r="L2712" s="49" t="s">
        <v>411</v>
      </c>
      <c r="M2712" s="48" t="s">
        <v>412</v>
      </c>
      <c r="N2712" s="51" t="s">
        <v>413</v>
      </c>
      <c r="P2712" s="48">
        <v>3240</v>
      </c>
      <c r="Q2712" s="131" t="str">
        <f>IFERROR(INDEX(JRoomSCS!C:C,MATCH(JRooms!M2712,JRoomSCS!$B:$B,0)),"N/A")</f>
        <v>N/A</v>
      </c>
      <c r="R2712" s="86" t="s">
        <v>405</v>
      </c>
      <c r="S2712" s="87" t="str">
        <f>IFERROR(INDEX(SchoolList!C:C,MATCH(T2712,SchoolList!A:A,0)),"N/A")</f>
        <v>N/A</v>
      </c>
      <c r="T2712" s="87" t="s">
        <v>405</v>
      </c>
      <c r="U2712" s="88"/>
      <c r="V2712" s="87"/>
    </row>
    <row r="2713" spans="1:22" x14ac:dyDescent="0.2">
      <c r="A2713" s="48">
        <v>126</v>
      </c>
      <c r="B2713" s="48" t="s">
        <v>1400</v>
      </c>
      <c r="C2713" s="48" t="s">
        <v>1401</v>
      </c>
      <c r="D2713" s="49">
        <v>1000</v>
      </c>
      <c r="E2713" s="50" t="s">
        <v>1148</v>
      </c>
      <c r="F2713" s="48" t="s">
        <v>1294</v>
      </c>
      <c r="G2713" s="48" t="s">
        <v>401</v>
      </c>
      <c r="H2713" s="48">
        <v>1019</v>
      </c>
      <c r="I2713" s="48">
        <v>1</v>
      </c>
      <c r="J2713" s="48" t="s">
        <v>402</v>
      </c>
      <c r="K2713" s="48">
        <v>2777</v>
      </c>
      <c r="L2713" s="49">
        <v>104</v>
      </c>
      <c r="M2713" s="48" t="s">
        <v>371</v>
      </c>
      <c r="N2713" s="51" t="s">
        <v>500</v>
      </c>
      <c r="P2713" s="48">
        <v>1024</v>
      </c>
      <c r="Q2713" s="131" t="str">
        <f>IFERROR(INDEX(JRoomSCS!C:C,MATCH(JRooms!M2713,JRoomSCS!$B:$B,0)),"N/A")</f>
        <v>Tech</v>
      </c>
      <c r="R2713" s="86" t="s">
        <v>405</v>
      </c>
      <c r="S2713" s="87" t="str">
        <f>IFERROR(INDEX(SchoolList!C:C,MATCH(T2713,SchoolList!A:A,0)),"N/A")</f>
        <v>N/A</v>
      </c>
      <c r="T2713" s="87" t="s">
        <v>405</v>
      </c>
      <c r="U2713" s="88"/>
      <c r="V2713" s="87"/>
    </row>
    <row r="2714" spans="1:22" x14ac:dyDescent="0.2">
      <c r="A2714" s="48">
        <v>126</v>
      </c>
      <c r="B2714" s="48" t="s">
        <v>1400</v>
      </c>
      <c r="C2714" s="48" t="s">
        <v>1401</v>
      </c>
      <c r="D2714" s="49">
        <v>1000</v>
      </c>
      <c r="E2714" s="50" t="s">
        <v>1148</v>
      </c>
      <c r="F2714" s="48" t="s">
        <v>1294</v>
      </c>
      <c r="G2714" s="48" t="s">
        <v>401</v>
      </c>
      <c r="H2714" s="48">
        <v>1019</v>
      </c>
      <c r="I2714" s="48">
        <v>1</v>
      </c>
      <c r="J2714" s="48" t="s">
        <v>402</v>
      </c>
      <c r="K2714" s="48">
        <v>2778</v>
      </c>
      <c r="L2714" s="49">
        <v>106</v>
      </c>
      <c r="M2714" s="48" t="s">
        <v>368</v>
      </c>
      <c r="N2714" s="51" t="s">
        <v>500</v>
      </c>
      <c r="P2714" s="48">
        <v>1632</v>
      </c>
      <c r="Q2714" s="131" t="str">
        <f>IFERROR(INDEX(JRoomSCS!C:C,MATCH(JRooms!M2714,JRoomSCS!$B:$B,0)),"N/A")</f>
        <v>Science</v>
      </c>
      <c r="R2714" s="86" t="s">
        <v>405</v>
      </c>
      <c r="S2714" s="87" t="str">
        <f>IFERROR(INDEX(SchoolList!C:C,MATCH(T2714,SchoolList!A:A,0)),"N/A")</f>
        <v>N/A</v>
      </c>
      <c r="T2714" s="87" t="s">
        <v>405</v>
      </c>
      <c r="U2714" s="88"/>
      <c r="V2714" s="87"/>
    </row>
    <row r="2715" spans="1:22" x14ac:dyDescent="0.2">
      <c r="A2715" s="48">
        <v>126</v>
      </c>
      <c r="B2715" s="48" t="s">
        <v>1400</v>
      </c>
      <c r="C2715" s="48" t="s">
        <v>1401</v>
      </c>
      <c r="D2715" s="49">
        <v>1000</v>
      </c>
      <c r="E2715" s="50" t="s">
        <v>1148</v>
      </c>
      <c r="F2715" s="48" t="s">
        <v>1294</v>
      </c>
      <c r="G2715" s="48" t="s">
        <v>401</v>
      </c>
      <c r="H2715" s="48">
        <v>1020</v>
      </c>
      <c r="I2715" s="48">
        <v>2</v>
      </c>
      <c r="J2715" s="48" t="s">
        <v>463</v>
      </c>
      <c r="K2715" s="48">
        <v>2780</v>
      </c>
      <c r="L2715" s="49">
        <v>204</v>
      </c>
      <c r="M2715" s="48" t="s">
        <v>368</v>
      </c>
      <c r="N2715" s="51" t="s">
        <v>500</v>
      </c>
      <c r="P2715" s="48">
        <v>1632</v>
      </c>
      <c r="Q2715" s="131" t="str">
        <f>IFERROR(INDEX(JRoomSCS!C:C,MATCH(JRooms!M2715,JRoomSCS!$B:$B,0)),"N/A")</f>
        <v>Science</v>
      </c>
      <c r="R2715" s="86" t="s">
        <v>405</v>
      </c>
      <c r="S2715" s="87" t="str">
        <f>IFERROR(INDEX(SchoolList!C:C,MATCH(T2715,SchoolList!A:A,0)),"N/A")</f>
        <v>N/A</v>
      </c>
      <c r="T2715" s="87" t="s">
        <v>405</v>
      </c>
      <c r="U2715" s="88"/>
      <c r="V2715" s="87"/>
    </row>
    <row r="2716" spans="1:22" x14ac:dyDescent="0.2">
      <c r="A2716" s="48">
        <v>126</v>
      </c>
      <c r="B2716" s="48" t="s">
        <v>1400</v>
      </c>
      <c r="C2716" s="48" t="s">
        <v>1401</v>
      </c>
      <c r="D2716" s="49">
        <v>1000</v>
      </c>
      <c r="E2716" s="50" t="s">
        <v>1148</v>
      </c>
      <c r="F2716" s="48" t="s">
        <v>1294</v>
      </c>
      <c r="G2716" s="48" t="s">
        <v>401</v>
      </c>
      <c r="H2716" s="48">
        <v>1020</v>
      </c>
      <c r="I2716" s="48">
        <v>2</v>
      </c>
      <c r="J2716" s="48" t="s">
        <v>463</v>
      </c>
      <c r="K2716" s="48">
        <v>2779</v>
      </c>
      <c r="L2716" s="49">
        <v>206</v>
      </c>
      <c r="M2716" s="48" t="s">
        <v>368</v>
      </c>
      <c r="N2716" s="51" t="s">
        <v>500</v>
      </c>
      <c r="P2716" s="48">
        <v>1632</v>
      </c>
      <c r="Q2716" s="131" t="str">
        <f>IFERROR(INDEX(JRoomSCS!C:C,MATCH(JRooms!M2716,JRoomSCS!$B:$B,0)),"N/A")</f>
        <v>Science</v>
      </c>
      <c r="R2716" s="86" t="s">
        <v>405</v>
      </c>
      <c r="S2716" s="87" t="str">
        <f>IFERROR(INDEX(SchoolList!C:C,MATCH(T2716,SchoolList!A:A,0)),"N/A")</f>
        <v>N/A</v>
      </c>
      <c r="T2716" s="87" t="s">
        <v>405</v>
      </c>
      <c r="U2716" s="88"/>
      <c r="V2716" s="87"/>
    </row>
    <row r="2717" spans="1:22" x14ac:dyDescent="0.2">
      <c r="A2717" s="48">
        <v>126</v>
      </c>
      <c r="B2717" s="48" t="s">
        <v>1400</v>
      </c>
      <c r="C2717" s="48" t="s">
        <v>1401</v>
      </c>
      <c r="D2717" s="49">
        <v>1024</v>
      </c>
      <c r="E2717" s="50" t="s">
        <v>836</v>
      </c>
      <c r="F2717" s="48" t="s">
        <v>837</v>
      </c>
      <c r="G2717" s="48" t="s">
        <v>401</v>
      </c>
      <c r="H2717" s="48">
        <v>1056</v>
      </c>
      <c r="I2717" s="48">
        <v>1</v>
      </c>
      <c r="J2717" s="48" t="s">
        <v>402</v>
      </c>
      <c r="K2717" s="48">
        <v>2772</v>
      </c>
      <c r="L2717" s="49">
        <v>1</v>
      </c>
      <c r="M2717" s="48" t="s">
        <v>515</v>
      </c>
      <c r="N2717" s="51" t="s">
        <v>404</v>
      </c>
      <c r="O2717" s="52" t="s">
        <v>491</v>
      </c>
      <c r="P2717" s="48">
        <v>660</v>
      </c>
      <c r="Q2717" s="131" t="str">
        <f>IFERROR(INDEX(JRoomSCS!C:C,MATCH(JRooms!M2717,JRoomSCS!$B:$B,0)),"N/A")</f>
        <v>N/A</v>
      </c>
      <c r="R2717" s="86" t="s">
        <v>405</v>
      </c>
      <c r="S2717" s="87" t="str">
        <f>IFERROR(INDEX(SchoolList!C:C,MATCH(T2717,SchoolList!A:A,0)),"N/A")</f>
        <v>N/A</v>
      </c>
      <c r="T2717" s="87" t="s">
        <v>405</v>
      </c>
      <c r="U2717" s="88"/>
      <c r="V2717" s="87"/>
    </row>
    <row r="2718" spans="1:22" x14ac:dyDescent="0.2">
      <c r="A2718" s="48">
        <v>126</v>
      </c>
      <c r="B2718" s="48" t="s">
        <v>1400</v>
      </c>
      <c r="C2718" s="48" t="s">
        <v>1401</v>
      </c>
      <c r="D2718" s="49">
        <v>1024</v>
      </c>
      <c r="E2718" s="50" t="s">
        <v>836</v>
      </c>
      <c r="F2718" s="48" t="s">
        <v>837</v>
      </c>
      <c r="G2718" s="48" t="s">
        <v>401</v>
      </c>
      <c r="H2718" s="48">
        <v>1056</v>
      </c>
      <c r="I2718" s="48">
        <v>1</v>
      </c>
      <c r="J2718" s="48" t="s">
        <v>402</v>
      </c>
      <c r="K2718" s="48">
        <v>2770</v>
      </c>
      <c r="L2718" s="49">
        <v>2</v>
      </c>
      <c r="M2718" s="48" t="s">
        <v>515</v>
      </c>
      <c r="N2718" s="51" t="s">
        <v>404</v>
      </c>
      <c r="P2718" s="48">
        <v>1015</v>
      </c>
      <c r="Q2718" s="131" t="str">
        <f>IFERROR(INDEX(JRoomSCS!C:C,MATCH(JRooms!M2718,JRoomSCS!$B:$B,0)),"N/A")</f>
        <v>N/A</v>
      </c>
      <c r="R2718" s="86" t="s">
        <v>405</v>
      </c>
      <c r="S2718" s="87" t="str">
        <f>IFERROR(INDEX(SchoolList!C:C,MATCH(T2718,SchoolList!A:A,0)),"N/A")</f>
        <v>N/A</v>
      </c>
      <c r="T2718" s="87" t="s">
        <v>405</v>
      </c>
      <c r="U2718" s="88"/>
      <c r="V2718" s="87"/>
    </row>
    <row r="2719" spans="1:22" x14ac:dyDescent="0.2">
      <c r="A2719" s="48">
        <v>126</v>
      </c>
      <c r="B2719" s="48" t="s">
        <v>1400</v>
      </c>
      <c r="C2719" s="48" t="s">
        <v>1401</v>
      </c>
      <c r="D2719" s="49">
        <v>1024</v>
      </c>
      <c r="E2719" s="50" t="s">
        <v>836</v>
      </c>
      <c r="F2719" s="48" t="s">
        <v>837</v>
      </c>
      <c r="G2719" s="48" t="s">
        <v>401</v>
      </c>
      <c r="H2719" s="48">
        <v>1056</v>
      </c>
      <c r="I2719" s="48">
        <v>1</v>
      </c>
      <c r="J2719" s="48" t="s">
        <v>402</v>
      </c>
      <c r="K2719" s="48">
        <v>2769</v>
      </c>
      <c r="L2719" s="49">
        <v>3</v>
      </c>
      <c r="M2719" s="48" t="s">
        <v>515</v>
      </c>
      <c r="N2719" s="51" t="s">
        <v>404</v>
      </c>
      <c r="P2719" s="48">
        <v>660</v>
      </c>
      <c r="Q2719" s="131" t="str">
        <f>IFERROR(INDEX(JRoomSCS!C:C,MATCH(JRooms!M2719,JRoomSCS!$B:$B,0)),"N/A")</f>
        <v>N/A</v>
      </c>
      <c r="R2719" s="86" t="s">
        <v>405</v>
      </c>
      <c r="S2719" s="87" t="str">
        <f>IFERROR(INDEX(SchoolList!C:C,MATCH(T2719,SchoolList!A:A,0)),"N/A")</f>
        <v>N/A</v>
      </c>
      <c r="T2719" s="87" t="s">
        <v>405</v>
      </c>
      <c r="U2719" s="88"/>
      <c r="V2719" s="87"/>
    </row>
    <row r="2720" spans="1:22" x14ac:dyDescent="0.2">
      <c r="A2720" s="48">
        <v>126</v>
      </c>
      <c r="B2720" s="48" t="s">
        <v>1400</v>
      </c>
      <c r="C2720" s="48" t="s">
        <v>1401</v>
      </c>
      <c r="D2720" s="49">
        <v>1024</v>
      </c>
      <c r="E2720" s="50" t="s">
        <v>836</v>
      </c>
      <c r="F2720" s="48" t="s">
        <v>837</v>
      </c>
      <c r="G2720" s="48" t="s">
        <v>401</v>
      </c>
      <c r="H2720" s="48">
        <v>1056</v>
      </c>
      <c r="I2720" s="48">
        <v>1</v>
      </c>
      <c r="J2720" s="48" t="s">
        <v>402</v>
      </c>
      <c r="K2720" s="48">
        <v>2767</v>
      </c>
      <c r="L2720" s="49">
        <v>4</v>
      </c>
      <c r="M2720" s="48" t="s">
        <v>515</v>
      </c>
      <c r="N2720" s="51" t="s">
        <v>404</v>
      </c>
      <c r="P2720" s="48">
        <v>1050</v>
      </c>
      <c r="Q2720" s="131" t="str">
        <f>IFERROR(INDEX(JRoomSCS!C:C,MATCH(JRooms!M2720,JRoomSCS!$B:$B,0)),"N/A")</f>
        <v>N/A</v>
      </c>
      <c r="R2720" s="86" t="s">
        <v>405</v>
      </c>
      <c r="S2720" s="87" t="str">
        <f>IFERROR(INDEX(SchoolList!C:C,MATCH(T2720,SchoolList!A:A,0)),"N/A")</f>
        <v>N/A</v>
      </c>
      <c r="T2720" s="87" t="s">
        <v>405</v>
      </c>
      <c r="U2720" s="88"/>
      <c r="V2720" s="87"/>
    </row>
    <row r="2721" spans="1:22" x14ac:dyDescent="0.2">
      <c r="A2721" s="48">
        <v>126</v>
      </c>
      <c r="B2721" s="48" t="s">
        <v>1400</v>
      </c>
      <c r="C2721" s="48" t="s">
        <v>1401</v>
      </c>
      <c r="D2721" s="49">
        <v>1024</v>
      </c>
      <c r="E2721" s="50" t="s">
        <v>836</v>
      </c>
      <c r="F2721" s="48" t="s">
        <v>837</v>
      </c>
      <c r="G2721" s="48" t="s">
        <v>401</v>
      </c>
      <c r="H2721" s="48">
        <v>1056</v>
      </c>
      <c r="I2721" s="48">
        <v>1</v>
      </c>
      <c r="J2721" s="48" t="s">
        <v>402</v>
      </c>
      <c r="K2721" s="48">
        <v>2765</v>
      </c>
      <c r="L2721" s="49">
        <v>5</v>
      </c>
      <c r="M2721" s="48" t="s">
        <v>365</v>
      </c>
      <c r="N2721" s="51" t="s">
        <v>404</v>
      </c>
      <c r="P2721" s="48">
        <v>1230</v>
      </c>
      <c r="Q2721" s="131" t="str">
        <f>IFERROR(INDEX(JRoomSCS!C:C,MATCH(JRooms!M2721,JRoomSCS!$B:$B,0)),"N/A")</f>
        <v>Science</v>
      </c>
      <c r="R2721" s="86" t="s">
        <v>405</v>
      </c>
      <c r="S2721" s="87" t="str">
        <f>IFERROR(INDEX(SchoolList!C:C,MATCH(T2721,SchoolList!A:A,0)),"N/A")</f>
        <v>N/A</v>
      </c>
      <c r="T2721" s="87" t="s">
        <v>405</v>
      </c>
      <c r="U2721" s="88"/>
      <c r="V2721" s="87"/>
    </row>
    <row r="2722" spans="1:22" x14ac:dyDescent="0.2">
      <c r="A2722" s="48">
        <v>126</v>
      </c>
      <c r="B2722" s="48" t="s">
        <v>1400</v>
      </c>
      <c r="C2722" s="48" t="s">
        <v>1401</v>
      </c>
      <c r="D2722" s="49">
        <v>1024</v>
      </c>
      <c r="E2722" s="50" t="s">
        <v>836</v>
      </c>
      <c r="F2722" s="48" t="s">
        <v>837</v>
      </c>
      <c r="G2722" s="48" t="s">
        <v>401</v>
      </c>
      <c r="H2722" s="48">
        <v>1056</v>
      </c>
      <c r="I2722" s="48">
        <v>1</v>
      </c>
      <c r="J2722" s="48" t="s">
        <v>402</v>
      </c>
      <c r="K2722" s="48">
        <v>2763</v>
      </c>
      <c r="L2722" s="49">
        <v>6</v>
      </c>
      <c r="M2722" s="48" t="s">
        <v>365</v>
      </c>
      <c r="N2722" s="51" t="s">
        <v>404</v>
      </c>
      <c r="P2722" s="48">
        <v>1230</v>
      </c>
      <c r="Q2722" s="131" t="str">
        <f>IFERROR(INDEX(JRoomSCS!C:C,MATCH(JRooms!M2722,JRoomSCS!$B:$B,0)),"N/A")</f>
        <v>Science</v>
      </c>
      <c r="R2722" s="86" t="s">
        <v>405</v>
      </c>
      <c r="S2722" s="87" t="str">
        <f>IFERROR(INDEX(SchoolList!C:C,MATCH(T2722,SchoolList!A:A,0)),"N/A")</f>
        <v>N/A</v>
      </c>
      <c r="T2722" s="87" t="s">
        <v>405</v>
      </c>
      <c r="U2722" s="88"/>
      <c r="V2722" s="87"/>
    </row>
    <row r="2723" spans="1:22" x14ac:dyDescent="0.2">
      <c r="A2723" s="48">
        <v>126</v>
      </c>
      <c r="B2723" s="48" t="s">
        <v>1400</v>
      </c>
      <c r="C2723" s="48" t="s">
        <v>1401</v>
      </c>
      <c r="D2723" s="49">
        <v>1024</v>
      </c>
      <c r="E2723" s="50" t="s">
        <v>836</v>
      </c>
      <c r="F2723" s="48" t="s">
        <v>837</v>
      </c>
      <c r="G2723" s="48" t="s">
        <v>401</v>
      </c>
      <c r="H2723" s="48">
        <v>1056</v>
      </c>
      <c r="I2723" s="48">
        <v>1</v>
      </c>
      <c r="J2723" s="48" t="s">
        <v>402</v>
      </c>
      <c r="K2723" s="48">
        <v>2762</v>
      </c>
      <c r="L2723" s="49">
        <v>7</v>
      </c>
      <c r="M2723" s="48" t="s">
        <v>515</v>
      </c>
      <c r="N2723" s="51" t="s">
        <v>404</v>
      </c>
      <c r="P2723" s="48">
        <v>783</v>
      </c>
      <c r="Q2723" s="131" t="str">
        <f>IFERROR(INDEX(JRoomSCS!C:C,MATCH(JRooms!M2723,JRoomSCS!$B:$B,0)),"N/A")</f>
        <v>N/A</v>
      </c>
      <c r="R2723" s="86" t="s">
        <v>405</v>
      </c>
      <c r="S2723" s="87" t="str">
        <f>IFERROR(INDEX(SchoolList!C:C,MATCH(T2723,SchoolList!A:A,0)),"N/A")</f>
        <v>N/A</v>
      </c>
      <c r="T2723" s="87" t="s">
        <v>405</v>
      </c>
      <c r="U2723" s="88"/>
      <c r="V2723" s="87"/>
    </row>
    <row r="2724" spans="1:22" x14ac:dyDescent="0.2">
      <c r="A2724" s="48">
        <v>126</v>
      </c>
      <c r="B2724" s="48" t="s">
        <v>1400</v>
      </c>
      <c r="C2724" s="48" t="s">
        <v>1401</v>
      </c>
      <c r="D2724" s="49">
        <v>1024</v>
      </c>
      <c r="E2724" s="50" t="s">
        <v>836</v>
      </c>
      <c r="F2724" s="48" t="s">
        <v>837</v>
      </c>
      <c r="G2724" s="48" t="s">
        <v>401</v>
      </c>
      <c r="H2724" s="48">
        <v>1056</v>
      </c>
      <c r="I2724" s="48">
        <v>1</v>
      </c>
      <c r="J2724" s="48" t="s">
        <v>402</v>
      </c>
      <c r="K2724" s="48">
        <v>2764</v>
      </c>
      <c r="L2724" s="49">
        <v>8</v>
      </c>
      <c r="M2724" s="48" t="s">
        <v>515</v>
      </c>
      <c r="N2724" s="51" t="s">
        <v>404</v>
      </c>
      <c r="P2724" s="48">
        <v>783</v>
      </c>
      <c r="Q2724" s="131" t="str">
        <f>IFERROR(INDEX(JRoomSCS!C:C,MATCH(JRooms!M2724,JRoomSCS!$B:$B,0)),"N/A")</f>
        <v>N/A</v>
      </c>
      <c r="R2724" s="86" t="s">
        <v>405</v>
      </c>
      <c r="S2724" s="87" t="str">
        <f>IFERROR(INDEX(SchoolList!C:C,MATCH(T2724,SchoolList!A:A,0)),"N/A")</f>
        <v>N/A</v>
      </c>
      <c r="T2724" s="87" t="s">
        <v>405</v>
      </c>
      <c r="U2724" s="88"/>
      <c r="V2724" s="87"/>
    </row>
    <row r="2725" spans="1:22" x14ac:dyDescent="0.2">
      <c r="A2725" s="48">
        <v>126</v>
      </c>
      <c r="B2725" s="48" t="s">
        <v>1400</v>
      </c>
      <c r="C2725" s="48" t="s">
        <v>1401</v>
      </c>
      <c r="D2725" s="49">
        <v>1024</v>
      </c>
      <c r="E2725" s="50" t="s">
        <v>836</v>
      </c>
      <c r="F2725" s="48" t="s">
        <v>837</v>
      </c>
      <c r="G2725" s="48" t="s">
        <v>401</v>
      </c>
      <c r="H2725" s="48">
        <v>1056</v>
      </c>
      <c r="I2725" s="48">
        <v>1</v>
      </c>
      <c r="J2725" s="48" t="s">
        <v>402</v>
      </c>
      <c r="K2725" s="48">
        <v>2766</v>
      </c>
      <c r="L2725" s="49">
        <v>9</v>
      </c>
      <c r="M2725" s="48" t="s">
        <v>365</v>
      </c>
      <c r="N2725" s="51" t="s">
        <v>404</v>
      </c>
      <c r="P2725" s="48">
        <v>1247</v>
      </c>
      <c r="Q2725" s="131" t="str">
        <f>IFERROR(INDEX(JRoomSCS!C:C,MATCH(JRooms!M2725,JRoomSCS!$B:$B,0)),"N/A")</f>
        <v>Science</v>
      </c>
      <c r="R2725" s="86" t="s">
        <v>405</v>
      </c>
      <c r="S2725" s="87" t="str">
        <f>IFERROR(INDEX(SchoolList!C:C,MATCH(T2725,SchoolList!A:A,0)),"N/A")</f>
        <v>N/A</v>
      </c>
      <c r="T2725" s="87" t="s">
        <v>405</v>
      </c>
      <c r="U2725" s="88"/>
      <c r="V2725" s="87"/>
    </row>
    <row r="2726" spans="1:22" x14ac:dyDescent="0.2">
      <c r="A2726" s="48">
        <v>126</v>
      </c>
      <c r="B2726" s="48" t="s">
        <v>1400</v>
      </c>
      <c r="C2726" s="48" t="s">
        <v>1401</v>
      </c>
      <c r="D2726" s="49">
        <v>1024</v>
      </c>
      <c r="E2726" s="50" t="s">
        <v>836</v>
      </c>
      <c r="F2726" s="48" t="s">
        <v>837</v>
      </c>
      <c r="G2726" s="48" t="s">
        <v>401</v>
      </c>
      <c r="H2726" s="48">
        <v>1056</v>
      </c>
      <c r="I2726" s="48">
        <v>1</v>
      </c>
      <c r="J2726" s="48" t="s">
        <v>402</v>
      </c>
      <c r="K2726" s="48">
        <v>2768</v>
      </c>
      <c r="L2726" s="49">
        <v>10</v>
      </c>
      <c r="M2726" s="48" t="s">
        <v>369</v>
      </c>
      <c r="N2726" s="51" t="s">
        <v>500</v>
      </c>
      <c r="P2726" s="48">
        <v>1247</v>
      </c>
      <c r="Q2726" s="131" t="str">
        <f>IFERROR(INDEX(JRoomSCS!C:C,MATCH(JRooms!M2726,JRoomSCS!$B:$B,0)),"N/A")</f>
        <v>Tech</v>
      </c>
      <c r="R2726" s="86" t="s">
        <v>405</v>
      </c>
      <c r="S2726" s="87" t="str">
        <f>IFERROR(INDEX(SchoolList!C:C,MATCH(T2726,SchoolList!A:A,0)),"N/A")</f>
        <v>N/A</v>
      </c>
      <c r="T2726" s="87" t="s">
        <v>405</v>
      </c>
      <c r="U2726" s="88"/>
      <c r="V2726" s="87"/>
    </row>
    <row r="2727" spans="1:22" x14ac:dyDescent="0.2">
      <c r="A2727" s="48">
        <v>126</v>
      </c>
      <c r="B2727" s="48" t="s">
        <v>1400</v>
      </c>
      <c r="C2727" s="48" t="s">
        <v>1401</v>
      </c>
      <c r="D2727" s="49">
        <v>1024</v>
      </c>
      <c r="E2727" s="50" t="s">
        <v>836</v>
      </c>
      <c r="F2727" s="48" t="s">
        <v>837</v>
      </c>
      <c r="G2727" s="48" t="s">
        <v>401</v>
      </c>
      <c r="H2727" s="48">
        <v>1056</v>
      </c>
      <c r="I2727" s="48">
        <v>1</v>
      </c>
      <c r="J2727" s="48" t="s">
        <v>402</v>
      </c>
      <c r="K2727" s="48">
        <v>2771</v>
      </c>
      <c r="L2727" s="49">
        <v>11</v>
      </c>
      <c r="M2727" s="48" t="s">
        <v>369</v>
      </c>
      <c r="N2727" s="51" t="s">
        <v>500</v>
      </c>
      <c r="P2727" s="48">
        <v>1247</v>
      </c>
      <c r="Q2727" s="131" t="str">
        <f>IFERROR(INDEX(JRoomSCS!C:C,MATCH(JRooms!M2727,JRoomSCS!$B:$B,0)),"N/A")</f>
        <v>Tech</v>
      </c>
      <c r="R2727" s="86" t="s">
        <v>405</v>
      </c>
      <c r="S2727" s="87" t="str">
        <f>IFERROR(INDEX(SchoolList!C:C,MATCH(T2727,SchoolList!A:A,0)),"N/A")</f>
        <v>N/A</v>
      </c>
      <c r="T2727" s="87" t="s">
        <v>405</v>
      </c>
      <c r="U2727" s="88"/>
      <c r="V2727" s="87"/>
    </row>
    <row r="2728" spans="1:22" x14ac:dyDescent="0.2">
      <c r="A2728" s="48">
        <v>126</v>
      </c>
      <c r="B2728" s="48" t="s">
        <v>1400</v>
      </c>
      <c r="C2728" s="48" t="s">
        <v>1401</v>
      </c>
      <c r="D2728" s="49">
        <v>1024</v>
      </c>
      <c r="E2728" s="50" t="s">
        <v>836</v>
      </c>
      <c r="F2728" s="48" t="s">
        <v>837</v>
      </c>
      <c r="G2728" s="48" t="s">
        <v>401</v>
      </c>
      <c r="H2728" s="48">
        <v>1056</v>
      </c>
      <c r="I2728" s="48">
        <v>1</v>
      </c>
      <c r="J2728" s="48" t="s">
        <v>402</v>
      </c>
      <c r="K2728" s="48">
        <v>2773</v>
      </c>
      <c r="L2728" s="49">
        <v>12</v>
      </c>
      <c r="M2728" s="48" t="s">
        <v>515</v>
      </c>
      <c r="N2728" s="51" t="s">
        <v>404</v>
      </c>
      <c r="O2728" s="63" t="s">
        <v>490</v>
      </c>
      <c r="P2728" s="48">
        <v>992</v>
      </c>
      <c r="Q2728" s="131" t="str">
        <f>IFERROR(INDEX(JRoomSCS!C:C,MATCH(JRooms!M2728,JRoomSCS!$B:$B,0)),"N/A")</f>
        <v>N/A</v>
      </c>
      <c r="R2728" s="86" t="s">
        <v>405</v>
      </c>
      <c r="S2728" s="87" t="str">
        <f>IFERROR(INDEX(SchoolList!C:C,MATCH(T2728,SchoolList!A:A,0)),"N/A")</f>
        <v>N/A</v>
      </c>
      <c r="T2728" s="87" t="s">
        <v>405</v>
      </c>
      <c r="U2728" s="88"/>
      <c r="V2728" s="87"/>
    </row>
    <row r="2729" spans="1:22" x14ac:dyDescent="0.2">
      <c r="A2729" s="48">
        <v>126</v>
      </c>
      <c r="B2729" s="48" t="s">
        <v>1400</v>
      </c>
      <c r="C2729" s="48" t="s">
        <v>1401</v>
      </c>
      <c r="D2729" s="49">
        <v>1024</v>
      </c>
      <c r="E2729" s="50" t="s">
        <v>836</v>
      </c>
      <c r="F2729" s="48" t="s">
        <v>837</v>
      </c>
      <c r="G2729" s="48" t="s">
        <v>401</v>
      </c>
      <c r="H2729" s="48">
        <v>1056</v>
      </c>
      <c r="I2729" s="48">
        <v>1</v>
      </c>
      <c r="J2729" s="48" t="s">
        <v>402</v>
      </c>
      <c r="K2729" s="48">
        <v>2775</v>
      </c>
      <c r="L2729" s="49">
        <v>13</v>
      </c>
      <c r="M2729" s="48" t="s">
        <v>515</v>
      </c>
      <c r="N2729" s="51" t="s">
        <v>404</v>
      </c>
      <c r="P2729" s="48">
        <v>638</v>
      </c>
      <c r="Q2729" s="131" t="str">
        <f>IFERROR(INDEX(JRoomSCS!C:C,MATCH(JRooms!M2729,JRoomSCS!$B:$B,0)),"N/A")</f>
        <v>N/A</v>
      </c>
      <c r="R2729" s="86" t="s">
        <v>405</v>
      </c>
      <c r="S2729" s="87" t="str">
        <f>IFERROR(INDEX(SchoolList!C:C,MATCH(T2729,SchoolList!A:A,0)),"N/A")</f>
        <v>N/A</v>
      </c>
      <c r="T2729" s="87" t="s">
        <v>405</v>
      </c>
      <c r="U2729" s="88"/>
      <c r="V2729" s="87"/>
    </row>
    <row r="2730" spans="1:22" x14ac:dyDescent="0.2">
      <c r="A2730" s="48">
        <v>126</v>
      </c>
      <c r="B2730" s="48" t="s">
        <v>1400</v>
      </c>
      <c r="C2730" s="48" t="s">
        <v>1401</v>
      </c>
      <c r="D2730" s="49">
        <v>1024</v>
      </c>
      <c r="E2730" s="50" t="s">
        <v>836</v>
      </c>
      <c r="F2730" s="48" t="s">
        <v>837</v>
      </c>
      <c r="G2730" s="48" t="s">
        <v>401</v>
      </c>
      <c r="H2730" s="48">
        <v>1056</v>
      </c>
      <c r="I2730" s="48">
        <v>1</v>
      </c>
      <c r="J2730" s="48" t="s">
        <v>402</v>
      </c>
      <c r="K2730" s="48">
        <v>2776</v>
      </c>
      <c r="L2730" s="49">
        <v>14</v>
      </c>
      <c r="M2730" s="48" t="s">
        <v>515</v>
      </c>
      <c r="N2730" s="51" t="s">
        <v>404</v>
      </c>
      <c r="P2730" s="48">
        <v>580</v>
      </c>
      <c r="Q2730" s="131" t="str">
        <f>IFERROR(INDEX(JRoomSCS!C:C,MATCH(JRooms!M2730,JRoomSCS!$B:$B,0)),"N/A")</f>
        <v>N/A</v>
      </c>
      <c r="R2730" s="86" t="s">
        <v>405</v>
      </c>
      <c r="S2730" s="87" t="str">
        <f>IFERROR(INDEX(SchoolList!C:C,MATCH(T2730,SchoolList!A:A,0)),"N/A")</f>
        <v>N/A</v>
      </c>
      <c r="T2730" s="87" t="s">
        <v>405</v>
      </c>
      <c r="U2730" s="88"/>
      <c r="V2730" s="87"/>
    </row>
    <row r="2731" spans="1:22" x14ac:dyDescent="0.2">
      <c r="A2731" s="48">
        <v>126</v>
      </c>
      <c r="B2731" s="48" t="s">
        <v>1400</v>
      </c>
      <c r="C2731" s="48" t="s">
        <v>1401</v>
      </c>
      <c r="D2731" s="49">
        <v>1024</v>
      </c>
      <c r="E2731" s="50" t="s">
        <v>836</v>
      </c>
      <c r="F2731" s="48" t="s">
        <v>837</v>
      </c>
      <c r="G2731" s="48" t="s">
        <v>401</v>
      </c>
      <c r="H2731" s="48">
        <v>1056</v>
      </c>
      <c r="I2731" s="48">
        <v>1</v>
      </c>
      <c r="J2731" s="48" t="s">
        <v>402</v>
      </c>
      <c r="K2731" s="48">
        <v>2774</v>
      </c>
      <c r="L2731" s="49" t="s">
        <v>702</v>
      </c>
      <c r="M2731" s="48" t="s">
        <v>563</v>
      </c>
      <c r="N2731" s="51" t="s">
        <v>564</v>
      </c>
      <c r="P2731" s="48">
        <v>6555</v>
      </c>
      <c r="Q2731" s="131" t="str">
        <f>IFERROR(INDEX(JRoomSCS!C:C,MATCH(JRooms!M2731,JRoomSCS!$B:$B,0)),"N/A")</f>
        <v>N/A</v>
      </c>
      <c r="R2731" s="86" t="s">
        <v>405</v>
      </c>
      <c r="S2731" s="87" t="str">
        <f>IFERROR(INDEX(SchoolList!C:C,MATCH(T2731,SchoolList!A:A,0)),"N/A")</f>
        <v>N/A</v>
      </c>
      <c r="T2731" s="87" t="s">
        <v>405</v>
      </c>
      <c r="U2731" s="88"/>
      <c r="V2731" s="87"/>
    </row>
    <row r="2732" spans="1:22" x14ac:dyDescent="0.2">
      <c r="A2732" s="48">
        <v>126</v>
      </c>
      <c r="B2732" s="48" t="s">
        <v>1400</v>
      </c>
      <c r="C2732" s="48" t="s">
        <v>1401</v>
      </c>
      <c r="D2732" s="49">
        <v>1025</v>
      </c>
      <c r="E2732" s="50" t="s">
        <v>1403</v>
      </c>
      <c r="F2732" s="48" t="s">
        <v>1404</v>
      </c>
      <c r="G2732" s="48" t="s">
        <v>401</v>
      </c>
      <c r="H2732" s="48">
        <v>1058</v>
      </c>
      <c r="I2732" s="48">
        <v>1</v>
      </c>
      <c r="J2732" s="48" t="s">
        <v>402</v>
      </c>
      <c r="K2732" s="48">
        <v>2781</v>
      </c>
      <c r="L2732" s="49">
        <v>15</v>
      </c>
      <c r="M2732" s="48" t="s">
        <v>515</v>
      </c>
      <c r="N2732" s="51" t="s">
        <v>404</v>
      </c>
      <c r="P2732" s="48">
        <v>864</v>
      </c>
      <c r="Q2732" s="131" t="str">
        <f>IFERROR(INDEX(JRoomSCS!C:C,MATCH(JRooms!M2732,JRoomSCS!$B:$B,0)),"N/A")</f>
        <v>N/A</v>
      </c>
      <c r="R2732" s="86" t="s">
        <v>405</v>
      </c>
      <c r="S2732" s="87" t="str">
        <f>IFERROR(INDEX(SchoolList!C:C,MATCH(T2732,SchoolList!A:A,0)),"N/A")</f>
        <v>N/A</v>
      </c>
      <c r="T2732" s="87" t="s">
        <v>405</v>
      </c>
      <c r="U2732" s="88"/>
      <c r="V2732" s="87"/>
    </row>
    <row r="2733" spans="1:22" x14ac:dyDescent="0.2">
      <c r="A2733" s="48">
        <v>126</v>
      </c>
      <c r="B2733" s="48" t="s">
        <v>1400</v>
      </c>
      <c r="C2733" s="48" t="s">
        <v>1401</v>
      </c>
      <c r="D2733" s="49">
        <v>1025</v>
      </c>
      <c r="E2733" s="50" t="s">
        <v>1403</v>
      </c>
      <c r="F2733" s="48" t="s">
        <v>1404</v>
      </c>
      <c r="G2733" s="48" t="s">
        <v>401</v>
      </c>
      <c r="H2733" s="48">
        <v>1058</v>
      </c>
      <c r="I2733" s="48">
        <v>1</v>
      </c>
      <c r="J2733" s="48" t="s">
        <v>402</v>
      </c>
      <c r="K2733" s="48">
        <v>2782</v>
      </c>
      <c r="L2733" s="49">
        <v>16</v>
      </c>
      <c r="M2733" s="48" t="s">
        <v>515</v>
      </c>
      <c r="N2733" s="51" t="s">
        <v>404</v>
      </c>
      <c r="P2733" s="48">
        <v>580</v>
      </c>
      <c r="Q2733" s="131" t="str">
        <f>IFERROR(INDEX(JRoomSCS!C:C,MATCH(JRooms!M2733,JRoomSCS!$B:$B,0)),"N/A")</f>
        <v>N/A</v>
      </c>
      <c r="R2733" s="86" t="s">
        <v>405</v>
      </c>
      <c r="S2733" s="87" t="str">
        <f>IFERROR(INDEX(SchoolList!C:C,MATCH(T2733,SchoolList!A:A,0)),"N/A")</f>
        <v>N/A</v>
      </c>
      <c r="T2733" s="87" t="s">
        <v>405</v>
      </c>
      <c r="U2733" s="88"/>
      <c r="V2733" s="87"/>
    </row>
    <row r="2734" spans="1:22" x14ac:dyDescent="0.2">
      <c r="A2734" s="48">
        <v>126</v>
      </c>
      <c r="B2734" s="48" t="s">
        <v>1400</v>
      </c>
      <c r="C2734" s="48" t="s">
        <v>1401</v>
      </c>
      <c r="D2734" s="49">
        <v>1025</v>
      </c>
      <c r="E2734" s="50" t="s">
        <v>1403</v>
      </c>
      <c r="F2734" s="48" t="s">
        <v>1404</v>
      </c>
      <c r="G2734" s="48" t="s">
        <v>401</v>
      </c>
      <c r="H2734" s="48">
        <v>1058</v>
      </c>
      <c r="I2734" s="48">
        <v>1</v>
      </c>
      <c r="J2734" s="48" t="s">
        <v>402</v>
      </c>
      <c r="K2734" s="48">
        <v>2784</v>
      </c>
      <c r="L2734" s="49">
        <v>17</v>
      </c>
      <c r="M2734" s="48" t="s">
        <v>515</v>
      </c>
      <c r="N2734" s="51" t="s">
        <v>404</v>
      </c>
      <c r="P2734" s="48">
        <v>864</v>
      </c>
      <c r="Q2734" s="131" t="str">
        <f>IFERROR(INDEX(JRoomSCS!C:C,MATCH(JRooms!M2734,JRoomSCS!$B:$B,0)),"N/A")</f>
        <v>N/A</v>
      </c>
      <c r="R2734" s="86" t="s">
        <v>405</v>
      </c>
      <c r="S2734" s="87" t="str">
        <f>IFERROR(INDEX(SchoolList!C:C,MATCH(T2734,SchoolList!A:A,0)),"N/A")</f>
        <v>N/A</v>
      </c>
      <c r="T2734" s="87" t="s">
        <v>405</v>
      </c>
      <c r="U2734" s="88"/>
      <c r="V2734" s="87"/>
    </row>
    <row r="2735" spans="1:22" x14ac:dyDescent="0.2">
      <c r="A2735" s="48">
        <v>126</v>
      </c>
      <c r="B2735" s="48" t="s">
        <v>1400</v>
      </c>
      <c r="C2735" s="48" t="s">
        <v>1401</v>
      </c>
      <c r="D2735" s="49">
        <v>1025</v>
      </c>
      <c r="E2735" s="50" t="s">
        <v>1403</v>
      </c>
      <c r="F2735" s="48" t="s">
        <v>1404</v>
      </c>
      <c r="G2735" s="48" t="s">
        <v>401</v>
      </c>
      <c r="H2735" s="48">
        <v>1058</v>
      </c>
      <c r="I2735" s="48">
        <v>1</v>
      </c>
      <c r="J2735" s="48" t="s">
        <v>402</v>
      </c>
      <c r="K2735" s="48">
        <v>2783</v>
      </c>
      <c r="L2735" s="49">
        <v>18</v>
      </c>
      <c r="M2735" s="48" t="s">
        <v>515</v>
      </c>
      <c r="N2735" s="51" t="s">
        <v>404</v>
      </c>
      <c r="P2735" s="48">
        <v>580</v>
      </c>
      <c r="Q2735" s="131" t="str">
        <f>IFERROR(INDEX(JRoomSCS!C:C,MATCH(JRooms!M2735,JRoomSCS!$B:$B,0)),"N/A")</f>
        <v>N/A</v>
      </c>
      <c r="R2735" s="86" t="s">
        <v>405</v>
      </c>
      <c r="S2735" s="87" t="str">
        <f>IFERROR(INDEX(SchoolList!C:C,MATCH(T2735,SchoolList!A:A,0)),"N/A")</f>
        <v>N/A</v>
      </c>
      <c r="T2735" s="87" t="s">
        <v>405</v>
      </c>
      <c r="U2735" s="88"/>
      <c r="V2735" s="87"/>
    </row>
    <row r="2736" spans="1:22" x14ac:dyDescent="0.2">
      <c r="A2736" s="48">
        <v>126</v>
      </c>
      <c r="B2736" s="48" t="s">
        <v>1400</v>
      </c>
      <c r="C2736" s="48" t="s">
        <v>1401</v>
      </c>
      <c r="D2736" s="49">
        <v>1025</v>
      </c>
      <c r="E2736" s="50" t="s">
        <v>1403</v>
      </c>
      <c r="F2736" s="48" t="s">
        <v>1404</v>
      </c>
      <c r="G2736" s="48" t="s">
        <v>401</v>
      </c>
      <c r="H2736" s="48">
        <v>1058</v>
      </c>
      <c r="I2736" s="48">
        <v>1</v>
      </c>
      <c r="J2736" s="48" t="s">
        <v>402</v>
      </c>
      <c r="K2736" s="48">
        <v>2786</v>
      </c>
      <c r="L2736" s="49">
        <v>20</v>
      </c>
      <c r="M2736" s="48" t="s">
        <v>515</v>
      </c>
      <c r="N2736" s="51" t="s">
        <v>404</v>
      </c>
      <c r="P2736" s="48">
        <v>696</v>
      </c>
      <c r="Q2736" s="131" t="str">
        <f>IFERROR(INDEX(JRoomSCS!C:C,MATCH(JRooms!M2736,JRoomSCS!$B:$B,0)),"N/A")</f>
        <v>N/A</v>
      </c>
      <c r="R2736" s="86" t="s">
        <v>405</v>
      </c>
      <c r="S2736" s="87" t="str">
        <f>IFERROR(INDEX(SchoolList!C:C,MATCH(T2736,SchoolList!A:A,0)),"N/A")</f>
        <v>N/A</v>
      </c>
      <c r="T2736" s="87" t="s">
        <v>405</v>
      </c>
      <c r="U2736" s="88"/>
      <c r="V2736" s="87"/>
    </row>
    <row r="2737" spans="1:22" x14ac:dyDescent="0.2">
      <c r="A2737" s="48">
        <v>126</v>
      </c>
      <c r="B2737" s="48" t="s">
        <v>1400</v>
      </c>
      <c r="C2737" s="48" t="s">
        <v>1401</v>
      </c>
      <c r="D2737" s="49">
        <v>1025</v>
      </c>
      <c r="E2737" s="50" t="s">
        <v>1403</v>
      </c>
      <c r="F2737" s="48" t="s">
        <v>1404</v>
      </c>
      <c r="G2737" s="48" t="s">
        <v>401</v>
      </c>
      <c r="H2737" s="48">
        <v>1058</v>
      </c>
      <c r="I2737" s="48">
        <v>1</v>
      </c>
      <c r="J2737" s="48" t="s">
        <v>402</v>
      </c>
      <c r="K2737" s="48">
        <v>2788</v>
      </c>
      <c r="L2737" s="49">
        <v>22</v>
      </c>
      <c r="M2737" s="48" t="s">
        <v>515</v>
      </c>
      <c r="N2737" s="51" t="s">
        <v>404</v>
      </c>
      <c r="P2737" s="48">
        <v>792</v>
      </c>
      <c r="Q2737" s="131" t="str">
        <f>IFERROR(INDEX(JRoomSCS!C:C,MATCH(JRooms!M2737,JRoomSCS!$B:$B,0)),"N/A")</f>
        <v>N/A</v>
      </c>
      <c r="R2737" s="86" t="s">
        <v>405</v>
      </c>
      <c r="S2737" s="87" t="str">
        <f>IFERROR(INDEX(SchoolList!C:C,MATCH(T2737,SchoolList!A:A,0)),"N/A")</f>
        <v>N/A</v>
      </c>
      <c r="T2737" s="87" t="s">
        <v>405</v>
      </c>
      <c r="U2737" s="88"/>
      <c r="V2737" s="87"/>
    </row>
    <row r="2738" spans="1:22" x14ac:dyDescent="0.2">
      <c r="A2738" s="48">
        <v>126</v>
      </c>
      <c r="B2738" s="48" t="s">
        <v>1400</v>
      </c>
      <c r="C2738" s="48" t="s">
        <v>1401</v>
      </c>
      <c r="D2738" s="49">
        <v>1025</v>
      </c>
      <c r="E2738" s="50" t="s">
        <v>1403</v>
      </c>
      <c r="F2738" s="48" t="s">
        <v>1404</v>
      </c>
      <c r="G2738" s="48" t="s">
        <v>401</v>
      </c>
      <c r="H2738" s="48">
        <v>1058</v>
      </c>
      <c r="I2738" s="48">
        <v>1</v>
      </c>
      <c r="J2738" s="48" t="s">
        <v>402</v>
      </c>
      <c r="K2738" s="48">
        <v>2787</v>
      </c>
      <c r="L2738" s="49">
        <v>23</v>
      </c>
      <c r="M2738" s="48" t="s">
        <v>515</v>
      </c>
      <c r="N2738" s="51" t="s">
        <v>404</v>
      </c>
      <c r="P2738" s="48">
        <v>580</v>
      </c>
      <c r="Q2738" s="131" t="str">
        <f>IFERROR(INDEX(JRoomSCS!C:C,MATCH(JRooms!M2738,JRoomSCS!$B:$B,0)),"N/A")</f>
        <v>N/A</v>
      </c>
      <c r="R2738" s="86" t="s">
        <v>405</v>
      </c>
      <c r="S2738" s="87" t="str">
        <f>IFERROR(INDEX(SchoolList!C:C,MATCH(T2738,SchoolList!A:A,0)),"N/A")</f>
        <v>N/A</v>
      </c>
      <c r="T2738" s="87" t="s">
        <v>405</v>
      </c>
      <c r="U2738" s="88"/>
      <c r="V2738" s="87"/>
    </row>
    <row r="2739" spans="1:22" x14ac:dyDescent="0.2">
      <c r="A2739" s="48">
        <v>126</v>
      </c>
      <c r="B2739" s="48" t="s">
        <v>1400</v>
      </c>
      <c r="C2739" s="48" t="s">
        <v>1401</v>
      </c>
      <c r="D2739" s="49">
        <v>1025</v>
      </c>
      <c r="E2739" s="50" t="s">
        <v>1403</v>
      </c>
      <c r="F2739" s="48" t="s">
        <v>1404</v>
      </c>
      <c r="G2739" s="48" t="s">
        <v>401</v>
      </c>
      <c r="H2739" s="48">
        <v>1058</v>
      </c>
      <c r="I2739" s="48">
        <v>1</v>
      </c>
      <c r="J2739" s="48" t="s">
        <v>402</v>
      </c>
      <c r="K2739" s="48">
        <v>2789</v>
      </c>
      <c r="L2739" s="49">
        <v>24</v>
      </c>
      <c r="M2739" s="48" t="s">
        <v>515</v>
      </c>
      <c r="N2739" s="51" t="s">
        <v>404</v>
      </c>
      <c r="P2739" s="48">
        <v>696</v>
      </c>
      <c r="Q2739" s="131" t="str">
        <f>IFERROR(INDEX(JRoomSCS!C:C,MATCH(JRooms!M2739,JRoomSCS!$B:$B,0)),"N/A")</f>
        <v>N/A</v>
      </c>
      <c r="R2739" s="86" t="s">
        <v>405</v>
      </c>
      <c r="S2739" s="87" t="str">
        <f>IFERROR(INDEX(SchoolList!C:C,MATCH(T2739,SchoolList!A:A,0)),"N/A")</f>
        <v>N/A</v>
      </c>
      <c r="T2739" s="87" t="s">
        <v>405</v>
      </c>
      <c r="U2739" s="88"/>
      <c r="V2739" s="87"/>
    </row>
    <row r="2740" spans="1:22" x14ac:dyDescent="0.2">
      <c r="A2740" s="48">
        <v>126</v>
      </c>
      <c r="B2740" s="48" t="s">
        <v>1400</v>
      </c>
      <c r="C2740" s="48" t="s">
        <v>1401</v>
      </c>
      <c r="D2740" s="49">
        <v>1025</v>
      </c>
      <c r="E2740" s="50" t="s">
        <v>1403</v>
      </c>
      <c r="F2740" s="48" t="s">
        <v>1404</v>
      </c>
      <c r="G2740" s="48" t="s">
        <v>401</v>
      </c>
      <c r="H2740" s="48">
        <v>1058</v>
      </c>
      <c r="I2740" s="48">
        <v>1</v>
      </c>
      <c r="J2740" s="48" t="s">
        <v>402</v>
      </c>
      <c r="K2740" s="48">
        <v>2790</v>
      </c>
      <c r="L2740" s="49">
        <v>26</v>
      </c>
      <c r="M2740" s="48" t="s">
        <v>515</v>
      </c>
      <c r="N2740" s="51" t="s">
        <v>404</v>
      </c>
      <c r="P2740" s="48">
        <v>792</v>
      </c>
      <c r="Q2740" s="131" t="str">
        <f>IFERROR(INDEX(JRoomSCS!C:C,MATCH(JRooms!M2740,JRoomSCS!$B:$B,0)),"N/A")</f>
        <v>N/A</v>
      </c>
      <c r="R2740" s="86" t="s">
        <v>405</v>
      </c>
      <c r="S2740" s="87" t="str">
        <f>IFERROR(INDEX(SchoolList!C:C,MATCH(T2740,SchoolList!A:A,0)),"N/A")</f>
        <v>N/A</v>
      </c>
      <c r="T2740" s="87" t="s">
        <v>405</v>
      </c>
      <c r="U2740" s="88"/>
      <c r="V2740" s="87"/>
    </row>
    <row r="2741" spans="1:22" x14ac:dyDescent="0.2">
      <c r="A2741" s="48">
        <v>126</v>
      </c>
      <c r="B2741" s="48" t="s">
        <v>1400</v>
      </c>
      <c r="C2741" s="48" t="s">
        <v>1401</v>
      </c>
      <c r="D2741" s="49">
        <v>1025</v>
      </c>
      <c r="E2741" s="50" t="s">
        <v>1403</v>
      </c>
      <c r="F2741" s="48" t="s">
        <v>1404</v>
      </c>
      <c r="G2741" s="48" t="s">
        <v>401</v>
      </c>
      <c r="H2741" s="48">
        <v>1058</v>
      </c>
      <c r="I2741" s="48">
        <v>1</v>
      </c>
      <c r="J2741" s="48" t="s">
        <v>402</v>
      </c>
      <c r="K2741" s="48">
        <v>2791</v>
      </c>
      <c r="L2741" s="49">
        <v>28</v>
      </c>
      <c r="M2741" s="48" t="s">
        <v>515</v>
      </c>
      <c r="N2741" s="51" t="s">
        <v>404</v>
      </c>
      <c r="P2741" s="48">
        <v>638</v>
      </c>
      <c r="Q2741" s="131" t="str">
        <f>IFERROR(INDEX(JRoomSCS!C:C,MATCH(JRooms!M2741,JRoomSCS!$B:$B,0)),"N/A")</f>
        <v>N/A</v>
      </c>
      <c r="R2741" s="86" t="s">
        <v>405</v>
      </c>
      <c r="S2741" s="87" t="str">
        <f>IFERROR(INDEX(SchoolList!C:C,MATCH(T2741,SchoolList!A:A,0)),"N/A")</f>
        <v>N/A</v>
      </c>
      <c r="T2741" s="87" t="s">
        <v>405</v>
      </c>
      <c r="U2741" s="88"/>
      <c r="V2741" s="87"/>
    </row>
    <row r="2742" spans="1:22" x14ac:dyDescent="0.2">
      <c r="A2742" s="48">
        <v>126</v>
      </c>
      <c r="B2742" s="48" t="s">
        <v>1400</v>
      </c>
      <c r="C2742" s="48" t="s">
        <v>1401</v>
      </c>
      <c r="D2742" s="49">
        <v>1025</v>
      </c>
      <c r="E2742" s="50" t="s">
        <v>1403</v>
      </c>
      <c r="F2742" s="48" t="s">
        <v>1404</v>
      </c>
      <c r="G2742" s="48" t="s">
        <v>401</v>
      </c>
      <c r="H2742" s="48">
        <v>1058</v>
      </c>
      <c r="I2742" s="48">
        <v>1</v>
      </c>
      <c r="J2742" s="48" t="s">
        <v>402</v>
      </c>
      <c r="K2742" s="48">
        <v>2785</v>
      </c>
      <c r="L2742" s="49">
        <v>117</v>
      </c>
      <c r="M2742" s="48" t="s">
        <v>415</v>
      </c>
      <c r="N2742" s="51" t="s">
        <v>416</v>
      </c>
      <c r="P2742" s="48">
        <v>1450</v>
      </c>
      <c r="Q2742" s="131" t="str">
        <f>IFERROR(INDEX(JRoomSCS!C:C,MATCH(JRooms!M2742,JRoomSCS!$B:$B,0)),"N/A")</f>
        <v>N/A</v>
      </c>
      <c r="R2742" s="86" t="s">
        <v>405</v>
      </c>
      <c r="S2742" s="87" t="str">
        <f>IFERROR(INDEX(SchoolList!C:C,MATCH(T2742,SchoolList!A:A,0)),"N/A")</f>
        <v>N/A</v>
      </c>
      <c r="T2742" s="87" t="s">
        <v>405</v>
      </c>
      <c r="U2742" s="88"/>
      <c r="V2742" s="87"/>
    </row>
    <row r="2743" spans="1:22" x14ac:dyDescent="0.2">
      <c r="A2743" s="48">
        <v>126</v>
      </c>
      <c r="B2743" s="48" t="s">
        <v>1400</v>
      </c>
      <c r="C2743" s="48" t="s">
        <v>1401</v>
      </c>
      <c r="D2743" s="49">
        <v>1025</v>
      </c>
      <c r="E2743" s="50" t="s">
        <v>1403</v>
      </c>
      <c r="F2743" s="48" t="s">
        <v>1404</v>
      </c>
      <c r="G2743" s="48" t="s">
        <v>401</v>
      </c>
      <c r="H2743" s="48">
        <v>1059</v>
      </c>
      <c r="I2743" s="48">
        <v>2</v>
      </c>
      <c r="J2743" s="48" t="s">
        <v>463</v>
      </c>
      <c r="K2743" s="48">
        <v>2807</v>
      </c>
      <c r="L2743" s="49">
        <v>235</v>
      </c>
      <c r="M2743" s="48" t="s">
        <v>515</v>
      </c>
      <c r="N2743" s="51" t="s">
        <v>404</v>
      </c>
      <c r="P2743" s="48">
        <v>638</v>
      </c>
      <c r="Q2743" s="131" t="str">
        <f>IFERROR(INDEX(JRoomSCS!C:C,MATCH(JRooms!M2743,JRoomSCS!$B:$B,0)),"N/A")</f>
        <v>N/A</v>
      </c>
      <c r="R2743" s="86" t="s">
        <v>405</v>
      </c>
      <c r="S2743" s="87" t="str">
        <f>IFERROR(INDEX(SchoolList!C:C,MATCH(T2743,SchoolList!A:A,0)),"N/A")</f>
        <v>N/A</v>
      </c>
      <c r="T2743" s="87" t="s">
        <v>405</v>
      </c>
      <c r="U2743" s="88"/>
      <c r="V2743" s="87"/>
    </row>
    <row r="2744" spans="1:22" x14ac:dyDescent="0.2">
      <c r="A2744" s="48">
        <v>126</v>
      </c>
      <c r="B2744" s="48" t="s">
        <v>1400</v>
      </c>
      <c r="C2744" s="48" t="s">
        <v>1401</v>
      </c>
      <c r="D2744" s="49">
        <v>1025</v>
      </c>
      <c r="E2744" s="50" t="s">
        <v>1403</v>
      </c>
      <c r="F2744" s="48" t="s">
        <v>1404</v>
      </c>
      <c r="G2744" s="48" t="s">
        <v>401</v>
      </c>
      <c r="H2744" s="48">
        <v>1059</v>
      </c>
      <c r="I2744" s="48">
        <v>2</v>
      </c>
      <c r="J2744" s="48" t="s">
        <v>463</v>
      </c>
      <c r="K2744" s="48">
        <v>2806</v>
      </c>
      <c r="L2744" s="49">
        <v>236</v>
      </c>
      <c r="M2744" s="48" t="s">
        <v>515</v>
      </c>
      <c r="N2744" s="51" t="s">
        <v>404</v>
      </c>
      <c r="P2744" s="48">
        <v>580</v>
      </c>
      <c r="Q2744" s="131" t="str">
        <f>IFERROR(INDEX(JRoomSCS!C:C,MATCH(JRooms!M2744,JRoomSCS!$B:$B,0)),"N/A")</f>
        <v>N/A</v>
      </c>
      <c r="R2744" s="86" t="s">
        <v>405</v>
      </c>
      <c r="S2744" s="87" t="str">
        <f>IFERROR(INDEX(SchoolList!C:C,MATCH(T2744,SchoolList!A:A,0)),"N/A")</f>
        <v>N/A</v>
      </c>
      <c r="T2744" s="87" t="s">
        <v>405</v>
      </c>
      <c r="U2744" s="88"/>
      <c r="V2744" s="87"/>
    </row>
    <row r="2745" spans="1:22" x14ac:dyDescent="0.2">
      <c r="A2745" s="48">
        <v>126</v>
      </c>
      <c r="B2745" s="48" t="s">
        <v>1400</v>
      </c>
      <c r="C2745" s="48" t="s">
        <v>1401</v>
      </c>
      <c r="D2745" s="49">
        <v>1025</v>
      </c>
      <c r="E2745" s="50" t="s">
        <v>1403</v>
      </c>
      <c r="F2745" s="48" t="s">
        <v>1404</v>
      </c>
      <c r="G2745" s="48" t="s">
        <v>401</v>
      </c>
      <c r="H2745" s="48">
        <v>1059</v>
      </c>
      <c r="I2745" s="48">
        <v>2</v>
      </c>
      <c r="J2745" s="48" t="s">
        <v>463</v>
      </c>
      <c r="K2745" s="48">
        <v>2803</v>
      </c>
      <c r="L2745" s="49">
        <v>237</v>
      </c>
      <c r="M2745" s="48" t="s">
        <v>515</v>
      </c>
      <c r="N2745" s="51" t="s">
        <v>404</v>
      </c>
      <c r="P2745" s="48">
        <v>864</v>
      </c>
      <c r="Q2745" s="131" t="str">
        <f>IFERROR(INDEX(JRoomSCS!C:C,MATCH(JRooms!M2745,JRoomSCS!$B:$B,0)),"N/A")</f>
        <v>N/A</v>
      </c>
      <c r="R2745" s="86" t="s">
        <v>405</v>
      </c>
      <c r="S2745" s="87" t="str">
        <f>IFERROR(INDEX(SchoolList!C:C,MATCH(T2745,SchoolList!A:A,0)),"N/A")</f>
        <v>N/A</v>
      </c>
      <c r="T2745" s="87" t="s">
        <v>405</v>
      </c>
      <c r="U2745" s="88"/>
      <c r="V2745" s="87"/>
    </row>
    <row r="2746" spans="1:22" x14ac:dyDescent="0.2">
      <c r="A2746" s="48">
        <v>126</v>
      </c>
      <c r="B2746" s="48" t="s">
        <v>1400</v>
      </c>
      <c r="C2746" s="48" t="s">
        <v>1401</v>
      </c>
      <c r="D2746" s="49">
        <v>1025</v>
      </c>
      <c r="E2746" s="50" t="s">
        <v>1403</v>
      </c>
      <c r="F2746" s="48" t="s">
        <v>1404</v>
      </c>
      <c r="G2746" s="48" t="s">
        <v>401</v>
      </c>
      <c r="H2746" s="48">
        <v>1059</v>
      </c>
      <c r="I2746" s="48">
        <v>2</v>
      </c>
      <c r="J2746" s="48" t="s">
        <v>463</v>
      </c>
      <c r="K2746" s="48">
        <v>2805</v>
      </c>
      <c r="L2746" s="49">
        <v>238</v>
      </c>
      <c r="M2746" s="48" t="s">
        <v>515</v>
      </c>
      <c r="N2746" s="51" t="s">
        <v>404</v>
      </c>
      <c r="P2746" s="48">
        <v>580</v>
      </c>
      <c r="Q2746" s="131" t="str">
        <f>IFERROR(INDEX(JRoomSCS!C:C,MATCH(JRooms!M2746,JRoomSCS!$B:$B,0)),"N/A")</f>
        <v>N/A</v>
      </c>
      <c r="R2746" s="86" t="s">
        <v>405</v>
      </c>
      <c r="S2746" s="87" t="str">
        <f>IFERROR(INDEX(SchoolList!C:C,MATCH(T2746,SchoolList!A:A,0)),"N/A")</f>
        <v>N/A</v>
      </c>
      <c r="T2746" s="87" t="s">
        <v>405</v>
      </c>
      <c r="U2746" s="88"/>
      <c r="V2746" s="87"/>
    </row>
    <row r="2747" spans="1:22" x14ac:dyDescent="0.2">
      <c r="A2747" s="48">
        <v>126</v>
      </c>
      <c r="B2747" s="48" t="s">
        <v>1400</v>
      </c>
      <c r="C2747" s="48" t="s">
        <v>1401</v>
      </c>
      <c r="D2747" s="49">
        <v>1025</v>
      </c>
      <c r="E2747" s="50" t="s">
        <v>1403</v>
      </c>
      <c r="F2747" s="48" t="s">
        <v>1404</v>
      </c>
      <c r="G2747" s="48" t="s">
        <v>401</v>
      </c>
      <c r="H2747" s="48">
        <v>1059</v>
      </c>
      <c r="I2747" s="48">
        <v>2</v>
      </c>
      <c r="J2747" s="48" t="s">
        <v>463</v>
      </c>
      <c r="K2747" s="48">
        <v>2802</v>
      </c>
      <c r="L2747" s="49">
        <v>239</v>
      </c>
      <c r="M2747" s="48" t="s">
        <v>515</v>
      </c>
      <c r="N2747" s="51" t="s">
        <v>404</v>
      </c>
      <c r="P2747" s="48">
        <v>864</v>
      </c>
      <c r="Q2747" s="131" t="str">
        <f>IFERROR(INDEX(JRoomSCS!C:C,MATCH(JRooms!M2747,JRoomSCS!$B:$B,0)),"N/A")</f>
        <v>N/A</v>
      </c>
      <c r="R2747" s="86" t="s">
        <v>405</v>
      </c>
      <c r="S2747" s="87" t="str">
        <f>IFERROR(INDEX(SchoolList!C:C,MATCH(T2747,SchoolList!A:A,0)),"N/A")</f>
        <v>N/A</v>
      </c>
      <c r="T2747" s="87" t="s">
        <v>405</v>
      </c>
      <c r="U2747" s="88"/>
      <c r="V2747" s="87"/>
    </row>
    <row r="2748" spans="1:22" x14ac:dyDescent="0.2">
      <c r="A2748" s="48">
        <v>126</v>
      </c>
      <c r="B2748" s="48" t="s">
        <v>1400</v>
      </c>
      <c r="C2748" s="48" t="s">
        <v>1401</v>
      </c>
      <c r="D2748" s="49">
        <v>1025</v>
      </c>
      <c r="E2748" s="50" t="s">
        <v>1403</v>
      </c>
      <c r="F2748" s="48" t="s">
        <v>1404</v>
      </c>
      <c r="G2748" s="48" t="s">
        <v>401</v>
      </c>
      <c r="H2748" s="48">
        <v>1059</v>
      </c>
      <c r="I2748" s="48">
        <v>2</v>
      </c>
      <c r="J2748" s="48" t="s">
        <v>463</v>
      </c>
      <c r="K2748" s="48">
        <v>2804</v>
      </c>
      <c r="L2748" s="49">
        <v>240</v>
      </c>
      <c r="M2748" s="48" t="s">
        <v>515</v>
      </c>
      <c r="N2748" s="51" t="s">
        <v>404</v>
      </c>
      <c r="P2748" s="48">
        <v>580</v>
      </c>
      <c r="Q2748" s="131" t="str">
        <f>IFERROR(INDEX(JRoomSCS!C:C,MATCH(JRooms!M2748,JRoomSCS!$B:$B,0)),"N/A")</f>
        <v>N/A</v>
      </c>
      <c r="R2748" s="86" t="s">
        <v>405</v>
      </c>
      <c r="S2748" s="87" t="str">
        <f>IFERROR(INDEX(SchoolList!C:C,MATCH(T2748,SchoolList!A:A,0)),"N/A")</f>
        <v>N/A</v>
      </c>
      <c r="T2748" s="87" t="s">
        <v>405</v>
      </c>
      <c r="U2748" s="88"/>
      <c r="V2748" s="87"/>
    </row>
    <row r="2749" spans="1:22" x14ac:dyDescent="0.2">
      <c r="A2749" s="48">
        <v>126</v>
      </c>
      <c r="B2749" s="48" t="s">
        <v>1400</v>
      </c>
      <c r="C2749" s="48" t="s">
        <v>1401</v>
      </c>
      <c r="D2749" s="49">
        <v>1025</v>
      </c>
      <c r="E2749" s="50" t="s">
        <v>1403</v>
      </c>
      <c r="F2749" s="48" t="s">
        <v>1404</v>
      </c>
      <c r="G2749" s="48" t="s">
        <v>401</v>
      </c>
      <c r="H2749" s="48">
        <v>1059</v>
      </c>
      <c r="I2749" s="48">
        <v>2</v>
      </c>
      <c r="J2749" s="48" t="s">
        <v>463</v>
      </c>
      <c r="K2749" s="48">
        <v>2800</v>
      </c>
      <c r="L2749" s="49">
        <v>241</v>
      </c>
      <c r="M2749" s="48" t="s">
        <v>515</v>
      </c>
      <c r="N2749" s="51" t="s">
        <v>404</v>
      </c>
      <c r="O2749" s="63" t="s">
        <v>490</v>
      </c>
      <c r="P2749" s="48">
        <v>952</v>
      </c>
      <c r="Q2749" s="131" t="str">
        <f>IFERROR(INDEX(JRoomSCS!C:C,MATCH(JRooms!M2749,JRoomSCS!$B:$B,0)),"N/A")</f>
        <v>N/A</v>
      </c>
      <c r="R2749" s="86" t="s">
        <v>405</v>
      </c>
      <c r="S2749" s="87" t="str">
        <f>IFERROR(INDEX(SchoolList!C:C,MATCH(T2749,SchoolList!A:A,0)),"N/A")</f>
        <v>N/A</v>
      </c>
      <c r="T2749" s="87" t="s">
        <v>405</v>
      </c>
      <c r="U2749" s="88"/>
      <c r="V2749" s="87"/>
    </row>
    <row r="2750" spans="1:22" x14ac:dyDescent="0.2">
      <c r="A2750" s="48">
        <v>126</v>
      </c>
      <c r="B2750" s="48" t="s">
        <v>1400</v>
      </c>
      <c r="C2750" s="48" t="s">
        <v>1401</v>
      </c>
      <c r="D2750" s="49">
        <v>1025</v>
      </c>
      <c r="E2750" s="50" t="s">
        <v>1403</v>
      </c>
      <c r="F2750" s="48" t="s">
        <v>1404</v>
      </c>
      <c r="G2750" s="48" t="s">
        <v>401</v>
      </c>
      <c r="H2750" s="48">
        <v>1059</v>
      </c>
      <c r="I2750" s="48">
        <v>2</v>
      </c>
      <c r="J2750" s="48" t="s">
        <v>463</v>
      </c>
      <c r="K2750" s="48">
        <v>2801</v>
      </c>
      <c r="L2750" s="49">
        <v>242</v>
      </c>
      <c r="M2750" s="48" t="s">
        <v>515</v>
      </c>
      <c r="N2750" s="51" t="s">
        <v>404</v>
      </c>
      <c r="P2750" s="48">
        <v>580</v>
      </c>
      <c r="Q2750" s="131" t="str">
        <f>IFERROR(INDEX(JRoomSCS!C:C,MATCH(JRooms!M2750,JRoomSCS!$B:$B,0)),"N/A")</f>
        <v>N/A</v>
      </c>
      <c r="R2750" s="86" t="s">
        <v>405</v>
      </c>
      <c r="S2750" s="87" t="str">
        <f>IFERROR(INDEX(SchoolList!C:C,MATCH(T2750,SchoolList!A:A,0)),"N/A")</f>
        <v>N/A</v>
      </c>
      <c r="T2750" s="87" t="s">
        <v>405</v>
      </c>
      <c r="U2750" s="88"/>
      <c r="V2750" s="87"/>
    </row>
    <row r="2751" spans="1:22" x14ac:dyDescent="0.2">
      <c r="A2751" s="48">
        <v>126</v>
      </c>
      <c r="B2751" s="48" t="s">
        <v>1400</v>
      </c>
      <c r="C2751" s="48" t="s">
        <v>1401</v>
      </c>
      <c r="D2751" s="49">
        <v>1025</v>
      </c>
      <c r="E2751" s="50" t="s">
        <v>1403</v>
      </c>
      <c r="F2751" s="48" t="s">
        <v>1404</v>
      </c>
      <c r="G2751" s="48" t="s">
        <v>401</v>
      </c>
      <c r="H2751" s="48">
        <v>1059</v>
      </c>
      <c r="I2751" s="48">
        <v>2</v>
      </c>
      <c r="J2751" s="48" t="s">
        <v>463</v>
      </c>
      <c r="K2751" s="48">
        <v>2798</v>
      </c>
      <c r="L2751" s="49">
        <v>243</v>
      </c>
      <c r="M2751" s="48" t="s">
        <v>365</v>
      </c>
      <c r="N2751" s="51" t="s">
        <v>404</v>
      </c>
      <c r="P2751" s="48">
        <v>864</v>
      </c>
      <c r="Q2751" s="131" t="str">
        <f>IFERROR(INDEX(JRoomSCS!C:C,MATCH(JRooms!M2751,JRoomSCS!$B:$B,0)),"N/A")</f>
        <v>Science</v>
      </c>
      <c r="R2751" s="86" t="s">
        <v>405</v>
      </c>
      <c r="S2751" s="87" t="str">
        <f>IFERROR(INDEX(SchoolList!C:C,MATCH(T2751,SchoolList!A:A,0)),"N/A")</f>
        <v>N/A</v>
      </c>
      <c r="T2751" s="87" t="s">
        <v>405</v>
      </c>
      <c r="U2751" s="88"/>
      <c r="V2751" s="87"/>
    </row>
    <row r="2752" spans="1:22" x14ac:dyDescent="0.2">
      <c r="A2752" s="48">
        <v>126</v>
      </c>
      <c r="B2752" s="48" t="s">
        <v>1400</v>
      </c>
      <c r="C2752" s="48" t="s">
        <v>1401</v>
      </c>
      <c r="D2752" s="49">
        <v>1025</v>
      </c>
      <c r="E2752" s="50" t="s">
        <v>1403</v>
      </c>
      <c r="F2752" s="48" t="s">
        <v>1404</v>
      </c>
      <c r="G2752" s="48" t="s">
        <v>401</v>
      </c>
      <c r="H2752" s="48">
        <v>1059</v>
      </c>
      <c r="I2752" s="48">
        <v>2</v>
      </c>
      <c r="J2752" s="48" t="s">
        <v>463</v>
      </c>
      <c r="K2752" s="48">
        <v>2799</v>
      </c>
      <c r="L2752" s="49">
        <v>244</v>
      </c>
      <c r="M2752" s="48" t="s">
        <v>515</v>
      </c>
      <c r="N2752" s="51" t="s">
        <v>404</v>
      </c>
      <c r="P2752" s="48">
        <v>580</v>
      </c>
      <c r="Q2752" s="131" t="str">
        <f>IFERROR(INDEX(JRoomSCS!C:C,MATCH(JRooms!M2752,JRoomSCS!$B:$B,0)),"N/A")</f>
        <v>N/A</v>
      </c>
      <c r="R2752" s="86" t="s">
        <v>405</v>
      </c>
      <c r="S2752" s="87" t="str">
        <f>IFERROR(INDEX(SchoolList!C:C,MATCH(T2752,SchoolList!A:A,0)),"N/A")</f>
        <v>N/A</v>
      </c>
      <c r="T2752" s="87" t="s">
        <v>405</v>
      </c>
      <c r="U2752" s="88"/>
      <c r="V2752" s="87"/>
    </row>
    <row r="2753" spans="1:22" x14ac:dyDescent="0.2">
      <c r="A2753" s="48">
        <v>126</v>
      </c>
      <c r="B2753" s="48" t="s">
        <v>1400</v>
      </c>
      <c r="C2753" s="48" t="s">
        <v>1401</v>
      </c>
      <c r="D2753" s="49">
        <v>1025</v>
      </c>
      <c r="E2753" s="50" t="s">
        <v>1403</v>
      </c>
      <c r="F2753" s="48" t="s">
        <v>1404</v>
      </c>
      <c r="G2753" s="48" t="s">
        <v>401</v>
      </c>
      <c r="H2753" s="48">
        <v>1059</v>
      </c>
      <c r="I2753" s="48">
        <v>2</v>
      </c>
      <c r="J2753" s="48" t="s">
        <v>463</v>
      </c>
      <c r="K2753" s="48">
        <v>2795</v>
      </c>
      <c r="L2753" s="49">
        <v>245</v>
      </c>
      <c r="M2753" s="48" t="s">
        <v>515</v>
      </c>
      <c r="N2753" s="51" t="s">
        <v>404</v>
      </c>
      <c r="P2753" s="48">
        <v>840</v>
      </c>
      <c r="Q2753" s="131" t="str">
        <f>IFERROR(INDEX(JRoomSCS!C:C,MATCH(JRooms!M2753,JRoomSCS!$B:$B,0)),"N/A")</f>
        <v>N/A</v>
      </c>
      <c r="R2753" s="86" t="s">
        <v>405</v>
      </c>
      <c r="S2753" s="87" t="str">
        <f>IFERROR(INDEX(SchoolList!C:C,MATCH(T2753,SchoolList!A:A,0)),"N/A")</f>
        <v>N/A</v>
      </c>
      <c r="T2753" s="87" t="s">
        <v>405</v>
      </c>
      <c r="U2753" s="88"/>
      <c r="V2753" s="87"/>
    </row>
    <row r="2754" spans="1:22" x14ac:dyDescent="0.2">
      <c r="A2754" s="48">
        <v>126</v>
      </c>
      <c r="B2754" s="48" t="s">
        <v>1400</v>
      </c>
      <c r="C2754" s="48" t="s">
        <v>1401</v>
      </c>
      <c r="D2754" s="49">
        <v>1025</v>
      </c>
      <c r="E2754" s="50" t="s">
        <v>1403</v>
      </c>
      <c r="F2754" s="48" t="s">
        <v>1404</v>
      </c>
      <c r="G2754" s="48" t="s">
        <v>401</v>
      </c>
      <c r="H2754" s="48">
        <v>1059</v>
      </c>
      <c r="I2754" s="48">
        <v>2</v>
      </c>
      <c r="J2754" s="48" t="s">
        <v>463</v>
      </c>
      <c r="K2754" s="48">
        <v>2797</v>
      </c>
      <c r="L2754" s="49">
        <v>246</v>
      </c>
      <c r="M2754" s="48" t="s">
        <v>515</v>
      </c>
      <c r="N2754" s="51" t="s">
        <v>404</v>
      </c>
      <c r="P2754" s="48">
        <v>520</v>
      </c>
      <c r="Q2754" s="131" t="str">
        <f>IFERROR(INDEX(JRoomSCS!C:C,MATCH(JRooms!M2754,JRoomSCS!$B:$B,0)),"N/A")</f>
        <v>N/A</v>
      </c>
      <c r="R2754" s="86" t="s">
        <v>405</v>
      </c>
      <c r="S2754" s="87" t="str">
        <f>IFERROR(INDEX(SchoolList!C:C,MATCH(T2754,SchoolList!A:A,0)),"N/A")</f>
        <v>N/A</v>
      </c>
      <c r="T2754" s="87" t="s">
        <v>405</v>
      </c>
      <c r="U2754" s="88"/>
      <c r="V2754" s="87"/>
    </row>
    <row r="2755" spans="1:22" x14ac:dyDescent="0.2">
      <c r="A2755" s="48">
        <v>126</v>
      </c>
      <c r="B2755" s="48" t="s">
        <v>1400</v>
      </c>
      <c r="C2755" s="48" t="s">
        <v>1401</v>
      </c>
      <c r="D2755" s="49">
        <v>1025</v>
      </c>
      <c r="E2755" s="50" t="s">
        <v>1403</v>
      </c>
      <c r="F2755" s="48" t="s">
        <v>1404</v>
      </c>
      <c r="G2755" s="48" t="s">
        <v>401</v>
      </c>
      <c r="H2755" s="48">
        <v>1059</v>
      </c>
      <c r="I2755" s="48">
        <v>2</v>
      </c>
      <c r="J2755" s="48" t="s">
        <v>463</v>
      </c>
      <c r="K2755" s="48">
        <v>2796</v>
      </c>
      <c r="L2755" s="49">
        <v>247</v>
      </c>
      <c r="M2755" s="48" t="s">
        <v>515</v>
      </c>
      <c r="N2755" s="51" t="s">
        <v>404</v>
      </c>
      <c r="P2755" s="48">
        <v>638</v>
      </c>
      <c r="Q2755" s="131" t="str">
        <f>IFERROR(INDEX(JRoomSCS!C:C,MATCH(JRooms!M2755,JRoomSCS!$B:$B,0)),"N/A")</f>
        <v>N/A</v>
      </c>
      <c r="R2755" s="86" t="s">
        <v>405</v>
      </c>
      <c r="S2755" s="87" t="str">
        <f>IFERROR(INDEX(SchoolList!C:C,MATCH(T2755,SchoolList!A:A,0)),"N/A")</f>
        <v>N/A</v>
      </c>
      <c r="T2755" s="87" t="s">
        <v>405</v>
      </c>
      <c r="U2755" s="88"/>
      <c r="V2755" s="87"/>
    </row>
    <row r="2756" spans="1:22" x14ac:dyDescent="0.2">
      <c r="A2756" s="48">
        <v>126</v>
      </c>
      <c r="B2756" s="48" t="s">
        <v>1400</v>
      </c>
      <c r="C2756" s="48" t="s">
        <v>1401</v>
      </c>
      <c r="D2756" s="49">
        <v>1025</v>
      </c>
      <c r="E2756" s="50" t="s">
        <v>1403</v>
      </c>
      <c r="F2756" s="48" t="s">
        <v>1404</v>
      </c>
      <c r="G2756" s="48" t="s">
        <v>401</v>
      </c>
      <c r="H2756" s="48">
        <v>1059</v>
      </c>
      <c r="I2756" s="48">
        <v>2</v>
      </c>
      <c r="J2756" s="48" t="s">
        <v>463</v>
      </c>
      <c r="K2756" s="48">
        <v>2794</v>
      </c>
      <c r="L2756" s="49">
        <v>248</v>
      </c>
      <c r="M2756" s="48" t="s">
        <v>515</v>
      </c>
      <c r="N2756" s="51" t="s">
        <v>404</v>
      </c>
      <c r="P2756" s="48">
        <v>836</v>
      </c>
      <c r="Q2756" s="131" t="str">
        <f>IFERROR(INDEX(JRoomSCS!C:C,MATCH(JRooms!M2756,JRoomSCS!$B:$B,0)),"N/A")</f>
        <v>N/A</v>
      </c>
      <c r="R2756" s="86" t="s">
        <v>405</v>
      </c>
      <c r="S2756" s="87" t="str">
        <f>IFERROR(INDEX(SchoolList!C:C,MATCH(T2756,SchoolList!A:A,0)),"N/A")</f>
        <v>N/A</v>
      </c>
      <c r="T2756" s="87" t="s">
        <v>405</v>
      </c>
      <c r="U2756" s="88"/>
      <c r="V2756" s="87"/>
    </row>
    <row r="2757" spans="1:22" x14ac:dyDescent="0.2">
      <c r="A2757" s="48">
        <v>126</v>
      </c>
      <c r="B2757" s="48" t="s">
        <v>1400</v>
      </c>
      <c r="C2757" s="48" t="s">
        <v>1401</v>
      </c>
      <c r="D2757" s="49">
        <v>1025</v>
      </c>
      <c r="E2757" s="50" t="s">
        <v>1403</v>
      </c>
      <c r="F2757" s="48" t="s">
        <v>1404</v>
      </c>
      <c r="G2757" s="48" t="s">
        <v>401</v>
      </c>
      <c r="H2757" s="48">
        <v>1059</v>
      </c>
      <c r="I2757" s="48">
        <v>2</v>
      </c>
      <c r="J2757" s="48" t="s">
        <v>463</v>
      </c>
      <c r="K2757" s="48">
        <v>2793</v>
      </c>
      <c r="L2757" s="49">
        <v>249</v>
      </c>
      <c r="M2757" s="48" t="s">
        <v>515</v>
      </c>
      <c r="N2757" s="51" t="s">
        <v>404</v>
      </c>
      <c r="P2757" s="48">
        <v>792</v>
      </c>
      <c r="Q2757" s="131" t="str">
        <f>IFERROR(INDEX(JRoomSCS!C:C,MATCH(JRooms!M2757,JRoomSCS!$B:$B,0)),"N/A")</f>
        <v>N/A</v>
      </c>
      <c r="R2757" s="86" t="s">
        <v>405</v>
      </c>
      <c r="S2757" s="87" t="str">
        <f>IFERROR(INDEX(SchoolList!C:C,MATCH(T2757,SchoolList!A:A,0)),"N/A")</f>
        <v>N/A</v>
      </c>
      <c r="T2757" s="87" t="s">
        <v>405</v>
      </c>
      <c r="U2757" s="88"/>
      <c r="V2757" s="87"/>
    </row>
    <row r="2758" spans="1:22" x14ac:dyDescent="0.2">
      <c r="A2758" s="48">
        <v>126</v>
      </c>
      <c r="B2758" s="48" t="s">
        <v>1400</v>
      </c>
      <c r="C2758" s="48" t="s">
        <v>1401</v>
      </c>
      <c r="D2758" s="49">
        <v>1025</v>
      </c>
      <c r="E2758" s="50" t="s">
        <v>1403</v>
      </c>
      <c r="F2758" s="48" t="s">
        <v>1404</v>
      </c>
      <c r="G2758" s="48" t="s">
        <v>401</v>
      </c>
      <c r="H2758" s="48">
        <v>1059</v>
      </c>
      <c r="I2758" s="48">
        <v>2</v>
      </c>
      <c r="J2758" s="48" t="s">
        <v>463</v>
      </c>
      <c r="K2758" s="48">
        <v>2792</v>
      </c>
      <c r="L2758" s="49">
        <v>250</v>
      </c>
      <c r="M2758" s="48" t="s">
        <v>515</v>
      </c>
      <c r="N2758" s="51" t="s">
        <v>404</v>
      </c>
      <c r="P2758" s="48">
        <v>638</v>
      </c>
      <c r="Q2758" s="131" t="str">
        <f>IFERROR(INDEX(JRoomSCS!C:C,MATCH(JRooms!M2758,JRoomSCS!$B:$B,0)),"N/A")</f>
        <v>N/A</v>
      </c>
      <c r="R2758" s="86" t="s">
        <v>405</v>
      </c>
      <c r="S2758" s="87" t="str">
        <f>IFERROR(INDEX(SchoolList!C:C,MATCH(T2758,SchoolList!A:A,0)),"N/A")</f>
        <v>N/A</v>
      </c>
      <c r="T2758" s="87" t="s">
        <v>405</v>
      </c>
      <c r="U2758" s="88"/>
      <c r="V2758" s="87"/>
    </row>
    <row r="2759" spans="1:22" x14ac:dyDescent="0.2">
      <c r="A2759" s="48">
        <v>126</v>
      </c>
      <c r="B2759" s="48" t="s">
        <v>1400</v>
      </c>
      <c r="C2759" s="48" t="s">
        <v>1401</v>
      </c>
      <c r="D2759" s="49">
        <v>607</v>
      </c>
      <c r="E2759" s="50" t="s">
        <v>431</v>
      </c>
      <c r="F2759" s="48" t="s">
        <v>432</v>
      </c>
      <c r="G2759" s="48" t="s">
        <v>424</v>
      </c>
      <c r="H2759" s="48">
        <v>607</v>
      </c>
      <c r="I2759" s="48">
        <v>1</v>
      </c>
      <c r="J2759" s="48" t="s">
        <v>402</v>
      </c>
      <c r="K2759" s="48">
        <v>608</v>
      </c>
      <c r="L2759" s="49" t="s">
        <v>431</v>
      </c>
      <c r="M2759" s="48" t="s">
        <v>515</v>
      </c>
      <c r="N2759" s="51" t="s">
        <v>404</v>
      </c>
      <c r="P2759" s="48">
        <v>874</v>
      </c>
      <c r="Q2759" s="131" t="str">
        <f>IFERROR(INDEX(JRoomSCS!C:C,MATCH(JRooms!M2759,JRoomSCS!$B:$B,0)),"N/A")</f>
        <v>N/A</v>
      </c>
      <c r="R2759" s="86" t="s">
        <v>405</v>
      </c>
      <c r="S2759" s="87" t="str">
        <f>IFERROR(INDEX(SchoolList!C:C,MATCH(T2759,SchoolList!A:A,0)),"N/A")</f>
        <v>N/A</v>
      </c>
      <c r="T2759" s="87" t="s">
        <v>405</v>
      </c>
      <c r="U2759" s="88"/>
      <c r="V2759" s="87"/>
    </row>
    <row r="2760" spans="1:22" x14ac:dyDescent="0.2">
      <c r="A2760" s="48">
        <v>126</v>
      </c>
      <c r="B2760" s="48" t="s">
        <v>1400</v>
      </c>
      <c r="C2760" s="48" t="s">
        <v>1401</v>
      </c>
      <c r="D2760" s="49">
        <v>608</v>
      </c>
      <c r="E2760" s="50" t="s">
        <v>433</v>
      </c>
      <c r="F2760" s="48" t="s">
        <v>434</v>
      </c>
      <c r="G2760" s="48" t="s">
        <v>424</v>
      </c>
      <c r="H2760" s="48">
        <v>608</v>
      </c>
      <c r="I2760" s="48">
        <v>1</v>
      </c>
      <c r="J2760" s="48" t="s">
        <v>402</v>
      </c>
      <c r="K2760" s="48">
        <v>609</v>
      </c>
      <c r="L2760" s="49" t="s">
        <v>433</v>
      </c>
      <c r="M2760" s="48" t="s">
        <v>515</v>
      </c>
      <c r="N2760" s="51" t="s">
        <v>404</v>
      </c>
      <c r="P2760" s="48">
        <v>874</v>
      </c>
      <c r="Q2760" s="131" t="str">
        <f>IFERROR(INDEX(JRoomSCS!C:C,MATCH(JRooms!M2760,JRoomSCS!$B:$B,0)),"N/A")</f>
        <v>N/A</v>
      </c>
      <c r="R2760" s="86" t="s">
        <v>405</v>
      </c>
      <c r="S2760" s="87" t="str">
        <f>IFERROR(INDEX(SchoolList!C:C,MATCH(T2760,SchoolList!A:A,0)),"N/A")</f>
        <v>N/A</v>
      </c>
      <c r="T2760" s="87" t="s">
        <v>405</v>
      </c>
      <c r="U2760" s="88"/>
      <c r="V2760" s="87"/>
    </row>
    <row r="2761" spans="1:22" x14ac:dyDescent="0.2">
      <c r="A2761" s="48">
        <v>126</v>
      </c>
      <c r="B2761" s="48" t="s">
        <v>1400</v>
      </c>
      <c r="C2761" s="48" t="s">
        <v>1401</v>
      </c>
      <c r="D2761" s="49">
        <v>609</v>
      </c>
      <c r="E2761" s="50" t="s">
        <v>435</v>
      </c>
      <c r="F2761" s="48" t="s">
        <v>436</v>
      </c>
      <c r="G2761" s="48" t="s">
        <v>424</v>
      </c>
      <c r="H2761" s="48">
        <v>609</v>
      </c>
      <c r="I2761" s="48">
        <v>1</v>
      </c>
      <c r="J2761" s="48" t="s">
        <v>402</v>
      </c>
      <c r="K2761" s="48">
        <v>610</v>
      </c>
      <c r="L2761" s="49" t="s">
        <v>435</v>
      </c>
      <c r="M2761" s="48" t="s">
        <v>515</v>
      </c>
      <c r="N2761" s="51" t="s">
        <v>404</v>
      </c>
      <c r="P2761" s="48">
        <v>874</v>
      </c>
      <c r="Q2761" s="131" t="str">
        <f>IFERROR(INDEX(JRoomSCS!C:C,MATCH(JRooms!M2761,JRoomSCS!$B:$B,0)),"N/A")</f>
        <v>N/A</v>
      </c>
      <c r="R2761" s="86" t="s">
        <v>405</v>
      </c>
      <c r="S2761" s="87" t="str">
        <f>IFERROR(INDEX(SchoolList!C:C,MATCH(T2761,SchoolList!A:A,0)),"N/A")</f>
        <v>N/A</v>
      </c>
      <c r="T2761" s="87" t="s">
        <v>405</v>
      </c>
      <c r="U2761" s="88"/>
      <c r="V2761" s="87"/>
    </row>
    <row r="2762" spans="1:22" x14ac:dyDescent="0.2">
      <c r="A2762" s="48">
        <v>125</v>
      </c>
      <c r="B2762" s="48" t="s">
        <v>1405</v>
      </c>
      <c r="C2762" s="48" t="s">
        <v>1406</v>
      </c>
      <c r="D2762" s="49">
        <v>376</v>
      </c>
      <c r="E2762" s="50" t="s">
        <v>399</v>
      </c>
      <c r="F2762" s="48" t="s">
        <v>400</v>
      </c>
      <c r="G2762" s="48" t="s">
        <v>401</v>
      </c>
      <c r="H2762" s="48">
        <v>376</v>
      </c>
      <c r="I2762" s="48">
        <v>1</v>
      </c>
      <c r="J2762" s="48" t="s">
        <v>402</v>
      </c>
      <c r="K2762" s="48">
        <v>3133</v>
      </c>
      <c r="L2762" s="49" t="s">
        <v>1407</v>
      </c>
      <c r="M2762" s="48" t="s">
        <v>403</v>
      </c>
      <c r="N2762" s="51" t="s">
        <v>404</v>
      </c>
      <c r="P2762" s="48">
        <v>841</v>
      </c>
      <c r="Q2762" s="131" t="str">
        <f>IFERROR(INDEX(JRoomSCS!C:C,MATCH(JRooms!M2762,JRoomSCS!$B:$B,0)),"N/A")</f>
        <v>N/A</v>
      </c>
      <c r="R2762" s="86" t="s">
        <v>396</v>
      </c>
      <c r="S2762" s="87" t="str">
        <f>IFERROR(INDEX(SchoolList!C:C,MATCH(T2762,SchoolList!A:A,0)),"N/A")</f>
        <v>N/A</v>
      </c>
      <c r="T2762" s="87">
        <v>520</v>
      </c>
      <c r="U2762" s="88"/>
      <c r="V2762" s="87"/>
    </row>
    <row r="2763" spans="1:22" x14ac:dyDescent="0.2">
      <c r="A2763" s="48">
        <v>125</v>
      </c>
      <c r="B2763" s="48" t="s">
        <v>1405</v>
      </c>
      <c r="C2763" s="48" t="s">
        <v>1406</v>
      </c>
      <c r="D2763" s="49">
        <v>376</v>
      </c>
      <c r="E2763" s="50" t="s">
        <v>399</v>
      </c>
      <c r="F2763" s="48" t="s">
        <v>400</v>
      </c>
      <c r="G2763" s="48" t="s">
        <v>401</v>
      </c>
      <c r="H2763" s="48">
        <v>376</v>
      </c>
      <c r="I2763" s="48">
        <v>1</v>
      </c>
      <c r="J2763" s="48" t="s">
        <v>402</v>
      </c>
      <c r="K2763" s="48">
        <v>3128</v>
      </c>
      <c r="L2763" s="49" t="s">
        <v>1408</v>
      </c>
      <c r="M2763" s="48" t="s">
        <v>406</v>
      </c>
      <c r="N2763" s="51" t="s">
        <v>404</v>
      </c>
      <c r="P2763" s="48">
        <v>841</v>
      </c>
      <c r="Q2763" s="131" t="str">
        <f>IFERROR(INDEX(JRoomSCS!C:C,MATCH(JRooms!M2763,JRoomSCS!$B:$B,0)),"N/A")</f>
        <v>N/A</v>
      </c>
      <c r="R2763" s="86" t="s">
        <v>396</v>
      </c>
      <c r="S2763" s="87" t="str">
        <f>IFERROR(INDEX(SchoolList!C:C,MATCH(T2763,SchoolList!A:A,0)),"N/A")</f>
        <v>N/A</v>
      </c>
      <c r="T2763" s="87">
        <v>520</v>
      </c>
      <c r="U2763" s="88"/>
      <c r="V2763" s="87"/>
    </row>
    <row r="2764" spans="1:22" x14ac:dyDescent="0.2">
      <c r="A2764" s="48">
        <v>125</v>
      </c>
      <c r="B2764" s="48" t="s">
        <v>1405</v>
      </c>
      <c r="C2764" s="48" t="s">
        <v>1406</v>
      </c>
      <c r="D2764" s="49">
        <v>376</v>
      </c>
      <c r="E2764" s="50" t="s">
        <v>399</v>
      </c>
      <c r="F2764" s="48" t="s">
        <v>400</v>
      </c>
      <c r="G2764" s="48" t="s">
        <v>401</v>
      </c>
      <c r="H2764" s="48">
        <v>376</v>
      </c>
      <c r="I2764" s="48">
        <v>1</v>
      </c>
      <c r="J2764" s="48" t="s">
        <v>402</v>
      </c>
      <c r="K2764" s="48">
        <v>3126</v>
      </c>
      <c r="L2764" s="49" t="s">
        <v>1409</v>
      </c>
      <c r="M2764" s="48" t="s">
        <v>406</v>
      </c>
      <c r="N2764" s="51" t="s">
        <v>404</v>
      </c>
      <c r="P2764" s="48">
        <v>841</v>
      </c>
      <c r="Q2764" s="131" t="str">
        <f>IFERROR(INDEX(JRoomSCS!C:C,MATCH(JRooms!M2764,JRoomSCS!$B:$B,0)),"N/A")</f>
        <v>N/A</v>
      </c>
      <c r="R2764" s="86" t="s">
        <v>396</v>
      </c>
      <c r="S2764" s="87" t="str">
        <f>IFERROR(INDEX(SchoolList!C:C,MATCH(T2764,SchoolList!A:A,0)),"N/A")</f>
        <v>N/A</v>
      </c>
      <c r="T2764" s="87">
        <v>520</v>
      </c>
      <c r="U2764" s="88"/>
      <c r="V2764" s="87"/>
    </row>
    <row r="2765" spans="1:22" x14ac:dyDescent="0.2">
      <c r="A2765" s="48">
        <v>125</v>
      </c>
      <c r="B2765" s="48" t="s">
        <v>1405</v>
      </c>
      <c r="C2765" s="48" t="s">
        <v>1406</v>
      </c>
      <c r="D2765" s="49">
        <v>376</v>
      </c>
      <c r="E2765" s="50" t="s">
        <v>399</v>
      </c>
      <c r="F2765" s="48" t="s">
        <v>400</v>
      </c>
      <c r="G2765" s="48" t="s">
        <v>401</v>
      </c>
      <c r="H2765" s="48">
        <v>376</v>
      </c>
      <c r="I2765" s="48">
        <v>1</v>
      </c>
      <c r="J2765" s="48" t="s">
        <v>402</v>
      </c>
      <c r="K2765" s="48">
        <v>3125</v>
      </c>
      <c r="L2765" s="49" t="s">
        <v>1410</v>
      </c>
      <c r="M2765" s="48" t="s">
        <v>419</v>
      </c>
      <c r="N2765" s="51" t="s">
        <v>404</v>
      </c>
      <c r="P2765" s="48">
        <v>841</v>
      </c>
      <c r="Q2765" s="131" t="str">
        <f>IFERROR(INDEX(JRoomSCS!C:C,MATCH(JRooms!M2765,JRoomSCS!$B:$B,0)),"N/A")</f>
        <v>N/A</v>
      </c>
      <c r="R2765" s="86" t="s">
        <v>396</v>
      </c>
      <c r="S2765" s="87" t="str">
        <f>IFERROR(INDEX(SchoolList!C:C,MATCH(T2765,SchoolList!A:A,0)),"N/A")</f>
        <v>N/A</v>
      </c>
      <c r="T2765" s="87">
        <v>520</v>
      </c>
      <c r="U2765" s="88"/>
      <c r="V2765" s="87"/>
    </row>
    <row r="2766" spans="1:22" x14ac:dyDescent="0.2">
      <c r="A2766" s="48">
        <v>125</v>
      </c>
      <c r="B2766" s="48" t="s">
        <v>1405</v>
      </c>
      <c r="C2766" s="48" t="s">
        <v>1406</v>
      </c>
      <c r="D2766" s="49">
        <v>376</v>
      </c>
      <c r="E2766" s="50" t="s">
        <v>399</v>
      </c>
      <c r="F2766" s="48" t="s">
        <v>400</v>
      </c>
      <c r="G2766" s="48" t="s">
        <v>401</v>
      </c>
      <c r="H2766" s="48">
        <v>376</v>
      </c>
      <c r="I2766" s="48">
        <v>1</v>
      </c>
      <c r="J2766" s="48" t="s">
        <v>402</v>
      </c>
      <c r="K2766" s="48">
        <v>3132</v>
      </c>
      <c r="L2766" s="49" t="s">
        <v>1411</v>
      </c>
      <c r="M2766" s="48" t="s">
        <v>403</v>
      </c>
      <c r="N2766" s="51" t="s">
        <v>404</v>
      </c>
      <c r="P2766" s="48">
        <v>841</v>
      </c>
      <c r="Q2766" s="131" t="str">
        <f>IFERROR(INDEX(JRoomSCS!C:C,MATCH(JRooms!M2766,JRoomSCS!$B:$B,0)),"N/A")</f>
        <v>N/A</v>
      </c>
      <c r="R2766" s="86" t="s">
        <v>396</v>
      </c>
      <c r="S2766" s="87" t="str">
        <f>IFERROR(INDEX(SchoolList!C:C,MATCH(T2766,SchoolList!A:A,0)),"N/A")</f>
        <v>N/A</v>
      </c>
      <c r="T2766" s="87">
        <v>520</v>
      </c>
      <c r="U2766" s="88"/>
      <c r="V2766" s="87"/>
    </row>
    <row r="2767" spans="1:22" x14ac:dyDescent="0.2">
      <c r="A2767" s="48">
        <v>125</v>
      </c>
      <c r="B2767" s="48" t="s">
        <v>1405</v>
      </c>
      <c r="C2767" s="48" t="s">
        <v>1406</v>
      </c>
      <c r="D2767" s="49">
        <v>376</v>
      </c>
      <c r="E2767" s="50" t="s">
        <v>399</v>
      </c>
      <c r="F2767" s="48" t="s">
        <v>400</v>
      </c>
      <c r="G2767" s="48" t="s">
        <v>401</v>
      </c>
      <c r="H2767" s="48">
        <v>376</v>
      </c>
      <c r="I2767" s="48">
        <v>1</v>
      </c>
      <c r="J2767" s="48" t="s">
        <v>402</v>
      </c>
      <c r="K2767" s="48">
        <v>3129</v>
      </c>
      <c r="L2767" s="49" t="s">
        <v>1412</v>
      </c>
      <c r="M2767" s="48" t="s">
        <v>415</v>
      </c>
      <c r="N2767" s="51" t="s">
        <v>416</v>
      </c>
      <c r="P2767" s="48">
        <v>841</v>
      </c>
      <c r="Q2767" s="131" t="str">
        <f>IFERROR(INDEX(JRoomSCS!C:C,MATCH(JRooms!M2767,JRoomSCS!$B:$B,0)),"N/A")</f>
        <v>N/A</v>
      </c>
      <c r="R2767" s="86" t="s">
        <v>396</v>
      </c>
      <c r="S2767" s="87" t="str">
        <f>IFERROR(INDEX(SchoolList!C:C,MATCH(T2767,SchoolList!A:A,0)),"N/A")</f>
        <v>N/A</v>
      </c>
      <c r="T2767" s="87">
        <v>520</v>
      </c>
      <c r="U2767" s="88"/>
      <c r="V2767" s="87"/>
    </row>
    <row r="2768" spans="1:22" x14ac:dyDescent="0.2">
      <c r="A2768" s="48">
        <v>125</v>
      </c>
      <c r="B2768" s="48" t="s">
        <v>1405</v>
      </c>
      <c r="C2768" s="48" t="s">
        <v>1406</v>
      </c>
      <c r="D2768" s="49">
        <v>376</v>
      </c>
      <c r="E2768" s="50" t="s">
        <v>399</v>
      </c>
      <c r="F2768" s="48" t="s">
        <v>400</v>
      </c>
      <c r="G2768" s="48" t="s">
        <v>401</v>
      </c>
      <c r="H2768" s="48">
        <v>376</v>
      </c>
      <c r="I2768" s="48">
        <v>1</v>
      </c>
      <c r="J2768" s="48" t="s">
        <v>402</v>
      </c>
      <c r="K2768" s="48">
        <v>3127</v>
      </c>
      <c r="L2768" s="49" t="s">
        <v>1413</v>
      </c>
      <c r="M2768" s="48" t="s">
        <v>403</v>
      </c>
      <c r="N2768" s="51" t="s">
        <v>404</v>
      </c>
      <c r="P2768" s="48">
        <v>841</v>
      </c>
      <c r="Q2768" s="131" t="str">
        <f>IFERROR(INDEX(JRoomSCS!C:C,MATCH(JRooms!M2768,JRoomSCS!$B:$B,0)),"N/A")</f>
        <v>N/A</v>
      </c>
      <c r="R2768" s="86" t="s">
        <v>396</v>
      </c>
      <c r="S2768" s="87" t="str">
        <f>IFERROR(INDEX(SchoolList!C:C,MATCH(T2768,SchoolList!A:A,0)),"N/A")</f>
        <v>N/A</v>
      </c>
      <c r="T2768" s="87">
        <v>520</v>
      </c>
      <c r="U2768" s="88"/>
      <c r="V2768" s="87"/>
    </row>
    <row r="2769" spans="1:22" x14ac:dyDescent="0.2">
      <c r="A2769" s="48">
        <v>125</v>
      </c>
      <c r="B2769" s="48" t="s">
        <v>1405</v>
      </c>
      <c r="C2769" s="48" t="s">
        <v>1406</v>
      </c>
      <c r="D2769" s="49">
        <v>376</v>
      </c>
      <c r="E2769" s="50" t="s">
        <v>399</v>
      </c>
      <c r="F2769" s="48" t="s">
        <v>400</v>
      </c>
      <c r="G2769" s="48" t="s">
        <v>401</v>
      </c>
      <c r="H2769" s="48">
        <v>376</v>
      </c>
      <c r="I2769" s="48">
        <v>1</v>
      </c>
      <c r="J2769" s="48" t="s">
        <v>402</v>
      </c>
      <c r="K2769" s="48">
        <v>3131</v>
      </c>
      <c r="L2769" s="49" t="s">
        <v>1414</v>
      </c>
      <c r="M2769" s="48" t="s">
        <v>403</v>
      </c>
      <c r="N2769" s="51" t="s">
        <v>404</v>
      </c>
      <c r="P2769" s="48">
        <v>841</v>
      </c>
      <c r="Q2769" s="131" t="str">
        <f>IFERROR(INDEX(JRoomSCS!C:C,MATCH(JRooms!M2769,JRoomSCS!$B:$B,0)),"N/A")</f>
        <v>N/A</v>
      </c>
      <c r="R2769" s="86" t="s">
        <v>396</v>
      </c>
      <c r="S2769" s="87" t="str">
        <f>IFERROR(INDEX(SchoolList!C:C,MATCH(T2769,SchoolList!A:A,0)),"N/A")</f>
        <v>N/A</v>
      </c>
      <c r="T2769" s="87">
        <v>520</v>
      </c>
      <c r="U2769" s="88"/>
      <c r="V2769" s="87"/>
    </row>
    <row r="2770" spans="1:22" x14ac:dyDescent="0.2">
      <c r="A2770" s="48">
        <v>125</v>
      </c>
      <c r="B2770" s="48" t="s">
        <v>1405</v>
      </c>
      <c r="C2770" s="48" t="s">
        <v>1406</v>
      </c>
      <c r="D2770" s="49">
        <v>376</v>
      </c>
      <c r="E2770" s="50" t="s">
        <v>399</v>
      </c>
      <c r="F2770" s="48" t="s">
        <v>400</v>
      </c>
      <c r="G2770" s="48" t="s">
        <v>401</v>
      </c>
      <c r="H2770" s="48">
        <v>376</v>
      </c>
      <c r="I2770" s="48">
        <v>1</v>
      </c>
      <c r="J2770" s="48" t="s">
        <v>402</v>
      </c>
      <c r="K2770" s="48">
        <v>3135</v>
      </c>
      <c r="L2770" s="49" t="s">
        <v>1415</v>
      </c>
      <c r="M2770" s="48" t="s">
        <v>403</v>
      </c>
      <c r="N2770" s="51" t="s">
        <v>404</v>
      </c>
      <c r="P2770" s="48">
        <v>1160</v>
      </c>
      <c r="Q2770" s="131" t="str">
        <f>IFERROR(INDEX(JRoomSCS!C:C,MATCH(JRooms!M2770,JRoomSCS!$B:$B,0)),"N/A")</f>
        <v>N/A</v>
      </c>
      <c r="R2770" s="86" t="s">
        <v>396</v>
      </c>
      <c r="S2770" s="87" t="str">
        <f>IFERROR(INDEX(SchoolList!C:C,MATCH(T2770,SchoolList!A:A,0)),"N/A")</f>
        <v>N/A</v>
      </c>
      <c r="T2770" s="87">
        <v>520</v>
      </c>
      <c r="U2770" s="88"/>
      <c r="V2770" s="87"/>
    </row>
    <row r="2771" spans="1:22" x14ac:dyDescent="0.2">
      <c r="A2771" s="48">
        <v>125</v>
      </c>
      <c r="B2771" s="48" t="s">
        <v>1405</v>
      </c>
      <c r="C2771" s="48" t="s">
        <v>1406</v>
      </c>
      <c r="D2771" s="49">
        <v>376</v>
      </c>
      <c r="E2771" s="50" t="s">
        <v>399</v>
      </c>
      <c r="F2771" s="48" t="s">
        <v>400</v>
      </c>
      <c r="G2771" s="48" t="s">
        <v>401</v>
      </c>
      <c r="H2771" s="48">
        <v>376</v>
      </c>
      <c r="I2771" s="48">
        <v>1</v>
      </c>
      <c r="J2771" s="48" t="s">
        <v>402</v>
      </c>
      <c r="K2771" s="48">
        <v>3130</v>
      </c>
      <c r="L2771" s="49" t="s">
        <v>1416</v>
      </c>
      <c r="M2771" s="48" t="s">
        <v>403</v>
      </c>
      <c r="N2771" s="51" t="s">
        <v>404</v>
      </c>
      <c r="P2771" s="48">
        <v>841</v>
      </c>
      <c r="Q2771" s="131" t="str">
        <f>IFERROR(INDEX(JRoomSCS!C:C,MATCH(JRooms!M2771,JRoomSCS!$B:$B,0)),"N/A")</f>
        <v>N/A</v>
      </c>
      <c r="R2771" s="86" t="s">
        <v>396</v>
      </c>
      <c r="S2771" s="87" t="str">
        <f>IFERROR(INDEX(SchoolList!C:C,MATCH(T2771,SchoolList!A:A,0)),"N/A")</f>
        <v>N/A</v>
      </c>
      <c r="T2771" s="87">
        <v>520</v>
      </c>
      <c r="U2771" s="88"/>
      <c r="V2771" s="87"/>
    </row>
    <row r="2772" spans="1:22" x14ac:dyDescent="0.2">
      <c r="A2772" s="48">
        <v>125</v>
      </c>
      <c r="B2772" s="48" t="s">
        <v>1405</v>
      </c>
      <c r="C2772" s="48" t="s">
        <v>1406</v>
      </c>
      <c r="D2772" s="49">
        <v>377</v>
      </c>
      <c r="E2772" s="50" t="s">
        <v>1417</v>
      </c>
      <c r="F2772" s="48" t="s">
        <v>1418</v>
      </c>
      <c r="G2772" s="48" t="s">
        <v>401</v>
      </c>
      <c r="H2772" s="48">
        <v>377</v>
      </c>
      <c r="I2772" s="48">
        <v>1</v>
      </c>
      <c r="J2772" s="48" t="s">
        <v>402</v>
      </c>
      <c r="K2772" s="48">
        <v>3134</v>
      </c>
      <c r="L2772" s="49">
        <v>100</v>
      </c>
      <c r="M2772" s="48" t="s">
        <v>412</v>
      </c>
      <c r="N2772" s="51" t="s">
        <v>413</v>
      </c>
      <c r="P2772" s="48">
        <v>2360</v>
      </c>
      <c r="Q2772" s="131" t="str">
        <f>IFERROR(INDEX(JRoomSCS!C:C,MATCH(JRooms!M2772,JRoomSCS!$B:$B,0)),"N/A")</f>
        <v>N/A</v>
      </c>
      <c r="R2772" s="86" t="s">
        <v>396</v>
      </c>
      <c r="S2772" s="87" t="str">
        <f>IFERROR(INDEX(SchoolList!C:C,MATCH(T2772,SchoolList!A:A,0)),"N/A")</f>
        <v>N/A</v>
      </c>
      <c r="T2772" s="87">
        <v>520</v>
      </c>
      <c r="U2772" s="88"/>
      <c r="V2772" s="87"/>
    </row>
    <row r="2773" spans="1:22" x14ac:dyDescent="0.2">
      <c r="A2773" s="48">
        <v>125</v>
      </c>
      <c r="B2773" s="48" t="s">
        <v>1405</v>
      </c>
      <c r="C2773" s="48" t="s">
        <v>1406</v>
      </c>
      <c r="D2773" s="49">
        <v>380</v>
      </c>
      <c r="E2773" s="50" t="s">
        <v>528</v>
      </c>
      <c r="F2773" s="48" t="s">
        <v>529</v>
      </c>
      <c r="G2773" s="48" t="s">
        <v>424</v>
      </c>
      <c r="H2773" s="48">
        <v>380</v>
      </c>
      <c r="I2773" s="48">
        <v>1</v>
      </c>
      <c r="J2773" s="48" t="s">
        <v>402</v>
      </c>
      <c r="K2773" s="48">
        <v>599</v>
      </c>
      <c r="L2773" s="49" t="s">
        <v>569</v>
      </c>
      <c r="M2773" s="48" t="s">
        <v>419</v>
      </c>
      <c r="N2773" s="51" t="s">
        <v>404</v>
      </c>
      <c r="P2773" s="48">
        <v>897</v>
      </c>
      <c r="Q2773" s="131" t="str">
        <f>IFERROR(INDEX(JRoomSCS!C:C,MATCH(JRooms!M2773,JRoomSCS!$B:$B,0)),"N/A")</f>
        <v>N/A</v>
      </c>
      <c r="R2773" s="86" t="s">
        <v>396</v>
      </c>
      <c r="S2773" s="87" t="str">
        <f>IFERROR(INDEX(SchoolList!C:C,MATCH(T2773,SchoolList!A:A,0)),"N/A")</f>
        <v>N/A</v>
      </c>
      <c r="T2773" s="87">
        <v>520</v>
      </c>
      <c r="U2773" s="88"/>
      <c r="V2773" s="87"/>
    </row>
    <row r="2774" spans="1:22" x14ac:dyDescent="0.2">
      <c r="A2774" s="48">
        <v>125</v>
      </c>
      <c r="B2774" s="48" t="s">
        <v>1405</v>
      </c>
      <c r="C2774" s="48" t="s">
        <v>1406</v>
      </c>
      <c r="D2774" s="49">
        <v>381</v>
      </c>
      <c r="E2774" s="50" t="s">
        <v>533</v>
      </c>
      <c r="F2774" s="48" t="s">
        <v>534</v>
      </c>
      <c r="G2774" s="48" t="s">
        <v>424</v>
      </c>
      <c r="H2774" s="48">
        <v>381</v>
      </c>
      <c r="I2774" s="48">
        <v>1</v>
      </c>
      <c r="J2774" s="48" t="s">
        <v>402</v>
      </c>
      <c r="K2774" s="48">
        <v>600</v>
      </c>
      <c r="L2774" s="49" t="s">
        <v>586</v>
      </c>
      <c r="M2774" s="48" t="s">
        <v>419</v>
      </c>
      <c r="N2774" s="51" t="s">
        <v>404</v>
      </c>
      <c r="P2774" s="48">
        <v>897</v>
      </c>
      <c r="Q2774" s="131" t="str">
        <f>IFERROR(INDEX(JRoomSCS!C:C,MATCH(JRooms!M2774,JRoomSCS!$B:$B,0)),"N/A")</f>
        <v>N/A</v>
      </c>
      <c r="R2774" s="86" t="s">
        <v>396</v>
      </c>
      <c r="S2774" s="87" t="str">
        <f>IFERROR(INDEX(SchoolList!C:C,MATCH(T2774,SchoolList!A:A,0)),"N/A")</f>
        <v>N/A</v>
      </c>
      <c r="T2774" s="87">
        <v>520</v>
      </c>
      <c r="U2774" s="88"/>
      <c r="V2774" s="87"/>
    </row>
    <row r="2775" spans="1:22" x14ac:dyDescent="0.2">
      <c r="A2775" s="48">
        <v>125</v>
      </c>
      <c r="B2775" s="48" t="s">
        <v>1405</v>
      </c>
      <c r="C2775" s="48" t="s">
        <v>1406</v>
      </c>
      <c r="D2775" s="49">
        <v>382</v>
      </c>
      <c r="E2775" s="50" t="s">
        <v>536</v>
      </c>
      <c r="F2775" s="48" t="s">
        <v>537</v>
      </c>
      <c r="G2775" s="48" t="s">
        <v>424</v>
      </c>
      <c r="H2775" s="48">
        <v>382</v>
      </c>
      <c r="I2775" s="48">
        <v>1</v>
      </c>
      <c r="J2775" s="48" t="s">
        <v>402</v>
      </c>
      <c r="K2775" s="48">
        <v>601</v>
      </c>
      <c r="L2775" s="49" t="s">
        <v>587</v>
      </c>
      <c r="M2775" s="48" t="s">
        <v>419</v>
      </c>
      <c r="N2775" s="51" t="s">
        <v>404</v>
      </c>
      <c r="P2775" s="48">
        <v>897</v>
      </c>
      <c r="Q2775" s="131" t="str">
        <f>IFERROR(INDEX(JRoomSCS!C:C,MATCH(JRooms!M2775,JRoomSCS!$B:$B,0)),"N/A")</f>
        <v>N/A</v>
      </c>
      <c r="R2775" s="86" t="s">
        <v>396</v>
      </c>
      <c r="S2775" s="87" t="str">
        <f>IFERROR(INDEX(SchoolList!C:C,MATCH(T2775,SchoolList!A:A,0)),"N/A")</f>
        <v>N/A</v>
      </c>
      <c r="T2775" s="87">
        <v>520</v>
      </c>
      <c r="U2775" s="88"/>
      <c r="V2775" s="87"/>
    </row>
    <row r="2776" spans="1:22" x14ac:dyDescent="0.2">
      <c r="A2776" s="48">
        <v>138</v>
      </c>
      <c r="B2776" s="48" t="s">
        <v>81</v>
      </c>
      <c r="C2776" s="48" t="s">
        <v>1419</v>
      </c>
      <c r="D2776" s="49">
        <v>768</v>
      </c>
      <c r="E2776" s="50" t="s">
        <v>709</v>
      </c>
      <c r="F2776" s="48" t="s">
        <v>710</v>
      </c>
      <c r="G2776" s="48" t="s">
        <v>401</v>
      </c>
      <c r="H2776" s="48">
        <v>768</v>
      </c>
      <c r="I2776" s="48">
        <v>1</v>
      </c>
      <c r="J2776" s="48" t="s">
        <v>402</v>
      </c>
      <c r="K2776" s="48">
        <v>2854</v>
      </c>
      <c r="L2776" s="49">
        <v>101</v>
      </c>
      <c r="M2776" s="48" t="s">
        <v>515</v>
      </c>
      <c r="N2776" s="51" t="s">
        <v>404</v>
      </c>
      <c r="P2776" s="48">
        <v>924</v>
      </c>
      <c r="Q2776" s="131" t="str">
        <f>IFERROR(INDEX(JRoomSCS!C:C,MATCH(JRooms!M2776,JRoomSCS!$B:$B,0)),"N/A")</f>
        <v>N/A</v>
      </c>
      <c r="R2776" s="86" t="s">
        <v>405</v>
      </c>
      <c r="S2776" s="87" t="str">
        <f>IFERROR(INDEX(SchoolList!C:C,MATCH(T2776,SchoolList!A:A,0)),"N/A")</f>
        <v>N/A</v>
      </c>
      <c r="T2776" s="87" t="s">
        <v>405</v>
      </c>
      <c r="U2776" s="88"/>
      <c r="V2776" s="87"/>
    </row>
    <row r="2777" spans="1:22" x14ac:dyDescent="0.2">
      <c r="A2777" s="48">
        <v>138</v>
      </c>
      <c r="B2777" s="48" t="s">
        <v>81</v>
      </c>
      <c r="C2777" s="48" t="s">
        <v>1419</v>
      </c>
      <c r="D2777" s="49">
        <v>768</v>
      </c>
      <c r="E2777" s="50" t="s">
        <v>709</v>
      </c>
      <c r="F2777" s="48" t="s">
        <v>710</v>
      </c>
      <c r="G2777" s="48" t="s">
        <v>401</v>
      </c>
      <c r="H2777" s="48">
        <v>768</v>
      </c>
      <c r="I2777" s="48">
        <v>1</v>
      </c>
      <c r="J2777" s="48" t="s">
        <v>402</v>
      </c>
      <c r="K2777" s="48">
        <v>2855</v>
      </c>
      <c r="L2777" s="49">
        <v>102</v>
      </c>
      <c r="M2777" s="48" t="s">
        <v>515</v>
      </c>
      <c r="N2777" s="51" t="s">
        <v>404</v>
      </c>
      <c r="P2777" s="48">
        <v>924</v>
      </c>
      <c r="Q2777" s="131" t="str">
        <f>IFERROR(INDEX(JRoomSCS!C:C,MATCH(JRooms!M2777,JRoomSCS!$B:$B,0)),"N/A")</f>
        <v>N/A</v>
      </c>
      <c r="R2777" s="86" t="s">
        <v>405</v>
      </c>
      <c r="S2777" s="87" t="str">
        <f>IFERROR(INDEX(SchoolList!C:C,MATCH(T2777,SchoolList!A:A,0)),"N/A")</f>
        <v>N/A</v>
      </c>
      <c r="T2777" s="87" t="s">
        <v>405</v>
      </c>
      <c r="U2777" s="88"/>
      <c r="V2777" s="87"/>
    </row>
    <row r="2778" spans="1:22" x14ac:dyDescent="0.2">
      <c r="A2778" s="48">
        <v>138</v>
      </c>
      <c r="B2778" s="48" t="s">
        <v>81</v>
      </c>
      <c r="C2778" s="48" t="s">
        <v>1419</v>
      </c>
      <c r="D2778" s="49">
        <v>768</v>
      </c>
      <c r="E2778" s="50" t="s">
        <v>709</v>
      </c>
      <c r="F2778" s="48" t="s">
        <v>710</v>
      </c>
      <c r="G2778" s="48" t="s">
        <v>401</v>
      </c>
      <c r="H2778" s="48">
        <v>768</v>
      </c>
      <c r="I2778" s="48">
        <v>1</v>
      </c>
      <c r="J2778" s="48" t="s">
        <v>402</v>
      </c>
      <c r="K2778" s="48">
        <v>2853</v>
      </c>
      <c r="L2778" s="49" t="s">
        <v>566</v>
      </c>
      <c r="M2778" s="48" t="s">
        <v>567</v>
      </c>
      <c r="N2778" s="51" t="s">
        <v>568</v>
      </c>
      <c r="P2778" s="48">
        <v>6188</v>
      </c>
      <c r="Q2778" s="131" t="str">
        <f>IFERROR(INDEX(JRoomSCS!C:C,MATCH(JRooms!M2778,JRoomSCS!$B:$B,0)),"N/A")</f>
        <v>N/A</v>
      </c>
      <c r="R2778" s="86" t="s">
        <v>405</v>
      </c>
      <c r="S2778" s="87" t="str">
        <f>IFERROR(INDEX(SchoolList!C:C,MATCH(T2778,SchoolList!A:A,0)),"N/A")</f>
        <v>N/A</v>
      </c>
      <c r="T2778" s="87" t="s">
        <v>405</v>
      </c>
      <c r="U2778" s="88"/>
      <c r="V2778" s="87"/>
    </row>
    <row r="2779" spans="1:22" x14ac:dyDescent="0.2">
      <c r="A2779" s="48">
        <v>138</v>
      </c>
      <c r="B2779" s="48" t="s">
        <v>81</v>
      </c>
      <c r="C2779" s="48" t="s">
        <v>1419</v>
      </c>
      <c r="D2779" s="49">
        <v>765</v>
      </c>
      <c r="E2779" s="50" t="s">
        <v>519</v>
      </c>
      <c r="F2779" s="48" t="s">
        <v>520</v>
      </c>
      <c r="G2779" s="48" t="s">
        <v>401</v>
      </c>
      <c r="H2779" s="48">
        <v>765</v>
      </c>
      <c r="I2779" s="48">
        <v>1</v>
      </c>
      <c r="J2779" s="48" t="s">
        <v>402</v>
      </c>
      <c r="K2779" s="48">
        <v>2847</v>
      </c>
      <c r="L2779" s="49">
        <v>5</v>
      </c>
      <c r="M2779" s="48" t="s">
        <v>515</v>
      </c>
      <c r="N2779" s="51" t="s">
        <v>404</v>
      </c>
      <c r="P2779" s="48">
        <v>841</v>
      </c>
      <c r="Q2779" s="131" t="str">
        <f>IFERROR(INDEX(JRoomSCS!C:C,MATCH(JRooms!M2779,JRoomSCS!$B:$B,0)),"N/A")</f>
        <v>N/A</v>
      </c>
      <c r="R2779" s="86" t="s">
        <v>405</v>
      </c>
      <c r="S2779" s="87" t="str">
        <f>IFERROR(INDEX(SchoolList!C:C,MATCH(T2779,SchoolList!A:A,0)),"N/A")</f>
        <v>N/A</v>
      </c>
      <c r="T2779" s="87" t="s">
        <v>405</v>
      </c>
      <c r="U2779" s="88"/>
      <c r="V2779" s="87"/>
    </row>
    <row r="2780" spans="1:22" x14ac:dyDescent="0.2">
      <c r="A2780" s="48">
        <v>138</v>
      </c>
      <c r="B2780" s="48" t="s">
        <v>81</v>
      </c>
      <c r="C2780" s="48" t="s">
        <v>1419</v>
      </c>
      <c r="D2780" s="49">
        <v>765</v>
      </c>
      <c r="E2780" s="50" t="s">
        <v>519</v>
      </c>
      <c r="F2780" s="48" t="s">
        <v>520</v>
      </c>
      <c r="G2780" s="48" t="s">
        <v>401</v>
      </c>
      <c r="H2780" s="48">
        <v>765</v>
      </c>
      <c r="I2780" s="48">
        <v>1</v>
      </c>
      <c r="J2780" s="48" t="s">
        <v>402</v>
      </c>
      <c r="K2780" s="48">
        <v>2852</v>
      </c>
      <c r="L2780" s="49">
        <v>9</v>
      </c>
      <c r="M2780" s="48" t="s">
        <v>515</v>
      </c>
      <c r="N2780" s="51" t="s">
        <v>404</v>
      </c>
      <c r="P2780" s="48">
        <v>960</v>
      </c>
      <c r="Q2780" s="131" t="str">
        <f>IFERROR(INDEX(JRoomSCS!C:C,MATCH(JRooms!M2780,JRoomSCS!$B:$B,0)),"N/A")</f>
        <v>N/A</v>
      </c>
      <c r="R2780" s="86" t="s">
        <v>405</v>
      </c>
      <c r="S2780" s="87" t="str">
        <f>IFERROR(INDEX(SchoolList!C:C,MATCH(T2780,SchoolList!A:A,0)),"N/A")</f>
        <v>N/A</v>
      </c>
      <c r="T2780" s="87" t="s">
        <v>405</v>
      </c>
      <c r="U2780" s="88"/>
      <c r="V2780" s="87"/>
    </row>
    <row r="2781" spans="1:22" x14ac:dyDescent="0.2">
      <c r="A2781" s="48">
        <v>138</v>
      </c>
      <c r="B2781" s="48" t="s">
        <v>81</v>
      </c>
      <c r="C2781" s="48" t="s">
        <v>1419</v>
      </c>
      <c r="D2781" s="49">
        <v>765</v>
      </c>
      <c r="E2781" s="50" t="s">
        <v>519</v>
      </c>
      <c r="F2781" s="48" t="s">
        <v>520</v>
      </c>
      <c r="G2781" s="48" t="s">
        <v>401</v>
      </c>
      <c r="H2781" s="48">
        <v>765</v>
      </c>
      <c r="I2781" s="48">
        <v>1</v>
      </c>
      <c r="J2781" s="48" t="s">
        <v>402</v>
      </c>
      <c r="K2781" s="48">
        <v>2851</v>
      </c>
      <c r="L2781" s="49">
        <v>10</v>
      </c>
      <c r="M2781" s="48" t="s">
        <v>515</v>
      </c>
      <c r="N2781" s="51" t="s">
        <v>404</v>
      </c>
      <c r="P2781" s="48">
        <v>960</v>
      </c>
      <c r="Q2781" s="131" t="str">
        <f>IFERROR(INDEX(JRoomSCS!C:C,MATCH(JRooms!M2781,JRoomSCS!$B:$B,0)),"N/A")</f>
        <v>N/A</v>
      </c>
      <c r="R2781" s="86" t="s">
        <v>405</v>
      </c>
      <c r="S2781" s="87" t="str">
        <f>IFERROR(INDEX(SchoolList!C:C,MATCH(T2781,SchoolList!A:A,0)),"N/A")</f>
        <v>N/A</v>
      </c>
      <c r="T2781" s="87" t="s">
        <v>405</v>
      </c>
      <c r="U2781" s="88"/>
      <c r="V2781" s="87"/>
    </row>
    <row r="2782" spans="1:22" x14ac:dyDescent="0.2">
      <c r="A2782" s="48">
        <v>138</v>
      </c>
      <c r="B2782" s="48" t="s">
        <v>81</v>
      </c>
      <c r="C2782" s="48" t="s">
        <v>1419</v>
      </c>
      <c r="D2782" s="49">
        <v>765</v>
      </c>
      <c r="E2782" s="50" t="s">
        <v>519</v>
      </c>
      <c r="F2782" s="48" t="s">
        <v>520</v>
      </c>
      <c r="G2782" s="48" t="s">
        <v>401</v>
      </c>
      <c r="H2782" s="48">
        <v>765</v>
      </c>
      <c r="I2782" s="48">
        <v>1</v>
      </c>
      <c r="J2782" s="48" t="s">
        <v>402</v>
      </c>
      <c r="K2782" s="48">
        <v>2848</v>
      </c>
      <c r="L2782" s="49">
        <v>12</v>
      </c>
      <c r="M2782" s="48" t="s">
        <v>515</v>
      </c>
      <c r="N2782" s="51" t="s">
        <v>404</v>
      </c>
      <c r="P2782" s="48">
        <v>768</v>
      </c>
      <c r="Q2782" s="131" t="str">
        <f>IFERROR(INDEX(JRoomSCS!C:C,MATCH(JRooms!M2782,JRoomSCS!$B:$B,0)),"N/A")</f>
        <v>N/A</v>
      </c>
      <c r="R2782" s="86" t="s">
        <v>405</v>
      </c>
      <c r="S2782" s="87" t="str">
        <f>IFERROR(INDEX(SchoolList!C:C,MATCH(T2782,SchoolList!A:A,0)),"N/A")</f>
        <v>N/A</v>
      </c>
      <c r="T2782" s="87" t="s">
        <v>405</v>
      </c>
      <c r="U2782" s="88"/>
      <c r="V2782" s="87"/>
    </row>
    <row r="2783" spans="1:22" x14ac:dyDescent="0.2">
      <c r="A2783" s="48">
        <v>138</v>
      </c>
      <c r="B2783" s="48" t="s">
        <v>81</v>
      </c>
      <c r="C2783" s="48" t="s">
        <v>1419</v>
      </c>
      <c r="D2783" s="49">
        <v>765</v>
      </c>
      <c r="E2783" s="50" t="s">
        <v>519</v>
      </c>
      <c r="F2783" s="48" t="s">
        <v>520</v>
      </c>
      <c r="G2783" s="48" t="s">
        <v>401</v>
      </c>
      <c r="H2783" s="48">
        <v>765</v>
      </c>
      <c r="I2783" s="48">
        <v>1</v>
      </c>
      <c r="J2783" s="48" t="s">
        <v>402</v>
      </c>
      <c r="K2783" s="48">
        <v>2849</v>
      </c>
      <c r="L2783" s="49">
        <v>13</v>
      </c>
      <c r="M2783" s="48" t="s">
        <v>515</v>
      </c>
      <c r="N2783" s="51" t="s">
        <v>404</v>
      </c>
      <c r="P2783" s="48">
        <v>768</v>
      </c>
      <c r="Q2783" s="131" t="str">
        <f>IFERROR(INDEX(JRoomSCS!C:C,MATCH(JRooms!M2783,JRoomSCS!$B:$B,0)),"N/A")</f>
        <v>N/A</v>
      </c>
      <c r="R2783" s="86" t="s">
        <v>405</v>
      </c>
      <c r="S2783" s="87" t="str">
        <f>IFERROR(INDEX(SchoolList!C:C,MATCH(T2783,SchoolList!A:A,0)),"N/A")</f>
        <v>N/A</v>
      </c>
      <c r="T2783" s="87" t="s">
        <v>405</v>
      </c>
      <c r="U2783" s="88"/>
      <c r="V2783" s="87"/>
    </row>
    <row r="2784" spans="1:22" x14ac:dyDescent="0.2">
      <c r="A2784" s="48">
        <v>138</v>
      </c>
      <c r="B2784" s="48" t="s">
        <v>81</v>
      </c>
      <c r="C2784" s="48" t="s">
        <v>1419</v>
      </c>
      <c r="D2784" s="49">
        <v>765</v>
      </c>
      <c r="E2784" s="50" t="s">
        <v>519</v>
      </c>
      <c r="F2784" s="48" t="s">
        <v>520</v>
      </c>
      <c r="G2784" s="48" t="s">
        <v>401</v>
      </c>
      <c r="H2784" s="48">
        <v>765</v>
      </c>
      <c r="I2784" s="48">
        <v>1</v>
      </c>
      <c r="J2784" s="48" t="s">
        <v>402</v>
      </c>
      <c r="K2784" s="48">
        <v>2846</v>
      </c>
      <c r="L2784" s="49">
        <v>14</v>
      </c>
      <c r="M2784" s="48" t="s">
        <v>515</v>
      </c>
      <c r="N2784" s="51" t="s">
        <v>404</v>
      </c>
      <c r="P2784" s="48">
        <v>841</v>
      </c>
      <c r="Q2784" s="131" t="str">
        <f>IFERROR(INDEX(JRoomSCS!C:C,MATCH(JRooms!M2784,JRoomSCS!$B:$B,0)),"N/A")</f>
        <v>N/A</v>
      </c>
      <c r="R2784" s="86" t="s">
        <v>405</v>
      </c>
      <c r="S2784" s="87" t="str">
        <f>IFERROR(INDEX(SchoolList!C:C,MATCH(T2784,SchoolList!A:A,0)),"N/A")</f>
        <v>N/A</v>
      </c>
      <c r="T2784" s="87" t="s">
        <v>405</v>
      </c>
      <c r="U2784" s="88"/>
      <c r="V2784" s="87"/>
    </row>
    <row r="2785" spans="1:22" x14ac:dyDescent="0.2">
      <c r="A2785" s="48">
        <v>138</v>
      </c>
      <c r="B2785" s="48" t="s">
        <v>81</v>
      </c>
      <c r="C2785" s="48" t="s">
        <v>1419</v>
      </c>
      <c r="D2785" s="49">
        <v>765</v>
      </c>
      <c r="E2785" s="50" t="s">
        <v>519</v>
      </c>
      <c r="F2785" s="48" t="s">
        <v>520</v>
      </c>
      <c r="G2785" s="48" t="s">
        <v>401</v>
      </c>
      <c r="H2785" s="48">
        <v>765</v>
      </c>
      <c r="I2785" s="48">
        <v>1</v>
      </c>
      <c r="J2785" s="48" t="s">
        <v>402</v>
      </c>
      <c r="K2785" s="48">
        <v>2845</v>
      </c>
      <c r="L2785" s="49">
        <v>15</v>
      </c>
      <c r="M2785" s="48" t="s">
        <v>515</v>
      </c>
      <c r="N2785" s="51" t="s">
        <v>404</v>
      </c>
      <c r="P2785" s="48">
        <v>841</v>
      </c>
      <c r="Q2785" s="131" t="str">
        <f>IFERROR(INDEX(JRoomSCS!C:C,MATCH(JRooms!M2785,JRoomSCS!$B:$B,0)),"N/A")</f>
        <v>N/A</v>
      </c>
      <c r="R2785" s="86" t="s">
        <v>405</v>
      </c>
      <c r="S2785" s="87" t="str">
        <f>IFERROR(INDEX(SchoolList!C:C,MATCH(T2785,SchoolList!A:A,0)),"N/A")</f>
        <v>N/A</v>
      </c>
      <c r="T2785" s="87" t="s">
        <v>405</v>
      </c>
      <c r="U2785" s="88"/>
      <c r="V2785" s="87"/>
    </row>
    <row r="2786" spans="1:22" x14ac:dyDescent="0.2">
      <c r="A2786" s="48">
        <v>138</v>
      </c>
      <c r="B2786" s="48" t="s">
        <v>81</v>
      </c>
      <c r="C2786" s="48" t="s">
        <v>1419</v>
      </c>
      <c r="D2786" s="49">
        <v>765</v>
      </c>
      <c r="E2786" s="50" t="s">
        <v>519</v>
      </c>
      <c r="F2786" s="48" t="s">
        <v>520</v>
      </c>
      <c r="G2786" s="48" t="s">
        <v>401</v>
      </c>
      <c r="H2786" s="48">
        <v>765</v>
      </c>
      <c r="I2786" s="48">
        <v>1</v>
      </c>
      <c r="J2786" s="48" t="s">
        <v>402</v>
      </c>
      <c r="K2786" s="48">
        <v>2844</v>
      </c>
      <c r="L2786" s="49">
        <v>16</v>
      </c>
      <c r="M2786" s="48" t="s">
        <v>515</v>
      </c>
      <c r="N2786" s="51" t="s">
        <v>404</v>
      </c>
      <c r="P2786" s="48">
        <v>841</v>
      </c>
      <c r="Q2786" s="131" t="str">
        <f>IFERROR(INDEX(JRoomSCS!C:C,MATCH(JRooms!M2786,JRoomSCS!$B:$B,0)),"N/A")</f>
        <v>N/A</v>
      </c>
      <c r="R2786" s="86" t="s">
        <v>405</v>
      </c>
      <c r="S2786" s="87" t="str">
        <f>IFERROR(INDEX(SchoolList!C:C,MATCH(T2786,SchoolList!A:A,0)),"N/A")</f>
        <v>N/A</v>
      </c>
      <c r="T2786" s="87" t="s">
        <v>405</v>
      </c>
      <c r="U2786" s="88"/>
      <c r="V2786" s="87"/>
    </row>
    <row r="2787" spans="1:22" x14ac:dyDescent="0.2">
      <c r="A2787" s="48">
        <v>138</v>
      </c>
      <c r="B2787" s="48" t="s">
        <v>81</v>
      </c>
      <c r="C2787" s="48" t="s">
        <v>1419</v>
      </c>
      <c r="D2787" s="49">
        <v>765</v>
      </c>
      <c r="E2787" s="50" t="s">
        <v>519</v>
      </c>
      <c r="F2787" s="48" t="s">
        <v>520</v>
      </c>
      <c r="G2787" s="48" t="s">
        <v>401</v>
      </c>
      <c r="H2787" s="48">
        <v>765</v>
      </c>
      <c r="I2787" s="48">
        <v>1</v>
      </c>
      <c r="J2787" s="48" t="s">
        <v>402</v>
      </c>
      <c r="K2787" s="48">
        <v>2843</v>
      </c>
      <c r="L2787" s="49">
        <v>17</v>
      </c>
      <c r="M2787" s="48" t="s">
        <v>515</v>
      </c>
      <c r="N2787" s="51" t="s">
        <v>404</v>
      </c>
      <c r="P2787" s="48">
        <v>841</v>
      </c>
      <c r="Q2787" s="131" t="str">
        <f>IFERROR(INDEX(JRoomSCS!C:C,MATCH(JRooms!M2787,JRoomSCS!$B:$B,0)),"N/A")</f>
        <v>N/A</v>
      </c>
      <c r="R2787" s="86" t="s">
        <v>405</v>
      </c>
      <c r="S2787" s="87" t="str">
        <f>IFERROR(INDEX(SchoolList!C:C,MATCH(T2787,SchoolList!A:A,0)),"N/A")</f>
        <v>N/A</v>
      </c>
      <c r="T2787" s="87" t="s">
        <v>405</v>
      </c>
      <c r="U2787" s="88"/>
      <c r="V2787" s="87"/>
    </row>
    <row r="2788" spans="1:22" x14ac:dyDescent="0.2">
      <c r="A2788" s="48">
        <v>138</v>
      </c>
      <c r="B2788" s="48" t="s">
        <v>81</v>
      </c>
      <c r="C2788" s="48" t="s">
        <v>1419</v>
      </c>
      <c r="D2788" s="49">
        <v>765</v>
      </c>
      <c r="E2788" s="50" t="s">
        <v>519</v>
      </c>
      <c r="F2788" s="48" t="s">
        <v>520</v>
      </c>
      <c r="G2788" s="48" t="s">
        <v>401</v>
      </c>
      <c r="H2788" s="48">
        <v>765</v>
      </c>
      <c r="I2788" s="48">
        <v>1</v>
      </c>
      <c r="J2788" s="48" t="s">
        <v>402</v>
      </c>
      <c r="K2788" s="48">
        <v>2842</v>
      </c>
      <c r="L2788" s="49">
        <v>18</v>
      </c>
      <c r="M2788" s="48" t="s">
        <v>515</v>
      </c>
      <c r="N2788" s="51" t="s">
        <v>404</v>
      </c>
      <c r="P2788" s="48">
        <v>841</v>
      </c>
      <c r="Q2788" s="131" t="str">
        <f>IFERROR(INDEX(JRoomSCS!C:C,MATCH(JRooms!M2788,JRoomSCS!$B:$B,0)),"N/A")</f>
        <v>N/A</v>
      </c>
      <c r="R2788" s="86" t="s">
        <v>405</v>
      </c>
      <c r="S2788" s="87" t="str">
        <f>IFERROR(INDEX(SchoolList!C:C,MATCH(T2788,SchoolList!A:A,0)),"N/A")</f>
        <v>N/A</v>
      </c>
      <c r="T2788" s="87" t="s">
        <v>405</v>
      </c>
      <c r="U2788" s="88"/>
      <c r="V2788" s="87"/>
    </row>
    <row r="2789" spans="1:22" x14ac:dyDescent="0.2">
      <c r="A2789" s="48">
        <v>138</v>
      </c>
      <c r="B2789" s="48" t="s">
        <v>81</v>
      </c>
      <c r="C2789" s="48" t="s">
        <v>1419</v>
      </c>
      <c r="D2789" s="49">
        <v>765</v>
      </c>
      <c r="E2789" s="50" t="s">
        <v>519</v>
      </c>
      <c r="F2789" s="48" t="s">
        <v>520</v>
      </c>
      <c r="G2789" s="48" t="s">
        <v>401</v>
      </c>
      <c r="H2789" s="48">
        <v>765</v>
      </c>
      <c r="I2789" s="48">
        <v>1</v>
      </c>
      <c r="J2789" s="48" t="s">
        <v>402</v>
      </c>
      <c r="K2789" s="48">
        <v>2841</v>
      </c>
      <c r="L2789" s="49">
        <v>19</v>
      </c>
      <c r="M2789" s="48" t="s">
        <v>515</v>
      </c>
      <c r="N2789" s="51" t="s">
        <v>404</v>
      </c>
      <c r="P2789" s="48">
        <v>841</v>
      </c>
      <c r="Q2789" s="131" t="str">
        <f>IFERROR(INDEX(JRoomSCS!C:C,MATCH(JRooms!M2789,JRoomSCS!$B:$B,0)),"N/A")</f>
        <v>N/A</v>
      </c>
      <c r="R2789" s="86" t="s">
        <v>405</v>
      </c>
      <c r="S2789" s="87" t="str">
        <f>IFERROR(INDEX(SchoolList!C:C,MATCH(T2789,SchoolList!A:A,0)),"N/A")</f>
        <v>N/A</v>
      </c>
      <c r="T2789" s="87" t="s">
        <v>405</v>
      </c>
      <c r="U2789" s="88"/>
      <c r="V2789" s="87"/>
    </row>
    <row r="2790" spans="1:22" x14ac:dyDescent="0.2">
      <c r="A2790" s="48">
        <v>138</v>
      </c>
      <c r="B2790" s="48" t="s">
        <v>81</v>
      </c>
      <c r="C2790" s="48" t="s">
        <v>1419</v>
      </c>
      <c r="D2790" s="49">
        <v>765</v>
      </c>
      <c r="E2790" s="50" t="s">
        <v>519</v>
      </c>
      <c r="F2790" s="48" t="s">
        <v>520</v>
      </c>
      <c r="G2790" s="48" t="s">
        <v>401</v>
      </c>
      <c r="H2790" s="48">
        <v>765</v>
      </c>
      <c r="I2790" s="48">
        <v>1</v>
      </c>
      <c r="J2790" s="48" t="s">
        <v>402</v>
      </c>
      <c r="K2790" s="48">
        <v>2840</v>
      </c>
      <c r="L2790" s="49">
        <v>20</v>
      </c>
      <c r="M2790" s="48" t="s">
        <v>515</v>
      </c>
      <c r="N2790" s="51" t="s">
        <v>404</v>
      </c>
      <c r="P2790" s="48">
        <v>1015</v>
      </c>
      <c r="Q2790" s="131" t="str">
        <f>IFERROR(INDEX(JRoomSCS!C:C,MATCH(JRooms!M2790,JRoomSCS!$B:$B,0)),"N/A")</f>
        <v>N/A</v>
      </c>
      <c r="R2790" s="86" t="s">
        <v>405</v>
      </c>
      <c r="S2790" s="87" t="str">
        <f>IFERROR(INDEX(SchoolList!C:C,MATCH(T2790,SchoolList!A:A,0)),"N/A")</f>
        <v>N/A</v>
      </c>
      <c r="T2790" s="87" t="s">
        <v>405</v>
      </c>
      <c r="U2790" s="88"/>
      <c r="V2790" s="87"/>
    </row>
    <row r="2791" spans="1:22" x14ac:dyDescent="0.2">
      <c r="A2791" s="48">
        <v>138</v>
      </c>
      <c r="B2791" s="48" t="s">
        <v>81</v>
      </c>
      <c r="C2791" s="48" t="s">
        <v>1419</v>
      </c>
      <c r="D2791" s="49">
        <v>765</v>
      </c>
      <c r="E2791" s="50" t="s">
        <v>519</v>
      </c>
      <c r="F2791" s="48" t="s">
        <v>520</v>
      </c>
      <c r="G2791" s="48" t="s">
        <v>401</v>
      </c>
      <c r="H2791" s="48">
        <v>765</v>
      </c>
      <c r="I2791" s="48">
        <v>1</v>
      </c>
      <c r="J2791" s="48" t="s">
        <v>402</v>
      </c>
      <c r="K2791" s="48">
        <v>2839</v>
      </c>
      <c r="L2791" s="49">
        <v>21</v>
      </c>
      <c r="M2791" s="48" t="s">
        <v>515</v>
      </c>
      <c r="N2791" s="51" t="s">
        <v>404</v>
      </c>
      <c r="P2791" s="48">
        <v>1015</v>
      </c>
      <c r="Q2791" s="131" t="str">
        <f>IFERROR(INDEX(JRoomSCS!C:C,MATCH(JRooms!M2791,JRoomSCS!$B:$B,0)),"N/A")</f>
        <v>N/A</v>
      </c>
      <c r="R2791" s="86" t="s">
        <v>405</v>
      </c>
      <c r="S2791" s="87" t="str">
        <f>IFERROR(INDEX(SchoolList!C:C,MATCH(T2791,SchoolList!A:A,0)),"N/A")</f>
        <v>N/A</v>
      </c>
      <c r="T2791" s="87" t="s">
        <v>405</v>
      </c>
      <c r="U2791" s="88"/>
      <c r="V2791" s="87"/>
    </row>
    <row r="2792" spans="1:22" x14ac:dyDescent="0.2">
      <c r="A2792" s="48">
        <v>138</v>
      </c>
      <c r="B2792" s="48" t="s">
        <v>81</v>
      </c>
      <c r="C2792" s="48" t="s">
        <v>1419</v>
      </c>
      <c r="D2792" s="49">
        <v>765</v>
      </c>
      <c r="E2792" s="50" t="s">
        <v>519</v>
      </c>
      <c r="F2792" s="48" t="s">
        <v>520</v>
      </c>
      <c r="G2792" s="48" t="s">
        <v>401</v>
      </c>
      <c r="H2792" s="48">
        <v>765</v>
      </c>
      <c r="I2792" s="48">
        <v>1</v>
      </c>
      <c r="J2792" s="48" t="s">
        <v>402</v>
      </c>
      <c r="K2792" s="48">
        <v>2838</v>
      </c>
      <c r="L2792" s="49" t="s">
        <v>594</v>
      </c>
      <c r="M2792" s="48" t="s">
        <v>412</v>
      </c>
      <c r="N2792" s="51" t="s">
        <v>413</v>
      </c>
      <c r="P2792" s="48">
        <v>1482</v>
      </c>
      <c r="Q2792" s="131" t="str">
        <f>IFERROR(INDEX(JRoomSCS!C:C,MATCH(JRooms!M2792,JRoomSCS!$B:$B,0)),"N/A")</f>
        <v>N/A</v>
      </c>
      <c r="R2792" s="86" t="s">
        <v>405</v>
      </c>
      <c r="S2792" s="87" t="str">
        <f>IFERROR(INDEX(SchoolList!C:C,MATCH(T2792,SchoolList!A:A,0)),"N/A")</f>
        <v>N/A</v>
      </c>
      <c r="T2792" s="87" t="s">
        <v>405</v>
      </c>
      <c r="U2792" s="88"/>
      <c r="V2792" s="87"/>
    </row>
    <row r="2793" spans="1:22" x14ac:dyDescent="0.2">
      <c r="A2793" s="48">
        <v>138</v>
      </c>
      <c r="B2793" s="48" t="s">
        <v>81</v>
      </c>
      <c r="C2793" s="48" t="s">
        <v>1419</v>
      </c>
      <c r="D2793" s="49">
        <v>765</v>
      </c>
      <c r="E2793" s="50" t="s">
        <v>519</v>
      </c>
      <c r="F2793" s="48" t="s">
        <v>520</v>
      </c>
      <c r="G2793" s="48" t="s">
        <v>401</v>
      </c>
      <c r="H2793" s="48">
        <v>765</v>
      </c>
      <c r="I2793" s="48">
        <v>1</v>
      </c>
      <c r="J2793" s="48" t="s">
        <v>402</v>
      </c>
      <c r="K2793" s="48">
        <v>2850</v>
      </c>
      <c r="L2793" s="49" t="s">
        <v>414</v>
      </c>
      <c r="M2793" s="48" t="s">
        <v>415</v>
      </c>
      <c r="N2793" s="51" t="s">
        <v>416</v>
      </c>
      <c r="P2793" s="48">
        <v>1131</v>
      </c>
      <c r="Q2793" s="131" t="str">
        <f>IFERROR(INDEX(JRoomSCS!C:C,MATCH(JRooms!M2793,JRoomSCS!$B:$B,0)),"N/A")</f>
        <v>N/A</v>
      </c>
      <c r="R2793" s="86" t="s">
        <v>405</v>
      </c>
      <c r="S2793" s="87" t="str">
        <f>IFERROR(INDEX(SchoolList!C:C,MATCH(T2793,SchoolList!A:A,0)),"N/A")</f>
        <v>N/A</v>
      </c>
      <c r="T2793" s="87" t="s">
        <v>405</v>
      </c>
      <c r="U2793" s="88"/>
      <c r="V2793" s="87"/>
    </row>
    <row r="2794" spans="1:22" x14ac:dyDescent="0.2">
      <c r="A2794" s="48">
        <v>92</v>
      </c>
      <c r="B2794" s="48" t="s">
        <v>1420</v>
      </c>
      <c r="C2794" s="48" t="s">
        <v>1421</v>
      </c>
      <c r="D2794" s="49">
        <v>592</v>
      </c>
      <c r="E2794" s="50" t="s">
        <v>399</v>
      </c>
      <c r="F2794" s="48" t="s">
        <v>400</v>
      </c>
      <c r="G2794" s="48" t="s">
        <v>401</v>
      </c>
      <c r="H2794" s="48">
        <v>592</v>
      </c>
      <c r="I2794" s="48">
        <v>1</v>
      </c>
      <c r="J2794" s="48" t="s">
        <v>402</v>
      </c>
      <c r="K2794" s="48">
        <v>1033</v>
      </c>
      <c r="L2794" s="49">
        <v>111</v>
      </c>
      <c r="M2794" s="48" t="s">
        <v>408</v>
      </c>
      <c r="N2794" s="51" t="s">
        <v>409</v>
      </c>
      <c r="P2794" s="48">
        <v>600</v>
      </c>
      <c r="Q2794" s="131" t="str">
        <f>IFERROR(INDEX(JRoomSCS!C:C,MATCH(JRooms!M2794,JRoomSCS!$B:$B,0)),"N/A")</f>
        <v>N/A</v>
      </c>
      <c r="R2794" s="86" t="s">
        <v>405</v>
      </c>
      <c r="S2794" s="87" t="str">
        <f>IFERROR(INDEX(SchoolList!C:C,MATCH(T2794,SchoolList!A:A,0)),"N/A")</f>
        <v>N/A</v>
      </c>
      <c r="T2794" s="87" t="s">
        <v>405</v>
      </c>
      <c r="U2794" s="88"/>
      <c r="V2794" s="87"/>
    </row>
    <row r="2795" spans="1:22" x14ac:dyDescent="0.2">
      <c r="A2795" s="48">
        <v>92</v>
      </c>
      <c r="B2795" s="48" t="s">
        <v>1420</v>
      </c>
      <c r="C2795" s="48" t="s">
        <v>1421</v>
      </c>
      <c r="D2795" s="49">
        <v>592</v>
      </c>
      <c r="E2795" s="50" t="s">
        <v>399</v>
      </c>
      <c r="F2795" s="48" t="s">
        <v>400</v>
      </c>
      <c r="G2795" s="48" t="s">
        <v>401</v>
      </c>
      <c r="H2795" s="48">
        <v>592</v>
      </c>
      <c r="I2795" s="48">
        <v>1</v>
      </c>
      <c r="J2795" s="48" t="s">
        <v>402</v>
      </c>
      <c r="K2795" s="48">
        <v>1034</v>
      </c>
      <c r="L2795" s="49">
        <v>115</v>
      </c>
      <c r="M2795" s="48" t="s">
        <v>403</v>
      </c>
      <c r="N2795" s="51" t="s">
        <v>404</v>
      </c>
      <c r="P2795" s="48">
        <v>825</v>
      </c>
      <c r="Q2795" s="131" t="str">
        <f>IFERROR(INDEX(JRoomSCS!C:C,MATCH(JRooms!M2795,JRoomSCS!$B:$B,0)),"N/A")</f>
        <v>N/A</v>
      </c>
      <c r="R2795" s="86" t="s">
        <v>405</v>
      </c>
      <c r="S2795" s="87" t="str">
        <f>IFERROR(INDEX(SchoolList!C:C,MATCH(T2795,SchoolList!A:A,0)),"N/A")</f>
        <v>N/A</v>
      </c>
      <c r="T2795" s="87" t="s">
        <v>405</v>
      </c>
      <c r="U2795" s="88"/>
      <c r="V2795" s="87"/>
    </row>
    <row r="2796" spans="1:22" x14ac:dyDescent="0.2">
      <c r="A2796" s="48">
        <v>92</v>
      </c>
      <c r="B2796" s="48" t="s">
        <v>1420</v>
      </c>
      <c r="C2796" s="48" t="s">
        <v>1421</v>
      </c>
      <c r="D2796" s="49">
        <v>592</v>
      </c>
      <c r="E2796" s="50" t="s">
        <v>399</v>
      </c>
      <c r="F2796" s="48" t="s">
        <v>400</v>
      </c>
      <c r="G2796" s="48" t="s">
        <v>401</v>
      </c>
      <c r="H2796" s="48">
        <v>592</v>
      </c>
      <c r="I2796" s="48">
        <v>1</v>
      </c>
      <c r="J2796" s="48" t="s">
        <v>402</v>
      </c>
      <c r="K2796" s="48">
        <v>1035</v>
      </c>
      <c r="L2796" s="49">
        <v>120</v>
      </c>
      <c r="M2796" s="48" t="s">
        <v>490</v>
      </c>
      <c r="N2796" s="51" t="s">
        <v>491</v>
      </c>
      <c r="P2796" s="48">
        <v>1280</v>
      </c>
      <c r="Q2796" s="131" t="str">
        <f>IFERROR(INDEX(JRoomSCS!C:C,MATCH(JRooms!M2796,JRoomSCS!$B:$B,0)),"N/A")</f>
        <v>N/A</v>
      </c>
      <c r="R2796" s="86" t="s">
        <v>405</v>
      </c>
      <c r="S2796" s="87" t="str">
        <f>IFERROR(INDEX(SchoolList!C:C,MATCH(T2796,SchoolList!A:A,0)),"N/A")</f>
        <v>N/A</v>
      </c>
      <c r="T2796" s="87" t="s">
        <v>405</v>
      </c>
      <c r="U2796" s="88"/>
      <c r="V2796" s="87"/>
    </row>
    <row r="2797" spans="1:22" x14ac:dyDescent="0.2">
      <c r="A2797" s="48">
        <v>92</v>
      </c>
      <c r="B2797" s="48" t="s">
        <v>1420</v>
      </c>
      <c r="C2797" s="48" t="s">
        <v>1421</v>
      </c>
      <c r="D2797" s="49">
        <v>592</v>
      </c>
      <c r="E2797" s="50" t="s">
        <v>399</v>
      </c>
      <c r="F2797" s="48" t="s">
        <v>400</v>
      </c>
      <c r="G2797" s="48" t="s">
        <v>401</v>
      </c>
      <c r="H2797" s="48">
        <v>592</v>
      </c>
      <c r="I2797" s="48">
        <v>1</v>
      </c>
      <c r="J2797" s="48" t="s">
        <v>402</v>
      </c>
      <c r="K2797" s="48">
        <v>253</v>
      </c>
      <c r="L2797" s="49">
        <v>125</v>
      </c>
      <c r="M2797" s="48" t="s">
        <v>406</v>
      </c>
      <c r="N2797" s="51" t="s">
        <v>404</v>
      </c>
      <c r="P2797" s="48">
        <v>1280</v>
      </c>
      <c r="Q2797" s="131" t="str">
        <f>IFERROR(INDEX(JRoomSCS!C:C,MATCH(JRooms!M2797,JRoomSCS!$B:$B,0)),"N/A")</f>
        <v>N/A</v>
      </c>
      <c r="R2797" s="86" t="s">
        <v>405</v>
      </c>
      <c r="S2797" s="87" t="str">
        <f>IFERROR(INDEX(SchoolList!C:C,MATCH(T2797,SchoolList!A:A,0)),"N/A")</f>
        <v>N/A</v>
      </c>
      <c r="T2797" s="87" t="s">
        <v>405</v>
      </c>
      <c r="U2797" s="88"/>
      <c r="V2797" s="87"/>
    </row>
    <row r="2798" spans="1:22" x14ac:dyDescent="0.2">
      <c r="A2798" s="48">
        <v>92</v>
      </c>
      <c r="B2798" s="48" t="s">
        <v>1420</v>
      </c>
      <c r="C2798" s="48" t="s">
        <v>1421</v>
      </c>
      <c r="D2798" s="49">
        <v>592</v>
      </c>
      <c r="E2798" s="50" t="s">
        <v>399</v>
      </c>
      <c r="F2798" s="48" t="s">
        <v>400</v>
      </c>
      <c r="G2798" s="48" t="s">
        <v>401</v>
      </c>
      <c r="H2798" s="48">
        <v>592</v>
      </c>
      <c r="I2798" s="48">
        <v>1</v>
      </c>
      <c r="J2798" s="48" t="s">
        <v>402</v>
      </c>
      <c r="K2798" s="48">
        <v>254</v>
      </c>
      <c r="L2798" s="49">
        <v>126</v>
      </c>
      <c r="M2798" s="48" t="s">
        <v>403</v>
      </c>
      <c r="N2798" s="51" t="s">
        <v>404</v>
      </c>
      <c r="P2798" s="48">
        <v>1280</v>
      </c>
      <c r="Q2798" s="131" t="str">
        <f>IFERROR(INDEX(JRoomSCS!C:C,MATCH(JRooms!M2798,JRoomSCS!$B:$B,0)),"N/A")</f>
        <v>N/A</v>
      </c>
      <c r="R2798" s="86" t="s">
        <v>405</v>
      </c>
      <c r="S2798" s="87" t="str">
        <f>IFERROR(INDEX(SchoolList!C:C,MATCH(T2798,SchoolList!A:A,0)),"N/A")</f>
        <v>N/A</v>
      </c>
      <c r="T2798" s="87" t="s">
        <v>405</v>
      </c>
      <c r="U2798" s="88"/>
      <c r="V2798" s="87"/>
    </row>
    <row r="2799" spans="1:22" x14ac:dyDescent="0.2">
      <c r="A2799" s="48">
        <v>92</v>
      </c>
      <c r="B2799" s="48" t="s">
        <v>1420</v>
      </c>
      <c r="C2799" s="48" t="s">
        <v>1421</v>
      </c>
      <c r="D2799" s="49">
        <v>593</v>
      </c>
      <c r="E2799" s="50" t="s">
        <v>454</v>
      </c>
      <c r="F2799" s="48" t="s">
        <v>455</v>
      </c>
      <c r="G2799" s="48" t="s">
        <v>401</v>
      </c>
      <c r="H2799" s="48">
        <v>593</v>
      </c>
      <c r="I2799" s="48">
        <v>1</v>
      </c>
      <c r="J2799" s="48" t="s">
        <v>402</v>
      </c>
      <c r="K2799" s="48">
        <v>255</v>
      </c>
      <c r="L2799" s="49">
        <v>101</v>
      </c>
      <c r="M2799" s="48" t="s">
        <v>415</v>
      </c>
      <c r="N2799" s="51" t="s">
        <v>416</v>
      </c>
      <c r="P2799" s="48">
        <v>2166</v>
      </c>
      <c r="Q2799" s="131" t="str">
        <f>IFERROR(INDEX(JRoomSCS!C:C,MATCH(JRooms!M2799,JRoomSCS!$B:$B,0)),"N/A")</f>
        <v>N/A</v>
      </c>
      <c r="R2799" s="86" t="s">
        <v>405</v>
      </c>
      <c r="S2799" s="87" t="str">
        <f>IFERROR(INDEX(SchoolList!C:C,MATCH(T2799,SchoolList!A:A,0)),"N/A")</f>
        <v>N/A</v>
      </c>
      <c r="T2799" s="87" t="s">
        <v>405</v>
      </c>
      <c r="U2799" s="88"/>
      <c r="V2799" s="87"/>
    </row>
    <row r="2800" spans="1:22" x14ac:dyDescent="0.2">
      <c r="A2800" s="48">
        <v>92</v>
      </c>
      <c r="B2800" s="48" t="s">
        <v>1420</v>
      </c>
      <c r="C2800" s="48" t="s">
        <v>1421</v>
      </c>
      <c r="D2800" s="49">
        <v>594</v>
      </c>
      <c r="E2800" s="50" t="s">
        <v>471</v>
      </c>
      <c r="F2800" s="48" t="s">
        <v>472</v>
      </c>
      <c r="G2800" s="48" t="s">
        <v>401</v>
      </c>
      <c r="H2800" s="48">
        <v>594</v>
      </c>
      <c r="I2800" s="48">
        <v>1</v>
      </c>
      <c r="J2800" s="48" t="s">
        <v>402</v>
      </c>
      <c r="K2800" s="48">
        <v>259</v>
      </c>
      <c r="L2800" s="49">
        <v>125</v>
      </c>
      <c r="M2800" s="48" t="s">
        <v>515</v>
      </c>
      <c r="N2800" s="51" t="s">
        <v>404</v>
      </c>
      <c r="P2800" s="48">
        <v>1026</v>
      </c>
      <c r="Q2800" s="131" t="str">
        <f>IFERROR(INDEX(JRoomSCS!C:C,MATCH(JRooms!M2800,JRoomSCS!$B:$B,0)),"N/A")</f>
        <v>N/A</v>
      </c>
      <c r="R2800" s="86" t="s">
        <v>405</v>
      </c>
      <c r="S2800" s="87" t="str">
        <f>IFERROR(INDEX(SchoolList!C:C,MATCH(T2800,SchoolList!A:A,0)),"N/A")</f>
        <v>N/A</v>
      </c>
      <c r="T2800" s="87" t="s">
        <v>405</v>
      </c>
      <c r="U2800" s="88"/>
      <c r="V2800" s="87"/>
    </row>
    <row r="2801" spans="1:22" x14ac:dyDescent="0.2">
      <c r="A2801" s="48">
        <v>92</v>
      </c>
      <c r="B2801" s="48" t="s">
        <v>1420</v>
      </c>
      <c r="C2801" s="48" t="s">
        <v>1421</v>
      </c>
      <c r="D2801" s="49">
        <v>594</v>
      </c>
      <c r="E2801" s="50" t="s">
        <v>471</v>
      </c>
      <c r="F2801" s="48" t="s">
        <v>472</v>
      </c>
      <c r="G2801" s="48" t="s">
        <v>401</v>
      </c>
      <c r="H2801" s="48">
        <v>594</v>
      </c>
      <c r="I2801" s="48">
        <v>1</v>
      </c>
      <c r="J2801" s="48" t="s">
        <v>402</v>
      </c>
      <c r="K2801" s="48">
        <v>256</v>
      </c>
      <c r="L2801" s="49">
        <v>141</v>
      </c>
      <c r="M2801" s="48" t="s">
        <v>567</v>
      </c>
      <c r="N2801" s="51" t="s">
        <v>568</v>
      </c>
      <c r="P2801" s="48">
        <v>5460</v>
      </c>
      <c r="Q2801" s="131" t="str">
        <f>IFERROR(INDEX(JRoomSCS!C:C,MATCH(JRooms!M2801,JRoomSCS!$B:$B,0)),"N/A")</f>
        <v>N/A</v>
      </c>
      <c r="R2801" s="86" t="s">
        <v>405</v>
      </c>
      <c r="S2801" s="87" t="str">
        <f>IFERROR(INDEX(SchoolList!C:C,MATCH(T2801,SchoolList!A:A,0)),"N/A")</f>
        <v>N/A</v>
      </c>
      <c r="T2801" s="87" t="s">
        <v>405</v>
      </c>
      <c r="U2801" s="88"/>
      <c r="V2801" s="87"/>
    </row>
    <row r="2802" spans="1:22" x14ac:dyDescent="0.2">
      <c r="A2802" s="48">
        <v>92</v>
      </c>
      <c r="B2802" s="48" t="s">
        <v>1420</v>
      </c>
      <c r="C2802" s="48" t="s">
        <v>1421</v>
      </c>
      <c r="D2802" s="49">
        <v>595</v>
      </c>
      <c r="E2802" s="50" t="s">
        <v>502</v>
      </c>
      <c r="F2802" s="48" t="s">
        <v>565</v>
      </c>
      <c r="G2802" s="48" t="s">
        <v>401</v>
      </c>
      <c r="H2802" s="48">
        <v>595</v>
      </c>
      <c r="I2802" s="48">
        <v>1</v>
      </c>
      <c r="J2802" s="48" t="s">
        <v>402</v>
      </c>
      <c r="K2802" s="48">
        <v>260</v>
      </c>
      <c r="L2802" s="49">
        <v>108</v>
      </c>
      <c r="M2802" s="48" t="s">
        <v>412</v>
      </c>
      <c r="N2802" s="51" t="s">
        <v>413</v>
      </c>
      <c r="P2802" s="48">
        <v>4452</v>
      </c>
      <c r="Q2802" s="131" t="str">
        <f>IFERROR(INDEX(JRoomSCS!C:C,MATCH(JRooms!M2802,JRoomSCS!$B:$B,0)),"N/A")</f>
        <v>N/A</v>
      </c>
      <c r="R2802" s="86" t="s">
        <v>405</v>
      </c>
      <c r="S2802" s="87" t="str">
        <f>IFERROR(INDEX(SchoolList!C:C,MATCH(T2802,SchoolList!A:A,0)),"N/A")</f>
        <v>N/A</v>
      </c>
      <c r="T2802" s="87" t="s">
        <v>405</v>
      </c>
      <c r="U2802" s="88"/>
      <c r="V2802" s="87"/>
    </row>
    <row r="2803" spans="1:22" x14ac:dyDescent="0.2">
      <c r="A2803" s="48">
        <v>92</v>
      </c>
      <c r="B2803" s="48" t="s">
        <v>1420</v>
      </c>
      <c r="C2803" s="48" t="s">
        <v>1421</v>
      </c>
      <c r="D2803" s="49">
        <v>595</v>
      </c>
      <c r="E2803" s="50" t="s">
        <v>502</v>
      </c>
      <c r="F2803" s="48" t="s">
        <v>565</v>
      </c>
      <c r="G2803" s="48" t="s">
        <v>401</v>
      </c>
      <c r="H2803" s="48">
        <v>595</v>
      </c>
      <c r="I2803" s="48">
        <v>1</v>
      </c>
      <c r="J2803" s="48" t="s">
        <v>402</v>
      </c>
      <c r="K2803" s="48">
        <v>261</v>
      </c>
      <c r="L2803" s="49">
        <v>112</v>
      </c>
      <c r="M2803" s="48" t="s">
        <v>360</v>
      </c>
      <c r="N2803" s="51" t="s">
        <v>404</v>
      </c>
      <c r="P2803" s="48">
        <v>1026</v>
      </c>
      <c r="Q2803" s="131" t="str">
        <f>IFERROR(INDEX(JRoomSCS!C:C,MATCH(JRooms!M2803,JRoomSCS!$B:$B,0)),"N/A")</f>
        <v>Arts</v>
      </c>
      <c r="R2803" s="86" t="s">
        <v>405</v>
      </c>
      <c r="S2803" s="87" t="str">
        <f>IFERROR(INDEX(SchoolList!C:C,MATCH(T2803,SchoolList!A:A,0)),"N/A")</f>
        <v>N/A</v>
      </c>
      <c r="T2803" s="87" t="s">
        <v>405</v>
      </c>
      <c r="U2803" s="88"/>
      <c r="V2803" s="87"/>
    </row>
    <row r="2804" spans="1:22" x14ac:dyDescent="0.2">
      <c r="A2804" s="48">
        <v>92</v>
      </c>
      <c r="B2804" s="48" t="s">
        <v>1420</v>
      </c>
      <c r="C2804" s="48" t="s">
        <v>1421</v>
      </c>
      <c r="D2804" s="49">
        <v>595</v>
      </c>
      <c r="E2804" s="50" t="s">
        <v>502</v>
      </c>
      <c r="F2804" s="48" t="s">
        <v>565</v>
      </c>
      <c r="G2804" s="48" t="s">
        <v>401</v>
      </c>
      <c r="H2804" s="48">
        <v>595</v>
      </c>
      <c r="I2804" s="48">
        <v>1</v>
      </c>
      <c r="J2804" s="48" t="s">
        <v>402</v>
      </c>
      <c r="K2804" s="48">
        <v>1027</v>
      </c>
      <c r="L2804" s="49">
        <v>125</v>
      </c>
      <c r="M2804" s="48" t="s">
        <v>515</v>
      </c>
      <c r="N2804" s="51" t="s">
        <v>404</v>
      </c>
      <c r="P2804" s="48">
        <v>806</v>
      </c>
      <c r="Q2804" s="131" t="str">
        <f>IFERROR(INDEX(JRoomSCS!C:C,MATCH(JRooms!M2804,JRoomSCS!$B:$B,0)),"N/A")</f>
        <v>N/A</v>
      </c>
      <c r="R2804" s="86" t="s">
        <v>405</v>
      </c>
      <c r="S2804" s="87" t="str">
        <f>IFERROR(INDEX(SchoolList!C:C,MATCH(T2804,SchoolList!A:A,0)),"N/A")</f>
        <v>N/A</v>
      </c>
      <c r="T2804" s="87" t="s">
        <v>405</v>
      </c>
      <c r="U2804" s="88"/>
      <c r="V2804" s="87"/>
    </row>
    <row r="2805" spans="1:22" x14ac:dyDescent="0.2">
      <c r="A2805" s="48">
        <v>92</v>
      </c>
      <c r="B2805" s="48" t="s">
        <v>1420</v>
      </c>
      <c r="C2805" s="48" t="s">
        <v>1421</v>
      </c>
      <c r="D2805" s="49">
        <v>595</v>
      </c>
      <c r="E2805" s="50" t="s">
        <v>502</v>
      </c>
      <c r="F2805" s="48" t="s">
        <v>565</v>
      </c>
      <c r="G2805" s="48" t="s">
        <v>401</v>
      </c>
      <c r="H2805" s="48">
        <v>595</v>
      </c>
      <c r="I2805" s="48">
        <v>1</v>
      </c>
      <c r="J2805" s="48" t="s">
        <v>402</v>
      </c>
      <c r="K2805" s="48">
        <v>1028</v>
      </c>
      <c r="L2805" s="49">
        <v>126</v>
      </c>
      <c r="M2805" s="48" t="s">
        <v>515</v>
      </c>
      <c r="N2805" s="51" t="s">
        <v>404</v>
      </c>
      <c r="P2805" s="48">
        <v>575</v>
      </c>
      <c r="Q2805" s="131" t="str">
        <f>IFERROR(INDEX(JRoomSCS!C:C,MATCH(JRooms!M2805,JRoomSCS!$B:$B,0)),"N/A")</f>
        <v>N/A</v>
      </c>
      <c r="R2805" s="86" t="s">
        <v>405</v>
      </c>
      <c r="S2805" s="87" t="str">
        <f>IFERROR(INDEX(SchoolList!C:C,MATCH(T2805,SchoolList!A:A,0)),"N/A")</f>
        <v>N/A</v>
      </c>
      <c r="T2805" s="87" t="s">
        <v>405</v>
      </c>
      <c r="U2805" s="88"/>
      <c r="V2805" s="87"/>
    </row>
    <row r="2806" spans="1:22" x14ac:dyDescent="0.2">
      <c r="A2806" s="48">
        <v>92</v>
      </c>
      <c r="B2806" s="48" t="s">
        <v>1420</v>
      </c>
      <c r="C2806" s="48" t="s">
        <v>1421</v>
      </c>
      <c r="D2806" s="49">
        <v>595</v>
      </c>
      <c r="E2806" s="50" t="s">
        <v>502</v>
      </c>
      <c r="F2806" s="48" t="s">
        <v>565</v>
      </c>
      <c r="G2806" s="48" t="s">
        <v>401</v>
      </c>
      <c r="H2806" s="48">
        <v>595</v>
      </c>
      <c r="I2806" s="48">
        <v>1</v>
      </c>
      <c r="J2806" s="48" t="s">
        <v>402</v>
      </c>
      <c r="K2806" s="48">
        <v>1026</v>
      </c>
      <c r="L2806" s="49">
        <v>127</v>
      </c>
      <c r="M2806" s="48" t="s">
        <v>362</v>
      </c>
      <c r="N2806" s="51" t="s">
        <v>404</v>
      </c>
      <c r="P2806" s="48">
        <v>966</v>
      </c>
      <c r="Q2806" s="131" t="str">
        <f>IFERROR(INDEX(JRoomSCS!C:C,MATCH(JRooms!M2806,JRoomSCS!$B:$B,0)),"N/A")</f>
        <v>Arts</v>
      </c>
      <c r="R2806" s="86" t="s">
        <v>405</v>
      </c>
      <c r="S2806" s="87" t="str">
        <f>IFERROR(INDEX(SchoolList!C:C,MATCH(T2806,SchoolList!A:A,0)),"N/A")</f>
        <v>N/A</v>
      </c>
      <c r="T2806" s="87" t="s">
        <v>405</v>
      </c>
      <c r="U2806" s="88"/>
      <c r="V2806" s="87"/>
    </row>
    <row r="2807" spans="1:22" x14ac:dyDescent="0.2">
      <c r="A2807" s="48">
        <v>92</v>
      </c>
      <c r="B2807" s="48" t="s">
        <v>1420</v>
      </c>
      <c r="C2807" s="48" t="s">
        <v>1421</v>
      </c>
      <c r="D2807" s="49">
        <v>596</v>
      </c>
      <c r="E2807" s="50" t="s">
        <v>487</v>
      </c>
      <c r="F2807" s="48" t="s">
        <v>488</v>
      </c>
      <c r="G2807" s="48" t="s">
        <v>401</v>
      </c>
      <c r="H2807" s="48">
        <v>596</v>
      </c>
      <c r="I2807" s="48">
        <v>1</v>
      </c>
      <c r="J2807" s="48" t="s">
        <v>402</v>
      </c>
      <c r="K2807" s="48">
        <v>262</v>
      </c>
      <c r="L2807" s="49">
        <v>104</v>
      </c>
      <c r="M2807" s="48" t="s">
        <v>515</v>
      </c>
      <c r="N2807" s="51" t="s">
        <v>404</v>
      </c>
      <c r="P2807" s="48">
        <v>775</v>
      </c>
      <c r="Q2807" s="131" t="str">
        <f>IFERROR(INDEX(JRoomSCS!C:C,MATCH(JRooms!M2807,JRoomSCS!$B:$B,0)),"N/A")</f>
        <v>N/A</v>
      </c>
      <c r="R2807" s="86" t="s">
        <v>405</v>
      </c>
      <c r="S2807" s="87" t="str">
        <f>IFERROR(INDEX(SchoolList!C:C,MATCH(T2807,SchoolList!A:A,0)),"N/A")</f>
        <v>N/A</v>
      </c>
      <c r="T2807" s="87" t="s">
        <v>405</v>
      </c>
      <c r="U2807" s="88"/>
      <c r="V2807" s="87"/>
    </row>
    <row r="2808" spans="1:22" x14ac:dyDescent="0.2">
      <c r="A2808" s="48">
        <v>92</v>
      </c>
      <c r="B2808" s="48" t="s">
        <v>1420</v>
      </c>
      <c r="C2808" s="48" t="s">
        <v>1421</v>
      </c>
      <c r="D2808" s="49">
        <v>596</v>
      </c>
      <c r="E2808" s="50" t="s">
        <v>487</v>
      </c>
      <c r="F2808" s="48" t="s">
        <v>488</v>
      </c>
      <c r="G2808" s="48" t="s">
        <v>401</v>
      </c>
      <c r="H2808" s="48">
        <v>596</v>
      </c>
      <c r="I2808" s="48">
        <v>1</v>
      </c>
      <c r="J2808" s="48" t="s">
        <v>402</v>
      </c>
      <c r="K2808" s="48">
        <v>263</v>
      </c>
      <c r="L2808" s="49">
        <v>107</v>
      </c>
      <c r="M2808" s="48" t="s">
        <v>515</v>
      </c>
      <c r="N2808" s="51" t="s">
        <v>404</v>
      </c>
      <c r="P2808" s="48">
        <v>775</v>
      </c>
      <c r="Q2808" s="131" t="str">
        <f>IFERROR(INDEX(JRoomSCS!C:C,MATCH(JRooms!M2808,JRoomSCS!$B:$B,0)),"N/A")</f>
        <v>N/A</v>
      </c>
      <c r="R2808" s="86" t="s">
        <v>405</v>
      </c>
      <c r="S2808" s="87" t="str">
        <f>IFERROR(INDEX(SchoolList!C:C,MATCH(T2808,SchoolList!A:A,0)),"N/A")</f>
        <v>N/A</v>
      </c>
      <c r="T2808" s="87" t="s">
        <v>405</v>
      </c>
      <c r="U2808" s="88"/>
      <c r="V2808" s="87"/>
    </row>
    <row r="2809" spans="1:22" x14ac:dyDescent="0.2">
      <c r="A2809" s="48">
        <v>92</v>
      </c>
      <c r="B2809" s="48" t="s">
        <v>1420</v>
      </c>
      <c r="C2809" s="48" t="s">
        <v>1421</v>
      </c>
      <c r="D2809" s="49">
        <v>596</v>
      </c>
      <c r="E2809" s="50" t="s">
        <v>487</v>
      </c>
      <c r="F2809" s="48" t="s">
        <v>488</v>
      </c>
      <c r="G2809" s="48" t="s">
        <v>401</v>
      </c>
      <c r="H2809" s="48">
        <v>596</v>
      </c>
      <c r="I2809" s="48">
        <v>1</v>
      </c>
      <c r="J2809" s="48" t="s">
        <v>402</v>
      </c>
      <c r="K2809" s="48">
        <v>264</v>
      </c>
      <c r="L2809" s="49">
        <v>111</v>
      </c>
      <c r="M2809" s="48" t="s">
        <v>515</v>
      </c>
      <c r="N2809" s="51" t="s">
        <v>404</v>
      </c>
      <c r="P2809" s="48">
        <v>775</v>
      </c>
      <c r="Q2809" s="131" t="str">
        <f>IFERROR(INDEX(JRoomSCS!C:C,MATCH(JRooms!M2809,JRoomSCS!$B:$B,0)),"N/A")</f>
        <v>N/A</v>
      </c>
      <c r="R2809" s="86" t="s">
        <v>405</v>
      </c>
      <c r="S2809" s="87" t="str">
        <f>IFERROR(INDEX(SchoolList!C:C,MATCH(T2809,SchoolList!A:A,0)),"N/A")</f>
        <v>N/A</v>
      </c>
      <c r="T2809" s="87" t="s">
        <v>405</v>
      </c>
      <c r="U2809" s="88"/>
      <c r="V2809" s="87"/>
    </row>
    <row r="2810" spans="1:22" x14ac:dyDescent="0.2">
      <c r="A2810" s="48">
        <v>92</v>
      </c>
      <c r="B2810" s="48" t="s">
        <v>1420</v>
      </c>
      <c r="C2810" s="48" t="s">
        <v>1421</v>
      </c>
      <c r="D2810" s="49">
        <v>596</v>
      </c>
      <c r="E2810" s="50" t="s">
        <v>487</v>
      </c>
      <c r="F2810" s="48" t="s">
        <v>488</v>
      </c>
      <c r="G2810" s="48" t="s">
        <v>401</v>
      </c>
      <c r="H2810" s="48">
        <v>596</v>
      </c>
      <c r="I2810" s="48">
        <v>1</v>
      </c>
      <c r="J2810" s="48" t="s">
        <v>402</v>
      </c>
      <c r="K2810" s="48">
        <v>265</v>
      </c>
      <c r="L2810" s="49">
        <v>112</v>
      </c>
      <c r="M2810" s="48" t="s">
        <v>515</v>
      </c>
      <c r="N2810" s="51" t="s">
        <v>404</v>
      </c>
      <c r="P2810" s="48">
        <v>775</v>
      </c>
      <c r="Q2810" s="131" t="str">
        <f>IFERROR(INDEX(JRoomSCS!C:C,MATCH(JRooms!M2810,JRoomSCS!$B:$B,0)),"N/A")</f>
        <v>N/A</v>
      </c>
      <c r="R2810" s="86" t="s">
        <v>405</v>
      </c>
      <c r="S2810" s="87" t="str">
        <f>IFERROR(INDEX(SchoolList!C:C,MATCH(T2810,SchoolList!A:A,0)),"N/A")</f>
        <v>N/A</v>
      </c>
      <c r="T2810" s="87" t="s">
        <v>405</v>
      </c>
      <c r="U2810" s="88"/>
      <c r="V2810" s="87"/>
    </row>
    <row r="2811" spans="1:22" x14ac:dyDescent="0.2">
      <c r="A2811" s="48">
        <v>92</v>
      </c>
      <c r="B2811" s="48" t="s">
        <v>1420</v>
      </c>
      <c r="C2811" s="48" t="s">
        <v>1421</v>
      </c>
      <c r="D2811" s="49">
        <v>596</v>
      </c>
      <c r="E2811" s="50" t="s">
        <v>487</v>
      </c>
      <c r="F2811" s="48" t="s">
        <v>488</v>
      </c>
      <c r="G2811" s="48" t="s">
        <v>401</v>
      </c>
      <c r="H2811" s="48">
        <v>596</v>
      </c>
      <c r="I2811" s="48">
        <v>1</v>
      </c>
      <c r="J2811" s="48" t="s">
        <v>402</v>
      </c>
      <c r="K2811" s="48">
        <v>266</v>
      </c>
      <c r="L2811" s="49">
        <v>113</v>
      </c>
      <c r="M2811" s="48" t="s">
        <v>515</v>
      </c>
      <c r="N2811" s="51" t="s">
        <v>404</v>
      </c>
      <c r="P2811" s="48">
        <v>775</v>
      </c>
      <c r="Q2811" s="131" t="str">
        <f>IFERROR(INDEX(JRoomSCS!C:C,MATCH(JRooms!M2811,JRoomSCS!$B:$B,0)),"N/A")</f>
        <v>N/A</v>
      </c>
      <c r="R2811" s="86" t="s">
        <v>405</v>
      </c>
      <c r="S2811" s="87" t="str">
        <f>IFERROR(INDEX(SchoolList!C:C,MATCH(T2811,SchoolList!A:A,0)),"N/A")</f>
        <v>N/A</v>
      </c>
      <c r="T2811" s="87" t="s">
        <v>405</v>
      </c>
      <c r="U2811" s="88"/>
      <c r="V2811" s="87"/>
    </row>
    <row r="2812" spans="1:22" x14ac:dyDescent="0.2">
      <c r="A2812" s="48">
        <v>92</v>
      </c>
      <c r="B2812" s="48" t="s">
        <v>1420</v>
      </c>
      <c r="C2812" s="48" t="s">
        <v>1421</v>
      </c>
      <c r="D2812" s="49">
        <v>596</v>
      </c>
      <c r="E2812" s="50" t="s">
        <v>487</v>
      </c>
      <c r="F2812" s="48" t="s">
        <v>488</v>
      </c>
      <c r="G2812" s="48" t="s">
        <v>401</v>
      </c>
      <c r="H2812" s="48">
        <v>596</v>
      </c>
      <c r="I2812" s="48">
        <v>1</v>
      </c>
      <c r="J2812" s="48" t="s">
        <v>402</v>
      </c>
      <c r="K2812" s="48">
        <v>267</v>
      </c>
      <c r="L2812" s="49">
        <v>114</v>
      </c>
      <c r="M2812" s="48" t="s">
        <v>515</v>
      </c>
      <c r="N2812" s="51" t="s">
        <v>404</v>
      </c>
      <c r="P2812" s="48">
        <v>775</v>
      </c>
      <c r="Q2812" s="131" t="str">
        <f>IFERROR(INDEX(JRoomSCS!C:C,MATCH(JRooms!M2812,JRoomSCS!$B:$B,0)),"N/A")</f>
        <v>N/A</v>
      </c>
      <c r="R2812" s="86" t="s">
        <v>405</v>
      </c>
      <c r="S2812" s="87" t="str">
        <f>IFERROR(INDEX(SchoolList!C:C,MATCH(T2812,SchoolList!A:A,0)),"N/A")</f>
        <v>N/A</v>
      </c>
      <c r="T2812" s="87" t="s">
        <v>405</v>
      </c>
      <c r="U2812" s="88"/>
      <c r="V2812" s="87"/>
    </row>
    <row r="2813" spans="1:22" x14ac:dyDescent="0.2">
      <c r="A2813" s="48">
        <v>92</v>
      </c>
      <c r="B2813" s="48" t="s">
        <v>1420</v>
      </c>
      <c r="C2813" s="48" t="s">
        <v>1421</v>
      </c>
      <c r="D2813" s="49">
        <v>596</v>
      </c>
      <c r="E2813" s="50" t="s">
        <v>487</v>
      </c>
      <c r="F2813" s="48" t="s">
        <v>488</v>
      </c>
      <c r="G2813" s="48" t="s">
        <v>401</v>
      </c>
      <c r="H2813" s="48">
        <v>982</v>
      </c>
      <c r="I2813" s="48">
        <v>2</v>
      </c>
      <c r="J2813" s="48" t="s">
        <v>463</v>
      </c>
      <c r="K2813" s="48">
        <v>270</v>
      </c>
      <c r="L2813" s="49">
        <v>205</v>
      </c>
      <c r="M2813" s="48" t="s">
        <v>515</v>
      </c>
      <c r="N2813" s="51" t="s">
        <v>404</v>
      </c>
      <c r="P2813" s="48">
        <v>600</v>
      </c>
      <c r="Q2813" s="131" t="str">
        <f>IFERROR(INDEX(JRoomSCS!C:C,MATCH(JRooms!M2813,JRoomSCS!$B:$B,0)),"N/A")</f>
        <v>N/A</v>
      </c>
      <c r="R2813" s="86" t="s">
        <v>405</v>
      </c>
      <c r="S2813" s="87" t="str">
        <f>IFERROR(INDEX(SchoolList!C:C,MATCH(T2813,SchoolList!A:A,0)),"N/A")</f>
        <v>N/A</v>
      </c>
      <c r="T2813" s="87" t="s">
        <v>405</v>
      </c>
      <c r="U2813" s="88"/>
      <c r="V2813" s="87"/>
    </row>
    <row r="2814" spans="1:22" x14ac:dyDescent="0.2">
      <c r="A2814" s="48">
        <v>92</v>
      </c>
      <c r="B2814" s="48" t="s">
        <v>1420</v>
      </c>
      <c r="C2814" s="48" t="s">
        <v>1421</v>
      </c>
      <c r="D2814" s="49">
        <v>596</v>
      </c>
      <c r="E2814" s="50" t="s">
        <v>487</v>
      </c>
      <c r="F2814" s="48" t="s">
        <v>488</v>
      </c>
      <c r="G2814" s="48" t="s">
        <v>401</v>
      </c>
      <c r="H2814" s="48">
        <v>982</v>
      </c>
      <c r="I2814" s="48">
        <v>2</v>
      </c>
      <c r="J2814" s="48" t="s">
        <v>463</v>
      </c>
      <c r="K2814" s="48">
        <v>271</v>
      </c>
      <c r="L2814" s="49">
        <v>206</v>
      </c>
      <c r="M2814" s="48" t="s">
        <v>515</v>
      </c>
      <c r="N2814" s="51" t="s">
        <v>404</v>
      </c>
      <c r="P2814" s="48">
        <v>744</v>
      </c>
      <c r="Q2814" s="131" t="str">
        <f>IFERROR(INDEX(JRoomSCS!C:C,MATCH(JRooms!M2814,JRoomSCS!$B:$B,0)),"N/A")</f>
        <v>N/A</v>
      </c>
      <c r="R2814" s="86" t="s">
        <v>405</v>
      </c>
      <c r="S2814" s="87" t="str">
        <f>IFERROR(INDEX(SchoolList!C:C,MATCH(T2814,SchoolList!A:A,0)),"N/A")</f>
        <v>N/A</v>
      </c>
      <c r="T2814" s="87" t="s">
        <v>405</v>
      </c>
      <c r="U2814" s="88"/>
      <c r="V2814" s="87"/>
    </row>
    <row r="2815" spans="1:22" x14ac:dyDescent="0.2">
      <c r="A2815" s="48">
        <v>92</v>
      </c>
      <c r="B2815" s="48" t="s">
        <v>1420</v>
      </c>
      <c r="C2815" s="48" t="s">
        <v>1421</v>
      </c>
      <c r="D2815" s="49">
        <v>596</v>
      </c>
      <c r="E2815" s="50" t="s">
        <v>487</v>
      </c>
      <c r="F2815" s="48" t="s">
        <v>488</v>
      </c>
      <c r="G2815" s="48" t="s">
        <v>401</v>
      </c>
      <c r="H2815" s="48">
        <v>982</v>
      </c>
      <c r="I2815" s="48">
        <v>2</v>
      </c>
      <c r="J2815" s="48" t="s">
        <v>463</v>
      </c>
      <c r="K2815" s="48">
        <v>272</v>
      </c>
      <c r="L2815" s="49">
        <v>211</v>
      </c>
      <c r="M2815" s="48" t="s">
        <v>515</v>
      </c>
      <c r="N2815" s="51" t="s">
        <v>404</v>
      </c>
      <c r="P2815" s="48">
        <v>744</v>
      </c>
      <c r="Q2815" s="131" t="str">
        <f>IFERROR(INDEX(JRoomSCS!C:C,MATCH(JRooms!M2815,JRoomSCS!$B:$B,0)),"N/A")</f>
        <v>N/A</v>
      </c>
      <c r="R2815" s="86" t="s">
        <v>405</v>
      </c>
      <c r="S2815" s="87" t="str">
        <f>IFERROR(INDEX(SchoolList!C:C,MATCH(T2815,SchoolList!A:A,0)),"N/A")</f>
        <v>N/A</v>
      </c>
      <c r="T2815" s="87" t="s">
        <v>405</v>
      </c>
      <c r="U2815" s="88"/>
      <c r="V2815" s="87"/>
    </row>
    <row r="2816" spans="1:22" x14ac:dyDescent="0.2">
      <c r="A2816" s="48">
        <v>92</v>
      </c>
      <c r="B2816" s="48" t="s">
        <v>1420</v>
      </c>
      <c r="C2816" s="48" t="s">
        <v>1421</v>
      </c>
      <c r="D2816" s="49">
        <v>596</v>
      </c>
      <c r="E2816" s="50" t="s">
        <v>487</v>
      </c>
      <c r="F2816" s="48" t="s">
        <v>488</v>
      </c>
      <c r="G2816" s="48" t="s">
        <v>401</v>
      </c>
      <c r="H2816" s="48">
        <v>982</v>
      </c>
      <c r="I2816" s="48">
        <v>2</v>
      </c>
      <c r="J2816" s="48" t="s">
        <v>463</v>
      </c>
      <c r="K2816" s="48">
        <v>273</v>
      </c>
      <c r="L2816" s="49">
        <v>213</v>
      </c>
      <c r="M2816" s="48" t="s">
        <v>515</v>
      </c>
      <c r="N2816" s="51" t="s">
        <v>404</v>
      </c>
      <c r="P2816" s="48">
        <v>744</v>
      </c>
      <c r="Q2816" s="131" t="str">
        <f>IFERROR(INDEX(JRoomSCS!C:C,MATCH(JRooms!M2816,JRoomSCS!$B:$B,0)),"N/A")</f>
        <v>N/A</v>
      </c>
      <c r="R2816" s="86" t="s">
        <v>405</v>
      </c>
      <c r="S2816" s="87" t="str">
        <f>IFERROR(INDEX(SchoolList!C:C,MATCH(T2816,SchoolList!A:A,0)),"N/A")</f>
        <v>N/A</v>
      </c>
      <c r="T2816" s="87" t="s">
        <v>405</v>
      </c>
      <c r="U2816" s="88"/>
      <c r="V2816" s="87"/>
    </row>
    <row r="2817" spans="1:22" x14ac:dyDescent="0.2">
      <c r="A2817" s="48">
        <v>92</v>
      </c>
      <c r="B2817" s="48" t="s">
        <v>1420</v>
      </c>
      <c r="C2817" s="48" t="s">
        <v>1421</v>
      </c>
      <c r="D2817" s="49">
        <v>596</v>
      </c>
      <c r="E2817" s="50" t="s">
        <v>487</v>
      </c>
      <c r="F2817" s="48" t="s">
        <v>488</v>
      </c>
      <c r="G2817" s="48" t="s">
        <v>401</v>
      </c>
      <c r="H2817" s="48">
        <v>982</v>
      </c>
      <c r="I2817" s="48">
        <v>2</v>
      </c>
      <c r="J2817" s="48" t="s">
        <v>463</v>
      </c>
      <c r="K2817" s="48">
        <v>274</v>
      </c>
      <c r="L2817" s="49">
        <v>214</v>
      </c>
      <c r="M2817" s="48" t="s">
        <v>515</v>
      </c>
      <c r="N2817" s="51" t="s">
        <v>404</v>
      </c>
      <c r="P2817" s="48">
        <v>744</v>
      </c>
      <c r="Q2817" s="131" t="str">
        <f>IFERROR(INDEX(JRoomSCS!C:C,MATCH(JRooms!M2817,JRoomSCS!$B:$B,0)),"N/A")</f>
        <v>N/A</v>
      </c>
      <c r="R2817" s="86" t="s">
        <v>405</v>
      </c>
      <c r="S2817" s="87" t="str">
        <f>IFERROR(INDEX(SchoolList!C:C,MATCH(T2817,SchoolList!A:A,0)),"N/A")</f>
        <v>N/A</v>
      </c>
      <c r="T2817" s="87" t="s">
        <v>405</v>
      </c>
      <c r="U2817" s="88"/>
      <c r="V2817" s="87"/>
    </row>
    <row r="2818" spans="1:22" x14ac:dyDescent="0.2">
      <c r="A2818" s="48">
        <v>92</v>
      </c>
      <c r="B2818" s="48" t="s">
        <v>1420</v>
      </c>
      <c r="C2818" s="48" t="s">
        <v>1421</v>
      </c>
      <c r="D2818" s="49">
        <v>596</v>
      </c>
      <c r="E2818" s="50" t="s">
        <v>487</v>
      </c>
      <c r="F2818" s="48" t="s">
        <v>488</v>
      </c>
      <c r="G2818" s="48" t="s">
        <v>401</v>
      </c>
      <c r="H2818" s="48">
        <v>982</v>
      </c>
      <c r="I2818" s="48">
        <v>2</v>
      </c>
      <c r="J2818" s="48" t="s">
        <v>463</v>
      </c>
      <c r="K2818" s="48">
        <v>275</v>
      </c>
      <c r="L2818" s="49">
        <v>215</v>
      </c>
      <c r="M2818" s="48" t="s">
        <v>356</v>
      </c>
      <c r="N2818" s="51" t="s">
        <v>500</v>
      </c>
      <c r="P2818" s="48">
        <v>851</v>
      </c>
      <c r="Q2818" s="131" t="str">
        <f>IFERROR(INDEX(JRoomSCS!C:C,MATCH(JRooms!M2818,JRoomSCS!$B:$B,0)),"N/A")</f>
        <v>Arts</v>
      </c>
      <c r="R2818" s="86" t="s">
        <v>405</v>
      </c>
      <c r="S2818" s="87" t="str">
        <f>IFERROR(INDEX(SchoolList!C:C,MATCH(T2818,SchoolList!A:A,0)),"N/A")</f>
        <v>N/A</v>
      </c>
      <c r="T2818" s="87" t="s">
        <v>405</v>
      </c>
      <c r="U2818" s="88"/>
      <c r="V2818" s="87"/>
    </row>
    <row r="2819" spans="1:22" x14ac:dyDescent="0.2">
      <c r="A2819" s="48">
        <v>92</v>
      </c>
      <c r="B2819" s="48" t="s">
        <v>1420</v>
      </c>
      <c r="C2819" s="48" t="s">
        <v>1421</v>
      </c>
      <c r="D2819" s="49">
        <v>596</v>
      </c>
      <c r="E2819" s="50" t="s">
        <v>487</v>
      </c>
      <c r="F2819" s="48" t="s">
        <v>488</v>
      </c>
      <c r="G2819" s="48" t="s">
        <v>401</v>
      </c>
      <c r="H2819" s="48">
        <v>982</v>
      </c>
      <c r="I2819" s="48">
        <v>2</v>
      </c>
      <c r="J2819" s="48" t="s">
        <v>463</v>
      </c>
      <c r="K2819" s="48">
        <v>277</v>
      </c>
      <c r="L2819" s="49">
        <v>217</v>
      </c>
      <c r="M2819" s="48" t="s">
        <v>368</v>
      </c>
      <c r="N2819" s="51" t="s">
        <v>500</v>
      </c>
      <c r="P2819" s="48">
        <v>851</v>
      </c>
      <c r="Q2819" s="131" t="str">
        <f>IFERROR(INDEX(JRoomSCS!C:C,MATCH(JRooms!M2819,JRoomSCS!$B:$B,0)),"N/A")</f>
        <v>Science</v>
      </c>
      <c r="R2819" s="86" t="s">
        <v>405</v>
      </c>
      <c r="S2819" s="87" t="str">
        <f>IFERROR(INDEX(SchoolList!C:C,MATCH(T2819,SchoolList!A:A,0)),"N/A")</f>
        <v>N/A</v>
      </c>
      <c r="T2819" s="87" t="s">
        <v>405</v>
      </c>
      <c r="U2819" s="88"/>
      <c r="V2819" s="87"/>
    </row>
    <row r="2820" spans="1:22" x14ac:dyDescent="0.2">
      <c r="A2820" s="48">
        <v>92</v>
      </c>
      <c r="B2820" s="48" t="s">
        <v>1420</v>
      </c>
      <c r="C2820" s="48" t="s">
        <v>1421</v>
      </c>
      <c r="D2820" s="49">
        <v>597</v>
      </c>
      <c r="E2820" s="50" t="s">
        <v>707</v>
      </c>
      <c r="F2820" s="48" t="s">
        <v>708</v>
      </c>
      <c r="G2820" s="48" t="s">
        <v>401</v>
      </c>
      <c r="H2820" s="48">
        <v>597</v>
      </c>
      <c r="I2820" s="48">
        <v>1</v>
      </c>
      <c r="J2820" s="48" t="s">
        <v>402</v>
      </c>
      <c r="K2820" s="48">
        <v>1029</v>
      </c>
      <c r="L2820" s="49">
        <v>104</v>
      </c>
      <c r="M2820" s="48" t="s">
        <v>408</v>
      </c>
      <c r="N2820" s="51" t="s">
        <v>409</v>
      </c>
      <c r="P2820" s="48">
        <v>475</v>
      </c>
      <c r="Q2820" s="131" t="str">
        <f>IFERROR(INDEX(JRoomSCS!C:C,MATCH(JRooms!M2820,JRoomSCS!$B:$B,0)),"N/A")</f>
        <v>N/A</v>
      </c>
      <c r="R2820" s="86" t="s">
        <v>405</v>
      </c>
      <c r="S2820" s="87" t="str">
        <f>IFERROR(INDEX(SchoolList!C:C,MATCH(T2820,SchoolList!A:A,0)),"N/A")</f>
        <v>N/A</v>
      </c>
      <c r="T2820" s="87" t="s">
        <v>405</v>
      </c>
      <c r="U2820" s="88"/>
      <c r="V2820" s="87"/>
    </row>
    <row r="2821" spans="1:22" x14ac:dyDescent="0.2">
      <c r="A2821" s="48">
        <v>92</v>
      </c>
      <c r="B2821" s="48" t="s">
        <v>1420</v>
      </c>
      <c r="C2821" s="48" t="s">
        <v>1421</v>
      </c>
      <c r="D2821" s="49">
        <v>597</v>
      </c>
      <c r="E2821" s="50" t="s">
        <v>707</v>
      </c>
      <c r="F2821" s="48" t="s">
        <v>708</v>
      </c>
      <c r="G2821" s="48" t="s">
        <v>401</v>
      </c>
      <c r="H2821" s="48">
        <v>597</v>
      </c>
      <c r="I2821" s="48">
        <v>1</v>
      </c>
      <c r="J2821" s="48" t="s">
        <v>402</v>
      </c>
      <c r="K2821" s="48">
        <v>1031</v>
      </c>
      <c r="L2821" s="49">
        <v>105</v>
      </c>
      <c r="M2821" s="48" t="s">
        <v>403</v>
      </c>
      <c r="N2821" s="51" t="s">
        <v>404</v>
      </c>
      <c r="P2821" s="48">
        <v>775</v>
      </c>
      <c r="Q2821" s="131" t="str">
        <f>IFERROR(INDEX(JRoomSCS!C:C,MATCH(JRooms!M2821,JRoomSCS!$B:$B,0)),"N/A")</f>
        <v>N/A</v>
      </c>
      <c r="R2821" s="86" t="s">
        <v>405</v>
      </c>
      <c r="S2821" s="87" t="str">
        <f>IFERROR(INDEX(SchoolList!C:C,MATCH(T2821,SchoolList!A:A,0)),"N/A")</f>
        <v>N/A</v>
      </c>
      <c r="T2821" s="87">
        <v>596</v>
      </c>
      <c r="U2821" s="88"/>
      <c r="V2821" s="87"/>
    </row>
    <row r="2822" spans="1:22" x14ac:dyDescent="0.2">
      <c r="A2822" s="48">
        <v>92</v>
      </c>
      <c r="B2822" s="48" t="s">
        <v>1420</v>
      </c>
      <c r="C2822" s="48" t="s">
        <v>1421</v>
      </c>
      <c r="D2822" s="49">
        <v>597</v>
      </c>
      <c r="E2822" s="50" t="s">
        <v>707</v>
      </c>
      <c r="F2822" s="48" t="s">
        <v>708</v>
      </c>
      <c r="G2822" s="48" t="s">
        <v>401</v>
      </c>
      <c r="H2822" s="48">
        <v>597</v>
      </c>
      <c r="I2822" s="48">
        <v>1</v>
      </c>
      <c r="J2822" s="48" t="s">
        <v>402</v>
      </c>
      <c r="K2822" s="48">
        <v>281</v>
      </c>
      <c r="L2822" s="49">
        <v>106</v>
      </c>
      <c r="M2822" s="48" t="s">
        <v>490</v>
      </c>
      <c r="N2822" s="51" t="s">
        <v>491</v>
      </c>
      <c r="P2822" s="48">
        <v>775</v>
      </c>
      <c r="Q2822" s="131" t="str">
        <f>IFERROR(INDEX(JRoomSCS!C:C,MATCH(JRooms!M2822,JRoomSCS!$B:$B,0)),"N/A")</f>
        <v>N/A</v>
      </c>
      <c r="R2822" s="86" t="s">
        <v>405</v>
      </c>
      <c r="S2822" s="87" t="str">
        <f>IFERROR(INDEX(SchoolList!C:C,MATCH(T2822,SchoolList!A:A,0)),"N/A")</f>
        <v>N/A</v>
      </c>
      <c r="T2822" s="87" t="s">
        <v>405</v>
      </c>
      <c r="U2822" s="88"/>
      <c r="V2822" s="87"/>
    </row>
    <row r="2823" spans="1:22" x14ac:dyDescent="0.2">
      <c r="A2823" s="48">
        <v>92</v>
      </c>
      <c r="B2823" s="48" t="s">
        <v>1420</v>
      </c>
      <c r="C2823" s="48" t="s">
        <v>1421</v>
      </c>
      <c r="D2823" s="49">
        <v>597</v>
      </c>
      <c r="E2823" s="50" t="s">
        <v>707</v>
      </c>
      <c r="F2823" s="48" t="s">
        <v>708</v>
      </c>
      <c r="G2823" s="48" t="s">
        <v>401</v>
      </c>
      <c r="H2823" s="48">
        <v>597</v>
      </c>
      <c r="I2823" s="48">
        <v>1</v>
      </c>
      <c r="J2823" s="48" t="s">
        <v>402</v>
      </c>
      <c r="K2823" s="48">
        <v>282</v>
      </c>
      <c r="L2823" s="49">
        <v>111</v>
      </c>
      <c r="M2823" s="48" t="s">
        <v>403</v>
      </c>
      <c r="N2823" s="51" t="s">
        <v>404</v>
      </c>
      <c r="O2823" s="52" t="s">
        <v>491</v>
      </c>
      <c r="P2823" s="48">
        <v>775</v>
      </c>
      <c r="Q2823" s="131" t="str">
        <f>IFERROR(INDEX(JRoomSCS!C:C,MATCH(JRooms!M2823,JRoomSCS!$B:$B,0)),"N/A")</f>
        <v>N/A</v>
      </c>
      <c r="R2823" s="86" t="s">
        <v>405</v>
      </c>
      <c r="S2823" s="87" t="str">
        <f>IFERROR(INDEX(SchoolList!C:C,MATCH(T2823,SchoolList!A:A,0)),"N/A")</f>
        <v>N/A</v>
      </c>
      <c r="T2823" s="87" t="s">
        <v>405</v>
      </c>
      <c r="U2823" s="88"/>
      <c r="V2823" s="87"/>
    </row>
    <row r="2824" spans="1:22" x14ac:dyDescent="0.2">
      <c r="A2824" s="48">
        <v>92</v>
      </c>
      <c r="B2824" s="48" t="s">
        <v>1420</v>
      </c>
      <c r="C2824" s="48" t="s">
        <v>1421</v>
      </c>
      <c r="D2824" s="49">
        <v>597</v>
      </c>
      <c r="E2824" s="50" t="s">
        <v>707</v>
      </c>
      <c r="F2824" s="48" t="s">
        <v>708</v>
      </c>
      <c r="G2824" s="48" t="s">
        <v>401</v>
      </c>
      <c r="H2824" s="48">
        <v>597</v>
      </c>
      <c r="I2824" s="48">
        <v>1</v>
      </c>
      <c r="J2824" s="48" t="s">
        <v>402</v>
      </c>
      <c r="K2824" s="48">
        <v>283</v>
      </c>
      <c r="L2824" s="49">
        <v>112</v>
      </c>
      <c r="M2824" s="48" t="s">
        <v>403</v>
      </c>
      <c r="N2824" s="51" t="s">
        <v>404</v>
      </c>
      <c r="O2824" s="52" t="s">
        <v>491</v>
      </c>
      <c r="P2824" s="48">
        <v>775</v>
      </c>
      <c r="Q2824" s="131" t="str">
        <f>IFERROR(INDEX(JRoomSCS!C:C,MATCH(JRooms!M2824,JRoomSCS!$B:$B,0)),"N/A")</f>
        <v>N/A</v>
      </c>
      <c r="R2824" s="86" t="s">
        <v>405</v>
      </c>
      <c r="S2824" s="87" t="str">
        <f>IFERROR(INDEX(SchoolList!C:C,MATCH(T2824,SchoolList!A:A,0)),"N/A")</f>
        <v>N/A</v>
      </c>
      <c r="T2824" s="87" t="s">
        <v>405</v>
      </c>
      <c r="U2824" s="88"/>
      <c r="V2824" s="87" t="s">
        <v>1440</v>
      </c>
    </row>
    <row r="2825" spans="1:22" x14ac:dyDescent="0.2">
      <c r="A2825" s="48">
        <v>92</v>
      </c>
      <c r="B2825" s="48" t="s">
        <v>1420</v>
      </c>
      <c r="C2825" s="48" t="s">
        <v>1421</v>
      </c>
      <c r="D2825" s="49">
        <v>597</v>
      </c>
      <c r="E2825" s="50" t="s">
        <v>707</v>
      </c>
      <c r="F2825" s="48" t="s">
        <v>708</v>
      </c>
      <c r="G2825" s="48" t="s">
        <v>401</v>
      </c>
      <c r="H2825" s="48">
        <v>597</v>
      </c>
      <c r="I2825" s="48">
        <v>1</v>
      </c>
      <c r="J2825" s="48" t="s">
        <v>402</v>
      </c>
      <c r="K2825" s="48">
        <v>284</v>
      </c>
      <c r="L2825" s="49">
        <v>115</v>
      </c>
      <c r="M2825" s="48" t="s">
        <v>403</v>
      </c>
      <c r="N2825" s="51" t="s">
        <v>404</v>
      </c>
      <c r="O2825" s="52" t="s">
        <v>491</v>
      </c>
      <c r="P2825" s="48">
        <v>775</v>
      </c>
      <c r="Q2825" s="131" t="str">
        <f>IFERROR(INDEX(JRoomSCS!C:C,MATCH(JRooms!M2825,JRoomSCS!$B:$B,0)),"N/A")</f>
        <v>N/A</v>
      </c>
      <c r="R2825" s="86" t="s">
        <v>405</v>
      </c>
      <c r="S2825" s="87" t="str">
        <f>IFERROR(INDEX(SchoolList!C:C,MATCH(T2825,SchoolList!A:A,0)),"N/A")</f>
        <v>N/A</v>
      </c>
      <c r="T2825" s="87" t="s">
        <v>405</v>
      </c>
      <c r="U2825" s="88"/>
      <c r="V2825" s="87"/>
    </row>
    <row r="2826" spans="1:22" x14ac:dyDescent="0.2">
      <c r="A2826" s="48">
        <v>92</v>
      </c>
      <c r="B2826" s="48" t="s">
        <v>1420</v>
      </c>
      <c r="C2826" s="48" t="s">
        <v>1421</v>
      </c>
      <c r="D2826" s="49">
        <v>597</v>
      </c>
      <c r="E2826" s="50" t="s">
        <v>707</v>
      </c>
      <c r="F2826" s="48" t="s">
        <v>708</v>
      </c>
      <c r="G2826" s="48" t="s">
        <v>401</v>
      </c>
      <c r="H2826" s="48">
        <v>597</v>
      </c>
      <c r="I2826" s="48">
        <v>1</v>
      </c>
      <c r="J2826" s="48" t="s">
        <v>402</v>
      </c>
      <c r="K2826" s="48">
        <v>285</v>
      </c>
      <c r="L2826" s="49">
        <v>116</v>
      </c>
      <c r="M2826" s="48" t="s">
        <v>419</v>
      </c>
      <c r="N2826" s="51" t="s">
        <v>404</v>
      </c>
      <c r="P2826" s="48">
        <v>775</v>
      </c>
      <c r="Q2826" s="131" t="str">
        <f>IFERROR(INDEX(JRoomSCS!C:C,MATCH(JRooms!M2826,JRoomSCS!$B:$B,0)),"N/A")</f>
        <v>N/A</v>
      </c>
      <c r="R2826" s="86" t="s">
        <v>405</v>
      </c>
      <c r="S2826" s="87" t="str">
        <f>IFERROR(INDEX(SchoolList!C:C,MATCH(T2826,SchoolList!A:A,0)),"N/A")</f>
        <v>N/A</v>
      </c>
      <c r="T2826" s="87">
        <v>596</v>
      </c>
      <c r="U2826" s="88"/>
      <c r="V2826" s="87"/>
    </row>
    <row r="2827" spans="1:22" x14ac:dyDescent="0.2">
      <c r="A2827" s="48">
        <v>92</v>
      </c>
      <c r="B2827" s="48" t="s">
        <v>1420</v>
      </c>
      <c r="C2827" s="48" t="s">
        <v>1421</v>
      </c>
      <c r="D2827" s="49">
        <v>597</v>
      </c>
      <c r="E2827" s="50" t="s">
        <v>707</v>
      </c>
      <c r="F2827" s="48" t="s">
        <v>708</v>
      </c>
      <c r="G2827" s="48" t="s">
        <v>401</v>
      </c>
      <c r="H2827" s="48">
        <v>597</v>
      </c>
      <c r="I2827" s="48">
        <v>1</v>
      </c>
      <c r="J2827" s="48" t="s">
        <v>402</v>
      </c>
      <c r="K2827" s="48">
        <v>1030</v>
      </c>
      <c r="L2827" s="49">
        <v>117</v>
      </c>
      <c r="M2827" s="48" t="s">
        <v>419</v>
      </c>
      <c r="N2827" s="51" t="s">
        <v>404</v>
      </c>
      <c r="P2827" s="48">
        <v>975</v>
      </c>
      <c r="Q2827" s="131" t="str">
        <f>IFERROR(INDEX(JRoomSCS!C:C,MATCH(JRooms!M2827,JRoomSCS!$B:$B,0)),"N/A")</f>
        <v>N/A</v>
      </c>
      <c r="R2827" s="86" t="s">
        <v>405</v>
      </c>
      <c r="S2827" s="87" t="str">
        <f>IFERROR(INDEX(SchoolList!C:C,MATCH(T2827,SchoolList!A:A,0)),"N/A")</f>
        <v>N/A</v>
      </c>
      <c r="T2827" s="87">
        <v>596</v>
      </c>
      <c r="U2827" s="88"/>
      <c r="V2827" s="87"/>
    </row>
    <row r="2828" spans="1:22" ht="25" x14ac:dyDescent="0.2">
      <c r="A2828" s="48">
        <v>92</v>
      </c>
      <c r="B2828" s="48" t="s">
        <v>1420</v>
      </c>
      <c r="C2828" s="48" t="s">
        <v>1421</v>
      </c>
      <c r="D2828" s="49">
        <v>597</v>
      </c>
      <c r="E2828" s="50" t="s">
        <v>707</v>
      </c>
      <c r="F2828" s="48" t="s">
        <v>708</v>
      </c>
      <c r="G2828" s="48" t="s">
        <v>401</v>
      </c>
      <c r="H2828" s="48">
        <v>983</v>
      </c>
      <c r="I2828" s="48">
        <v>2</v>
      </c>
      <c r="J2828" s="48" t="s">
        <v>463</v>
      </c>
      <c r="K2828" s="48">
        <v>286</v>
      </c>
      <c r="L2828" s="49">
        <v>202</v>
      </c>
      <c r="M2828" s="48" t="s">
        <v>374</v>
      </c>
      <c r="N2828" s="51" t="s">
        <v>500</v>
      </c>
      <c r="P2828" s="48">
        <v>775</v>
      </c>
      <c r="Q2828" s="131" t="str">
        <f>IFERROR(INDEX(JRoomSCS!C:C,MATCH(JRooms!M2828,JRoomSCS!$B:$B,0)),"N/A")</f>
        <v>Tech</v>
      </c>
      <c r="R2828" s="86" t="s">
        <v>1450</v>
      </c>
      <c r="S2828" s="87" t="str">
        <f>IFERROR(INDEX(SchoolList!C:C,MATCH(T2828,SchoolList!A:A,0)),"N/A")</f>
        <v>N/A</v>
      </c>
      <c r="T2828" s="87" t="s">
        <v>405</v>
      </c>
      <c r="U2828" s="88"/>
      <c r="V2828" s="87"/>
    </row>
    <row r="2829" spans="1:22" ht="25" x14ac:dyDescent="0.2">
      <c r="A2829" s="48">
        <v>92</v>
      </c>
      <c r="B2829" s="48" t="s">
        <v>1420</v>
      </c>
      <c r="C2829" s="48" t="s">
        <v>1421</v>
      </c>
      <c r="D2829" s="49">
        <v>597</v>
      </c>
      <c r="E2829" s="50" t="s">
        <v>707</v>
      </c>
      <c r="F2829" s="48" t="s">
        <v>708</v>
      </c>
      <c r="G2829" s="48" t="s">
        <v>401</v>
      </c>
      <c r="H2829" s="48">
        <v>983</v>
      </c>
      <c r="I2829" s="48">
        <v>2</v>
      </c>
      <c r="J2829" s="48" t="s">
        <v>463</v>
      </c>
      <c r="K2829" s="48">
        <v>287</v>
      </c>
      <c r="L2829" s="49">
        <v>203</v>
      </c>
      <c r="M2829" s="48" t="s">
        <v>419</v>
      </c>
      <c r="N2829" s="51" t="s">
        <v>404</v>
      </c>
      <c r="O2829" s="52" t="s">
        <v>491</v>
      </c>
      <c r="P2829" s="48">
        <v>875</v>
      </c>
      <c r="Q2829" s="131" t="str">
        <f>IFERROR(INDEX(JRoomSCS!C:C,MATCH(JRooms!M2829,JRoomSCS!$B:$B,0)),"N/A")</f>
        <v>N/A</v>
      </c>
      <c r="R2829" s="86" t="s">
        <v>1450</v>
      </c>
      <c r="S2829" s="87" t="str">
        <f>IFERROR(INDEX(SchoolList!C:C,MATCH(T2829,SchoolList!A:A,0)),"N/A")</f>
        <v>N/A</v>
      </c>
      <c r="T2829" s="87" t="s">
        <v>405</v>
      </c>
      <c r="U2829" s="88"/>
      <c r="V2829" s="87"/>
    </row>
    <row r="2830" spans="1:22" x14ac:dyDescent="0.2">
      <c r="A2830" s="48">
        <v>92</v>
      </c>
      <c r="B2830" s="48" t="s">
        <v>1420</v>
      </c>
      <c r="C2830" s="48" t="s">
        <v>1421</v>
      </c>
      <c r="D2830" s="49">
        <v>597</v>
      </c>
      <c r="E2830" s="50" t="s">
        <v>707</v>
      </c>
      <c r="F2830" s="48" t="s">
        <v>708</v>
      </c>
      <c r="G2830" s="48" t="s">
        <v>401</v>
      </c>
      <c r="H2830" s="48">
        <v>983</v>
      </c>
      <c r="I2830" s="48">
        <v>2</v>
      </c>
      <c r="J2830" s="48" t="s">
        <v>463</v>
      </c>
      <c r="K2830" s="48">
        <v>288</v>
      </c>
      <c r="L2830" s="49">
        <v>204</v>
      </c>
      <c r="M2830" s="48" t="s">
        <v>408</v>
      </c>
      <c r="N2830" s="51" t="s">
        <v>409</v>
      </c>
      <c r="O2830" s="52" t="s">
        <v>410</v>
      </c>
      <c r="P2830" s="48">
        <v>475</v>
      </c>
      <c r="Q2830" s="131" t="str">
        <f>IFERROR(INDEX(JRoomSCS!C:C,MATCH(JRooms!M2830,JRoomSCS!$B:$B,0)),"N/A")</f>
        <v>N/A</v>
      </c>
      <c r="R2830" s="86" t="s">
        <v>405</v>
      </c>
      <c r="S2830" s="87" t="str">
        <f>IFERROR(INDEX(SchoolList!C:C,MATCH(T2830,SchoolList!A:A,0)),"N/A")</f>
        <v>N/A</v>
      </c>
      <c r="T2830" s="87" t="s">
        <v>405</v>
      </c>
      <c r="U2830" s="88"/>
      <c r="V2830" s="87"/>
    </row>
    <row r="2831" spans="1:22" x14ac:dyDescent="0.2">
      <c r="A2831" s="48">
        <v>92</v>
      </c>
      <c r="B2831" s="48" t="s">
        <v>1420</v>
      </c>
      <c r="C2831" s="48" t="s">
        <v>1421</v>
      </c>
      <c r="D2831" s="49">
        <v>597</v>
      </c>
      <c r="E2831" s="50" t="s">
        <v>707</v>
      </c>
      <c r="F2831" s="48" t="s">
        <v>708</v>
      </c>
      <c r="G2831" s="48" t="s">
        <v>401</v>
      </c>
      <c r="H2831" s="48">
        <v>983</v>
      </c>
      <c r="I2831" s="48">
        <v>2</v>
      </c>
      <c r="J2831" s="48" t="s">
        <v>463</v>
      </c>
      <c r="K2831" s="48">
        <v>289</v>
      </c>
      <c r="L2831" s="49">
        <v>206</v>
      </c>
      <c r="M2831" s="48" t="s">
        <v>419</v>
      </c>
      <c r="N2831" s="51" t="s">
        <v>404</v>
      </c>
      <c r="P2831" s="48">
        <v>775</v>
      </c>
      <c r="Q2831" s="131" t="str">
        <f>IFERROR(INDEX(JRoomSCS!C:C,MATCH(JRooms!M2831,JRoomSCS!$B:$B,0)),"N/A")</f>
        <v>N/A</v>
      </c>
      <c r="R2831" s="86" t="s">
        <v>405</v>
      </c>
      <c r="S2831" s="87" t="str">
        <f>IFERROR(INDEX(SchoolList!C:C,MATCH(T2831,SchoolList!A:A,0)),"N/A")</f>
        <v>N/A</v>
      </c>
      <c r="T2831" s="87">
        <v>596</v>
      </c>
      <c r="U2831" s="88"/>
      <c r="V2831" s="87"/>
    </row>
    <row r="2832" spans="1:22" x14ac:dyDescent="0.2">
      <c r="A2832" s="48">
        <v>92</v>
      </c>
      <c r="B2832" s="48" t="s">
        <v>1420</v>
      </c>
      <c r="C2832" s="48" t="s">
        <v>1421</v>
      </c>
      <c r="D2832" s="49">
        <v>597</v>
      </c>
      <c r="E2832" s="50" t="s">
        <v>707</v>
      </c>
      <c r="F2832" s="48" t="s">
        <v>708</v>
      </c>
      <c r="G2832" s="48" t="s">
        <v>401</v>
      </c>
      <c r="H2832" s="48">
        <v>983</v>
      </c>
      <c r="I2832" s="48">
        <v>2</v>
      </c>
      <c r="J2832" s="48" t="s">
        <v>463</v>
      </c>
      <c r="K2832" s="48">
        <v>290</v>
      </c>
      <c r="L2832" s="49">
        <v>209</v>
      </c>
      <c r="M2832" s="48" t="s">
        <v>419</v>
      </c>
      <c r="N2832" s="51" t="s">
        <v>404</v>
      </c>
      <c r="P2832" s="48">
        <v>875</v>
      </c>
      <c r="Q2832" s="131" t="str">
        <f>IFERROR(INDEX(JRoomSCS!C:C,MATCH(JRooms!M2832,JRoomSCS!$B:$B,0)),"N/A")</f>
        <v>N/A</v>
      </c>
      <c r="R2832" s="86" t="s">
        <v>405</v>
      </c>
      <c r="S2832" s="87" t="str">
        <f>IFERROR(INDEX(SchoolList!C:C,MATCH(T2832,SchoolList!A:A,0)),"N/A")</f>
        <v>N/A</v>
      </c>
      <c r="T2832" s="87">
        <v>596</v>
      </c>
      <c r="U2832" s="88"/>
      <c r="V2832" s="87"/>
    </row>
    <row r="2833" spans="1:22" x14ac:dyDescent="0.2">
      <c r="A2833" s="48">
        <v>92</v>
      </c>
      <c r="B2833" s="48" t="s">
        <v>1420</v>
      </c>
      <c r="C2833" s="48" t="s">
        <v>1421</v>
      </c>
      <c r="D2833" s="49">
        <v>597</v>
      </c>
      <c r="E2833" s="50" t="s">
        <v>707</v>
      </c>
      <c r="F2833" s="48" t="s">
        <v>708</v>
      </c>
      <c r="G2833" s="48" t="s">
        <v>401</v>
      </c>
      <c r="H2833" s="48">
        <v>983</v>
      </c>
      <c r="I2833" s="48">
        <v>2</v>
      </c>
      <c r="J2833" s="48" t="s">
        <v>463</v>
      </c>
      <c r="K2833" s="48">
        <v>291</v>
      </c>
      <c r="L2833" s="49">
        <v>210</v>
      </c>
      <c r="M2833" s="48" t="s">
        <v>419</v>
      </c>
      <c r="N2833" s="51" t="s">
        <v>404</v>
      </c>
      <c r="P2833" s="48">
        <v>875</v>
      </c>
      <c r="Q2833" s="131" t="str">
        <f>IFERROR(INDEX(JRoomSCS!C:C,MATCH(JRooms!M2833,JRoomSCS!$B:$B,0)),"N/A")</f>
        <v>N/A</v>
      </c>
      <c r="R2833" s="86" t="s">
        <v>405</v>
      </c>
      <c r="S2833" s="87" t="str">
        <f>IFERROR(INDEX(SchoolList!C:C,MATCH(T2833,SchoolList!A:A,0)),"N/A")</f>
        <v>N/A</v>
      </c>
      <c r="T2833" s="87">
        <v>596</v>
      </c>
      <c r="U2833" s="88"/>
      <c r="V2833" s="87"/>
    </row>
    <row r="2834" spans="1:22" x14ac:dyDescent="0.2">
      <c r="A2834" s="48">
        <v>92</v>
      </c>
      <c r="B2834" s="48" t="s">
        <v>1420</v>
      </c>
      <c r="C2834" s="48" t="s">
        <v>1421</v>
      </c>
      <c r="D2834" s="49">
        <v>597</v>
      </c>
      <c r="E2834" s="50" t="s">
        <v>707</v>
      </c>
      <c r="F2834" s="48" t="s">
        <v>708</v>
      </c>
      <c r="G2834" s="48" t="s">
        <v>401</v>
      </c>
      <c r="H2834" s="48">
        <v>983</v>
      </c>
      <c r="I2834" s="48">
        <v>2</v>
      </c>
      <c r="J2834" s="48" t="s">
        <v>463</v>
      </c>
      <c r="K2834" s="48">
        <v>292</v>
      </c>
      <c r="L2834" s="49">
        <v>211</v>
      </c>
      <c r="M2834" s="48" t="s">
        <v>363</v>
      </c>
      <c r="N2834" s="51" t="s">
        <v>404</v>
      </c>
      <c r="P2834" s="48">
        <v>975</v>
      </c>
      <c r="Q2834" s="131" t="str">
        <f>IFERROR(INDEX(JRoomSCS!C:C,MATCH(JRooms!M2834,JRoomSCS!$B:$B,0)),"N/A")</f>
        <v>Science</v>
      </c>
      <c r="R2834" s="86" t="s">
        <v>405</v>
      </c>
      <c r="S2834" s="87" t="str">
        <f>IFERROR(INDEX(SchoolList!C:C,MATCH(T2834,SchoolList!A:A,0)),"N/A")</f>
        <v>N/A</v>
      </c>
      <c r="T2834" s="87">
        <v>596</v>
      </c>
      <c r="U2834" s="88"/>
      <c r="V2834" s="87"/>
    </row>
    <row r="2835" spans="1:22" x14ac:dyDescent="0.2">
      <c r="A2835" s="48">
        <v>92</v>
      </c>
      <c r="B2835" s="48" t="s">
        <v>1420</v>
      </c>
      <c r="C2835" s="48" t="s">
        <v>1421</v>
      </c>
      <c r="D2835" s="49">
        <v>597</v>
      </c>
      <c r="E2835" s="50" t="s">
        <v>707</v>
      </c>
      <c r="F2835" s="48" t="s">
        <v>708</v>
      </c>
      <c r="G2835" s="48" t="s">
        <v>401</v>
      </c>
      <c r="H2835" s="48">
        <v>983</v>
      </c>
      <c r="I2835" s="48">
        <v>2</v>
      </c>
      <c r="J2835" s="48" t="s">
        <v>463</v>
      </c>
      <c r="K2835" s="48">
        <v>293</v>
      </c>
      <c r="L2835" s="49">
        <v>212</v>
      </c>
      <c r="M2835" s="48" t="s">
        <v>363</v>
      </c>
      <c r="N2835" s="51" t="s">
        <v>404</v>
      </c>
      <c r="O2835" s="52" t="s">
        <v>410</v>
      </c>
      <c r="P2835" s="48">
        <v>975</v>
      </c>
      <c r="Q2835" s="131" t="str">
        <f>IFERROR(INDEX(JRoomSCS!C:C,MATCH(JRooms!M2835,JRoomSCS!$B:$B,0)),"N/A")</f>
        <v>Science</v>
      </c>
      <c r="R2835" s="86" t="s">
        <v>405</v>
      </c>
      <c r="S2835" s="87" t="str">
        <f>IFERROR(INDEX(SchoolList!C:C,MATCH(T2835,SchoolList!A:A,0)),"N/A")</f>
        <v>N/A</v>
      </c>
      <c r="T2835" s="87">
        <v>596</v>
      </c>
      <c r="U2835" s="88"/>
      <c r="V2835" s="87"/>
    </row>
    <row r="2836" spans="1:22" x14ac:dyDescent="0.2">
      <c r="A2836" s="48">
        <v>92</v>
      </c>
      <c r="B2836" s="48" t="s">
        <v>1420</v>
      </c>
      <c r="C2836" s="48" t="s">
        <v>1421</v>
      </c>
      <c r="D2836" s="49">
        <v>597</v>
      </c>
      <c r="E2836" s="50" t="s">
        <v>707</v>
      </c>
      <c r="F2836" s="48" t="s">
        <v>708</v>
      </c>
      <c r="G2836" s="48" t="s">
        <v>401</v>
      </c>
      <c r="H2836" s="48">
        <v>983</v>
      </c>
      <c r="I2836" s="48">
        <v>2</v>
      </c>
      <c r="J2836" s="48" t="s">
        <v>463</v>
      </c>
      <c r="K2836" s="48">
        <v>1032</v>
      </c>
      <c r="L2836" s="49">
        <v>213</v>
      </c>
      <c r="M2836" s="48" t="s">
        <v>408</v>
      </c>
      <c r="N2836" s="51" t="s">
        <v>409</v>
      </c>
      <c r="P2836" s="48">
        <v>475</v>
      </c>
      <c r="Q2836" s="131" t="str">
        <f>IFERROR(INDEX(JRoomSCS!C:C,MATCH(JRooms!M2836,JRoomSCS!$B:$B,0)),"N/A")</f>
        <v>N/A</v>
      </c>
      <c r="R2836" s="86" t="s">
        <v>405</v>
      </c>
      <c r="S2836" s="87" t="str">
        <f>IFERROR(INDEX(SchoolList!C:C,MATCH(T2836,SchoolList!A:A,0)),"N/A")</f>
        <v>N/A</v>
      </c>
      <c r="T2836" s="87" t="s">
        <v>405</v>
      </c>
      <c r="U2836" s="88"/>
      <c r="V2836" s="87"/>
    </row>
    <row r="2837" spans="1:22" x14ac:dyDescent="0.2">
      <c r="A2837" s="48">
        <v>92</v>
      </c>
      <c r="B2837" s="48" t="s">
        <v>1420</v>
      </c>
      <c r="C2837" s="48" t="s">
        <v>1421</v>
      </c>
      <c r="D2837" s="49">
        <v>598</v>
      </c>
      <c r="E2837" s="50" t="s">
        <v>1128</v>
      </c>
      <c r="F2837" s="48" t="s">
        <v>1129</v>
      </c>
      <c r="G2837" s="48" t="s">
        <v>401</v>
      </c>
      <c r="H2837" s="48">
        <v>984</v>
      </c>
      <c r="I2837" s="48">
        <v>2</v>
      </c>
      <c r="J2837" s="48" t="s">
        <v>463</v>
      </c>
      <c r="K2837" s="48">
        <v>294</v>
      </c>
      <c r="L2837" s="49">
        <v>202</v>
      </c>
      <c r="M2837" s="48" t="s">
        <v>515</v>
      </c>
      <c r="N2837" s="51" t="s">
        <v>404</v>
      </c>
      <c r="P2837" s="48">
        <v>784</v>
      </c>
      <c r="Q2837" s="131" t="str">
        <f>IFERROR(INDEX(JRoomSCS!C:C,MATCH(JRooms!M2837,JRoomSCS!$B:$B,0)),"N/A")</f>
        <v>N/A</v>
      </c>
      <c r="R2837" s="86" t="s">
        <v>405</v>
      </c>
      <c r="S2837" s="87" t="str">
        <f>IFERROR(INDEX(SchoolList!C:C,MATCH(T2837,SchoolList!A:A,0)),"N/A")</f>
        <v>N/A</v>
      </c>
      <c r="T2837" s="87" t="s">
        <v>405</v>
      </c>
      <c r="U2837" s="88"/>
      <c r="V2837" s="87"/>
    </row>
    <row r="2838" spans="1:22" x14ac:dyDescent="0.2">
      <c r="A2838" s="48">
        <v>92</v>
      </c>
      <c r="B2838" s="48" t="s">
        <v>1420</v>
      </c>
      <c r="C2838" s="48" t="s">
        <v>1421</v>
      </c>
      <c r="D2838" s="49">
        <v>598</v>
      </c>
      <c r="E2838" s="50" t="s">
        <v>1128</v>
      </c>
      <c r="F2838" s="48" t="s">
        <v>1129</v>
      </c>
      <c r="G2838" s="48" t="s">
        <v>401</v>
      </c>
      <c r="H2838" s="48">
        <v>984</v>
      </c>
      <c r="I2838" s="48">
        <v>2</v>
      </c>
      <c r="J2838" s="48" t="s">
        <v>463</v>
      </c>
      <c r="K2838" s="48">
        <v>295</v>
      </c>
      <c r="L2838" s="49">
        <v>203</v>
      </c>
      <c r="M2838" s="48" t="s">
        <v>515</v>
      </c>
      <c r="N2838" s="51" t="s">
        <v>404</v>
      </c>
      <c r="P2838" s="48">
        <v>1504</v>
      </c>
      <c r="Q2838" s="131" t="str">
        <f>IFERROR(INDEX(JRoomSCS!C:C,MATCH(JRooms!M2838,JRoomSCS!$B:$B,0)),"N/A")</f>
        <v>N/A</v>
      </c>
      <c r="R2838" s="86" t="s">
        <v>405</v>
      </c>
      <c r="S2838" s="87" t="str">
        <f>IFERROR(INDEX(SchoolList!C:C,MATCH(T2838,SchoolList!A:A,0)),"N/A")</f>
        <v>N/A</v>
      </c>
      <c r="T2838" s="87" t="s">
        <v>405</v>
      </c>
      <c r="U2838" s="88"/>
      <c r="V2838" s="87"/>
    </row>
    <row r="2839" spans="1:22" x14ac:dyDescent="0.2">
      <c r="A2839" s="48">
        <v>92</v>
      </c>
      <c r="B2839" s="48" t="s">
        <v>1420</v>
      </c>
      <c r="C2839" s="48" t="s">
        <v>1421</v>
      </c>
      <c r="D2839" s="49">
        <v>598</v>
      </c>
      <c r="E2839" s="50" t="s">
        <v>1128</v>
      </c>
      <c r="F2839" s="48" t="s">
        <v>1129</v>
      </c>
      <c r="G2839" s="48" t="s">
        <v>401</v>
      </c>
      <c r="H2839" s="48">
        <v>984</v>
      </c>
      <c r="I2839" s="48">
        <v>2</v>
      </c>
      <c r="J2839" s="48" t="s">
        <v>463</v>
      </c>
      <c r="K2839" s="48">
        <v>297</v>
      </c>
      <c r="L2839" s="49">
        <v>204</v>
      </c>
      <c r="M2839" s="48" t="s">
        <v>515</v>
      </c>
      <c r="N2839" s="51" t="s">
        <v>404</v>
      </c>
      <c r="P2839" s="48">
        <v>784</v>
      </c>
      <c r="Q2839" s="131" t="str">
        <f>IFERROR(INDEX(JRoomSCS!C:C,MATCH(JRooms!M2839,JRoomSCS!$B:$B,0)),"N/A")</f>
        <v>N/A</v>
      </c>
      <c r="R2839" s="86" t="s">
        <v>405</v>
      </c>
      <c r="S2839" s="87" t="str">
        <f>IFERROR(INDEX(SchoolList!C:C,MATCH(T2839,SchoolList!A:A,0)),"N/A")</f>
        <v>N/A</v>
      </c>
      <c r="T2839" s="87" t="s">
        <v>405</v>
      </c>
      <c r="U2839" s="88"/>
      <c r="V2839" s="87"/>
    </row>
    <row r="2840" spans="1:22" x14ac:dyDescent="0.2">
      <c r="A2840" s="48">
        <v>92</v>
      </c>
      <c r="B2840" s="48" t="s">
        <v>1420</v>
      </c>
      <c r="C2840" s="48" t="s">
        <v>1421</v>
      </c>
      <c r="D2840" s="49">
        <v>598</v>
      </c>
      <c r="E2840" s="50" t="s">
        <v>1128</v>
      </c>
      <c r="F2840" s="48" t="s">
        <v>1129</v>
      </c>
      <c r="G2840" s="48" t="s">
        <v>401</v>
      </c>
      <c r="H2840" s="48">
        <v>984</v>
      </c>
      <c r="I2840" s="48">
        <v>2</v>
      </c>
      <c r="J2840" s="48" t="s">
        <v>463</v>
      </c>
      <c r="K2840" s="48">
        <v>296</v>
      </c>
      <c r="L2840" s="49">
        <v>205</v>
      </c>
      <c r="M2840" s="48" t="s">
        <v>490</v>
      </c>
      <c r="N2840" s="51" t="s">
        <v>491</v>
      </c>
      <c r="P2840" s="48">
        <v>1504</v>
      </c>
      <c r="Q2840" s="131" t="str">
        <f>IFERROR(INDEX(JRoomSCS!C:C,MATCH(JRooms!M2840,JRoomSCS!$B:$B,0)),"N/A")</f>
        <v>N/A</v>
      </c>
      <c r="R2840" s="86" t="s">
        <v>405</v>
      </c>
      <c r="S2840" s="87" t="str">
        <f>IFERROR(INDEX(SchoolList!C:C,MATCH(T2840,SchoolList!A:A,0)),"N/A")</f>
        <v>N/A</v>
      </c>
      <c r="T2840" s="87" t="s">
        <v>405</v>
      </c>
      <c r="U2840" s="88"/>
      <c r="V2840" s="87"/>
    </row>
    <row r="2841" spans="1:22" x14ac:dyDescent="0.2">
      <c r="A2841" s="48">
        <v>144</v>
      </c>
      <c r="B2841" s="48" t="s">
        <v>1422</v>
      </c>
      <c r="C2841" s="48" t="s">
        <v>1423</v>
      </c>
      <c r="D2841" s="49">
        <v>675</v>
      </c>
      <c r="E2841" s="50" t="s">
        <v>502</v>
      </c>
      <c r="F2841" s="48" t="s">
        <v>565</v>
      </c>
      <c r="G2841" s="48" t="s">
        <v>401</v>
      </c>
      <c r="H2841" s="48">
        <v>675</v>
      </c>
      <c r="I2841" s="48">
        <v>1</v>
      </c>
      <c r="J2841" s="48" t="s">
        <v>402</v>
      </c>
      <c r="K2841" s="48">
        <v>405</v>
      </c>
      <c r="L2841" s="49" t="s">
        <v>1192</v>
      </c>
      <c r="M2841" s="48" t="s">
        <v>360</v>
      </c>
      <c r="N2841" s="51" t="s">
        <v>404</v>
      </c>
      <c r="P2841" s="48">
        <v>1740</v>
      </c>
      <c r="Q2841" s="131" t="str">
        <f>IFERROR(INDEX(JRoomSCS!C:C,MATCH(JRooms!M2841,JRoomSCS!$B:$B,0)),"N/A")</f>
        <v>Arts</v>
      </c>
      <c r="R2841" s="86" t="s">
        <v>405</v>
      </c>
      <c r="S2841" s="87" t="str">
        <f>IFERROR(INDEX(SchoolList!C:C,MATCH(T2841,SchoolList!A:A,0)),"N/A")</f>
        <v>N/A</v>
      </c>
      <c r="T2841" s="87" t="s">
        <v>405</v>
      </c>
      <c r="U2841" s="88"/>
      <c r="V2841" s="87"/>
    </row>
    <row r="2842" spans="1:22" x14ac:dyDescent="0.2">
      <c r="A2842" s="48">
        <v>144</v>
      </c>
      <c r="B2842" s="48" t="s">
        <v>1422</v>
      </c>
      <c r="C2842" s="48" t="s">
        <v>1423</v>
      </c>
      <c r="D2842" s="49">
        <v>675</v>
      </c>
      <c r="E2842" s="50" t="s">
        <v>502</v>
      </c>
      <c r="F2842" s="48" t="s">
        <v>565</v>
      </c>
      <c r="G2842" s="48" t="s">
        <v>401</v>
      </c>
      <c r="H2842" s="48">
        <v>675</v>
      </c>
      <c r="I2842" s="48">
        <v>1</v>
      </c>
      <c r="J2842" s="48" t="s">
        <v>402</v>
      </c>
      <c r="K2842" s="48">
        <v>404</v>
      </c>
      <c r="L2842" s="49" t="s">
        <v>1193</v>
      </c>
      <c r="M2842" s="48" t="s">
        <v>376</v>
      </c>
      <c r="N2842" s="51" t="s">
        <v>500</v>
      </c>
      <c r="P2842" s="48">
        <v>2400</v>
      </c>
      <c r="Q2842" s="131" t="str">
        <f>IFERROR(INDEX(JRoomSCS!C:C,MATCH(JRooms!M2842,JRoomSCS!$B:$B,0)),"N/A")</f>
        <v>Tech</v>
      </c>
      <c r="R2842" s="86" t="s">
        <v>405</v>
      </c>
      <c r="S2842" s="87" t="str">
        <f>IFERROR(INDEX(SchoolList!C:C,MATCH(T2842,SchoolList!A:A,0)),"N/A")</f>
        <v>N/A</v>
      </c>
      <c r="T2842" s="87" t="s">
        <v>405</v>
      </c>
      <c r="U2842" s="88"/>
      <c r="V2842" s="87"/>
    </row>
    <row r="2843" spans="1:22" x14ac:dyDescent="0.2">
      <c r="A2843" s="48">
        <v>144</v>
      </c>
      <c r="B2843" s="48" t="s">
        <v>1422</v>
      </c>
      <c r="C2843" s="48" t="s">
        <v>1423</v>
      </c>
      <c r="D2843" s="49">
        <v>675</v>
      </c>
      <c r="E2843" s="50" t="s">
        <v>502</v>
      </c>
      <c r="F2843" s="48" t="s">
        <v>565</v>
      </c>
      <c r="G2843" s="48" t="s">
        <v>401</v>
      </c>
      <c r="H2843" s="48">
        <v>675</v>
      </c>
      <c r="I2843" s="48">
        <v>1</v>
      </c>
      <c r="J2843" s="48" t="s">
        <v>402</v>
      </c>
      <c r="K2843" s="48">
        <v>403</v>
      </c>
      <c r="L2843" s="49" t="s">
        <v>1100</v>
      </c>
      <c r="M2843" s="48" t="s">
        <v>570</v>
      </c>
      <c r="N2843" s="51" t="s">
        <v>568</v>
      </c>
      <c r="P2843" s="48">
        <v>2400</v>
      </c>
      <c r="Q2843" s="131" t="str">
        <f>IFERROR(INDEX(JRoomSCS!C:C,MATCH(JRooms!M2843,JRoomSCS!$B:$B,0)),"N/A")</f>
        <v>N/A</v>
      </c>
      <c r="R2843" s="86" t="s">
        <v>405</v>
      </c>
      <c r="S2843" s="87" t="str">
        <f>IFERROR(INDEX(SchoolList!C:C,MATCH(T2843,SchoolList!A:A,0)),"N/A")</f>
        <v>N/A</v>
      </c>
      <c r="T2843" s="87" t="s">
        <v>405</v>
      </c>
      <c r="U2843" s="88"/>
      <c r="V2843" s="87"/>
    </row>
    <row r="2844" spans="1:22" x14ac:dyDescent="0.2">
      <c r="A2844" s="48">
        <v>144</v>
      </c>
      <c r="B2844" s="48" t="s">
        <v>1422</v>
      </c>
      <c r="C2844" s="48" t="s">
        <v>1423</v>
      </c>
      <c r="D2844" s="49">
        <v>676</v>
      </c>
      <c r="E2844" s="50" t="s">
        <v>487</v>
      </c>
      <c r="F2844" s="48" t="s">
        <v>488</v>
      </c>
      <c r="G2844" s="48" t="s">
        <v>401</v>
      </c>
      <c r="H2844" s="48">
        <v>676</v>
      </c>
      <c r="I2844" s="48">
        <v>1</v>
      </c>
      <c r="J2844" s="48" t="s">
        <v>402</v>
      </c>
      <c r="K2844" s="48">
        <v>406</v>
      </c>
      <c r="L2844" s="49" t="s">
        <v>566</v>
      </c>
      <c r="M2844" s="48" t="s">
        <v>567</v>
      </c>
      <c r="N2844" s="51" t="s">
        <v>568</v>
      </c>
      <c r="P2844" s="48">
        <v>5460</v>
      </c>
      <c r="Q2844" s="131" t="str">
        <f>IFERROR(INDEX(JRoomSCS!C:C,MATCH(JRooms!M2844,JRoomSCS!$B:$B,0)),"N/A")</f>
        <v>N/A</v>
      </c>
      <c r="R2844" s="86" t="s">
        <v>405</v>
      </c>
      <c r="S2844" s="87" t="str">
        <f>IFERROR(INDEX(SchoolList!C:C,MATCH(T2844,SchoolList!A:A,0)),"N/A")</f>
        <v>N/A</v>
      </c>
      <c r="T2844" s="87" t="s">
        <v>405</v>
      </c>
      <c r="U2844" s="88"/>
      <c r="V2844" s="87"/>
    </row>
    <row r="2845" spans="1:22" x14ac:dyDescent="0.2">
      <c r="A2845" s="48">
        <v>144</v>
      </c>
      <c r="B2845" s="48" t="s">
        <v>1422</v>
      </c>
      <c r="C2845" s="48" t="s">
        <v>1423</v>
      </c>
      <c r="D2845" s="49">
        <v>1030</v>
      </c>
      <c r="E2845" s="50" t="s">
        <v>519</v>
      </c>
      <c r="F2845" s="48" t="s">
        <v>520</v>
      </c>
      <c r="G2845" s="48" t="s">
        <v>401</v>
      </c>
      <c r="H2845" s="48">
        <v>1065</v>
      </c>
      <c r="I2845" s="48">
        <v>1</v>
      </c>
      <c r="J2845" s="48" t="s">
        <v>402</v>
      </c>
      <c r="K2845" s="48">
        <v>2979</v>
      </c>
      <c r="L2845" s="49">
        <v>20</v>
      </c>
      <c r="M2845" s="48" t="s">
        <v>369</v>
      </c>
      <c r="N2845" s="51" t="s">
        <v>500</v>
      </c>
      <c r="P2845" s="48">
        <v>1248</v>
      </c>
      <c r="Q2845" s="131" t="str">
        <f>IFERROR(INDEX(JRoomSCS!C:C,MATCH(JRooms!M2845,JRoomSCS!$B:$B,0)),"N/A")</f>
        <v>Tech</v>
      </c>
      <c r="R2845" s="86" t="s">
        <v>405</v>
      </c>
      <c r="S2845" s="87" t="str">
        <f>IFERROR(INDEX(SchoolList!C:C,MATCH(T2845,SchoolList!A:A,0)),"N/A")</f>
        <v>N/A</v>
      </c>
      <c r="T2845" s="87" t="s">
        <v>405</v>
      </c>
      <c r="U2845" s="88"/>
      <c r="V2845" s="87"/>
    </row>
    <row r="2846" spans="1:22" x14ac:dyDescent="0.2">
      <c r="A2846" s="48">
        <v>144</v>
      </c>
      <c r="B2846" s="48" t="s">
        <v>1422</v>
      </c>
      <c r="C2846" s="48" t="s">
        <v>1423</v>
      </c>
      <c r="D2846" s="49">
        <v>1030</v>
      </c>
      <c r="E2846" s="50" t="s">
        <v>519</v>
      </c>
      <c r="F2846" s="48" t="s">
        <v>520</v>
      </c>
      <c r="G2846" s="48" t="s">
        <v>401</v>
      </c>
      <c r="H2846" s="48">
        <v>1065</v>
      </c>
      <c r="I2846" s="48">
        <v>1</v>
      </c>
      <c r="J2846" s="48" t="s">
        <v>402</v>
      </c>
      <c r="K2846" s="48">
        <v>2980</v>
      </c>
      <c r="L2846" s="49">
        <v>21</v>
      </c>
      <c r="M2846" s="48" t="s">
        <v>356</v>
      </c>
      <c r="N2846" s="51" t="s">
        <v>500</v>
      </c>
      <c r="P2846" s="48">
        <v>1008</v>
      </c>
      <c r="Q2846" s="131" t="str">
        <f>IFERROR(INDEX(JRoomSCS!C:C,MATCH(JRooms!M2846,JRoomSCS!$B:$B,0)),"N/A")</f>
        <v>Arts</v>
      </c>
      <c r="R2846" s="86" t="s">
        <v>405</v>
      </c>
      <c r="S2846" s="87" t="str">
        <f>IFERROR(INDEX(SchoolList!C:C,MATCH(T2846,SchoolList!A:A,0)),"N/A")</f>
        <v>N/A</v>
      </c>
      <c r="T2846" s="87" t="s">
        <v>405</v>
      </c>
      <c r="U2846" s="88"/>
      <c r="V2846" s="87"/>
    </row>
    <row r="2847" spans="1:22" x14ac:dyDescent="0.2">
      <c r="A2847" s="48">
        <v>144</v>
      </c>
      <c r="B2847" s="48" t="s">
        <v>1422</v>
      </c>
      <c r="C2847" s="48" t="s">
        <v>1423</v>
      </c>
      <c r="D2847" s="49">
        <v>1030</v>
      </c>
      <c r="E2847" s="50" t="s">
        <v>519</v>
      </c>
      <c r="F2847" s="48" t="s">
        <v>520</v>
      </c>
      <c r="G2847" s="48" t="s">
        <v>401</v>
      </c>
      <c r="H2847" s="48">
        <v>1065</v>
      </c>
      <c r="I2847" s="48">
        <v>1</v>
      </c>
      <c r="J2847" s="48" t="s">
        <v>402</v>
      </c>
      <c r="K2847" s="48">
        <v>2981</v>
      </c>
      <c r="L2847" s="49">
        <v>22</v>
      </c>
      <c r="M2847" s="48" t="s">
        <v>356</v>
      </c>
      <c r="N2847" s="51" t="s">
        <v>500</v>
      </c>
      <c r="P2847" s="48">
        <v>1008</v>
      </c>
      <c r="Q2847" s="131" t="str">
        <f>IFERROR(INDEX(JRoomSCS!C:C,MATCH(JRooms!M2847,JRoomSCS!$B:$B,0)),"N/A")</f>
        <v>Arts</v>
      </c>
      <c r="R2847" s="86" t="s">
        <v>405</v>
      </c>
      <c r="S2847" s="87" t="str">
        <f>IFERROR(INDEX(SchoolList!C:C,MATCH(T2847,SchoolList!A:A,0)),"N/A")</f>
        <v>N/A</v>
      </c>
      <c r="T2847" s="87" t="s">
        <v>405</v>
      </c>
      <c r="U2847" s="88"/>
      <c r="V2847" s="87"/>
    </row>
    <row r="2848" spans="1:22" x14ac:dyDescent="0.2">
      <c r="A2848" s="48">
        <v>144</v>
      </c>
      <c r="B2848" s="48" t="s">
        <v>1422</v>
      </c>
      <c r="C2848" s="48" t="s">
        <v>1423</v>
      </c>
      <c r="D2848" s="49">
        <v>1030</v>
      </c>
      <c r="E2848" s="50" t="s">
        <v>519</v>
      </c>
      <c r="F2848" s="48" t="s">
        <v>520</v>
      </c>
      <c r="G2848" s="48" t="s">
        <v>401</v>
      </c>
      <c r="H2848" s="48">
        <v>1065</v>
      </c>
      <c r="I2848" s="48">
        <v>1</v>
      </c>
      <c r="J2848" s="48" t="s">
        <v>402</v>
      </c>
      <c r="K2848" s="48">
        <v>2982</v>
      </c>
      <c r="L2848" s="49">
        <v>23</v>
      </c>
      <c r="M2848" s="48" t="s">
        <v>365</v>
      </c>
      <c r="N2848" s="51" t="s">
        <v>404</v>
      </c>
      <c r="P2848" s="48">
        <v>945</v>
      </c>
      <c r="Q2848" s="131" t="str">
        <f>IFERROR(INDEX(JRoomSCS!C:C,MATCH(JRooms!M2848,JRoomSCS!$B:$B,0)),"N/A")</f>
        <v>Science</v>
      </c>
      <c r="R2848" s="86" t="s">
        <v>405</v>
      </c>
      <c r="S2848" s="87" t="str">
        <f>IFERROR(INDEX(SchoolList!C:C,MATCH(T2848,SchoolList!A:A,0)),"N/A")</f>
        <v>N/A</v>
      </c>
      <c r="T2848" s="87" t="s">
        <v>405</v>
      </c>
      <c r="U2848" s="88"/>
      <c r="V2848" s="87"/>
    </row>
    <row r="2849" spans="1:22" x14ac:dyDescent="0.2">
      <c r="A2849" s="48">
        <v>144</v>
      </c>
      <c r="B2849" s="48" t="s">
        <v>1422</v>
      </c>
      <c r="C2849" s="48" t="s">
        <v>1423</v>
      </c>
      <c r="D2849" s="49">
        <v>1030</v>
      </c>
      <c r="E2849" s="50" t="s">
        <v>519</v>
      </c>
      <c r="F2849" s="48" t="s">
        <v>520</v>
      </c>
      <c r="G2849" s="48" t="s">
        <v>401</v>
      </c>
      <c r="H2849" s="48">
        <v>1065</v>
      </c>
      <c r="I2849" s="48">
        <v>1</v>
      </c>
      <c r="J2849" s="48" t="s">
        <v>402</v>
      </c>
      <c r="K2849" s="48">
        <v>2983</v>
      </c>
      <c r="L2849" s="49">
        <v>24</v>
      </c>
      <c r="M2849" s="48" t="s">
        <v>365</v>
      </c>
      <c r="N2849" s="51" t="s">
        <v>404</v>
      </c>
      <c r="P2849" s="48">
        <v>945</v>
      </c>
      <c r="Q2849" s="131" t="str">
        <f>IFERROR(INDEX(JRoomSCS!C:C,MATCH(JRooms!M2849,JRoomSCS!$B:$B,0)),"N/A")</f>
        <v>Science</v>
      </c>
      <c r="R2849" s="86" t="s">
        <v>405</v>
      </c>
      <c r="S2849" s="87" t="str">
        <f>IFERROR(INDEX(SchoolList!C:C,MATCH(T2849,SchoolList!A:A,0)),"N/A")</f>
        <v>N/A</v>
      </c>
      <c r="T2849" s="87" t="s">
        <v>405</v>
      </c>
      <c r="U2849" s="88"/>
      <c r="V2849" s="87"/>
    </row>
    <row r="2850" spans="1:22" x14ac:dyDescent="0.2">
      <c r="A2850" s="48">
        <v>144</v>
      </c>
      <c r="B2850" s="48" t="s">
        <v>1422</v>
      </c>
      <c r="C2850" s="48" t="s">
        <v>1423</v>
      </c>
      <c r="D2850" s="49">
        <v>1030</v>
      </c>
      <c r="E2850" s="50" t="s">
        <v>519</v>
      </c>
      <c r="F2850" s="48" t="s">
        <v>520</v>
      </c>
      <c r="G2850" s="48" t="s">
        <v>401</v>
      </c>
      <c r="H2850" s="48">
        <v>1065</v>
      </c>
      <c r="I2850" s="48">
        <v>1</v>
      </c>
      <c r="J2850" s="48" t="s">
        <v>402</v>
      </c>
      <c r="K2850" s="48">
        <v>2976</v>
      </c>
      <c r="L2850" s="49">
        <v>34</v>
      </c>
      <c r="M2850" s="48" t="s">
        <v>362</v>
      </c>
      <c r="N2850" s="51" t="s">
        <v>404</v>
      </c>
      <c r="P2850" s="48">
        <v>713</v>
      </c>
      <c r="Q2850" s="131" t="str">
        <f>IFERROR(INDEX(JRoomSCS!C:C,MATCH(JRooms!M2850,JRoomSCS!$B:$B,0)),"N/A")</f>
        <v>Arts</v>
      </c>
      <c r="R2850" s="86" t="s">
        <v>405</v>
      </c>
      <c r="S2850" s="87" t="str">
        <f>IFERROR(INDEX(SchoolList!C:C,MATCH(T2850,SchoolList!A:A,0)),"N/A")</f>
        <v>N/A</v>
      </c>
      <c r="T2850" s="87" t="s">
        <v>405</v>
      </c>
      <c r="U2850" s="88"/>
      <c r="V2850" s="87"/>
    </row>
    <row r="2851" spans="1:22" x14ac:dyDescent="0.2">
      <c r="A2851" s="48">
        <v>144</v>
      </c>
      <c r="B2851" s="48" t="s">
        <v>1422</v>
      </c>
      <c r="C2851" s="48" t="s">
        <v>1423</v>
      </c>
      <c r="D2851" s="49">
        <v>1030</v>
      </c>
      <c r="E2851" s="50" t="s">
        <v>519</v>
      </c>
      <c r="F2851" s="48" t="s">
        <v>520</v>
      </c>
      <c r="G2851" s="48" t="s">
        <v>401</v>
      </c>
      <c r="H2851" s="48">
        <v>1065</v>
      </c>
      <c r="I2851" s="48">
        <v>1</v>
      </c>
      <c r="J2851" s="48" t="s">
        <v>402</v>
      </c>
      <c r="K2851" s="48">
        <v>2978</v>
      </c>
      <c r="L2851" s="49">
        <v>72</v>
      </c>
      <c r="M2851" s="48" t="s">
        <v>415</v>
      </c>
      <c r="N2851" s="51" t="s">
        <v>416</v>
      </c>
      <c r="P2851" s="48">
        <v>1786</v>
      </c>
      <c r="Q2851" s="131" t="str">
        <f>IFERROR(INDEX(JRoomSCS!C:C,MATCH(JRooms!M2851,JRoomSCS!$B:$B,0)),"N/A")</f>
        <v>N/A</v>
      </c>
      <c r="R2851" s="86" t="s">
        <v>405</v>
      </c>
      <c r="S2851" s="87" t="str">
        <f>IFERROR(INDEX(SchoolList!C:C,MATCH(T2851,SchoolList!A:A,0)),"N/A")</f>
        <v>N/A</v>
      </c>
      <c r="T2851" s="87" t="s">
        <v>405</v>
      </c>
      <c r="U2851" s="88"/>
      <c r="V2851" s="87"/>
    </row>
    <row r="2852" spans="1:22" x14ac:dyDescent="0.2">
      <c r="A2852" s="48">
        <v>144</v>
      </c>
      <c r="B2852" s="48" t="s">
        <v>1422</v>
      </c>
      <c r="C2852" s="48" t="s">
        <v>1423</v>
      </c>
      <c r="D2852" s="49">
        <v>1030</v>
      </c>
      <c r="E2852" s="50" t="s">
        <v>519</v>
      </c>
      <c r="F2852" s="48" t="s">
        <v>520</v>
      </c>
      <c r="G2852" s="48" t="s">
        <v>401</v>
      </c>
      <c r="H2852" s="48">
        <v>1065</v>
      </c>
      <c r="I2852" s="48">
        <v>1</v>
      </c>
      <c r="J2852" s="48" t="s">
        <v>402</v>
      </c>
      <c r="K2852" s="48">
        <v>2993</v>
      </c>
      <c r="L2852" s="49">
        <v>101</v>
      </c>
      <c r="M2852" s="48" t="s">
        <v>515</v>
      </c>
      <c r="N2852" s="51" t="s">
        <v>404</v>
      </c>
      <c r="P2852" s="48">
        <v>840</v>
      </c>
      <c r="Q2852" s="131" t="str">
        <f>IFERROR(INDEX(JRoomSCS!C:C,MATCH(JRooms!M2852,JRoomSCS!$B:$B,0)),"N/A")</f>
        <v>N/A</v>
      </c>
      <c r="R2852" s="86" t="s">
        <v>405</v>
      </c>
      <c r="S2852" s="87" t="str">
        <f>IFERROR(INDEX(SchoolList!C:C,MATCH(T2852,SchoolList!A:A,0)),"N/A")</f>
        <v>N/A</v>
      </c>
      <c r="T2852" s="87" t="s">
        <v>405</v>
      </c>
      <c r="U2852" s="88"/>
      <c r="V2852" s="87"/>
    </row>
    <row r="2853" spans="1:22" x14ac:dyDescent="0.2">
      <c r="A2853" s="48">
        <v>144</v>
      </c>
      <c r="B2853" s="48" t="s">
        <v>1422</v>
      </c>
      <c r="C2853" s="48" t="s">
        <v>1423</v>
      </c>
      <c r="D2853" s="49">
        <v>1030</v>
      </c>
      <c r="E2853" s="50" t="s">
        <v>519</v>
      </c>
      <c r="F2853" s="48" t="s">
        <v>520</v>
      </c>
      <c r="G2853" s="48" t="s">
        <v>401</v>
      </c>
      <c r="H2853" s="48">
        <v>1065</v>
      </c>
      <c r="I2853" s="48">
        <v>1</v>
      </c>
      <c r="J2853" s="48" t="s">
        <v>402</v>
      </c>
      <c r="K2853" s="48">
        <v>2992</v>
      </c>
      <c r="L2853" s="49">
        <v>102</v>
      </c>
      <c r="M2853" s="48" t="s">
        <v>515</v>
      </c>
      <c r="N2853" s="51" t="s">
        <v>404</v>
      </c>
      <c r="P2853" s="48">
        <v>840</v>
      </c>
      <c r="Q2853" s="131" t="str">
        <f>IFERROR(INDEX(JRoomSCS!C:C,MATCH(JRooms!M2853,JRoomSCS!$B:$B,0)),"N/A")</f>
        <v>N/A</v>
      </c>
      <c r="R2853" s="86" t="s">
        <v>405</v>
      </c>
      <c r="S2853" s="87" t="str">
        <f>IFERROR(INDEX(SchoolList!C:C,MATCH(T2853,SchoolList!A:A,0)),"N/A")</f>
        <v>N/A</v>
      </c>
      <c r="T2853" s="87" t="s">
        <v>405</v>
      </c>
      <c r="U2853" s="88"/>
      <c r="V2853" s="87"/>
    </row>
    <row r="2854" spans="1:22" x14ac:dyDescent="0.2">
      <c r="A2854" s="48">
        <v>144</v>
      </c>
      <c r="B2854" s="48" t="s">
        <v>1422</v>
      </c>
      <c r="C2854" s="48" t="s">
        <v>1423</v>
      </c>
      <c r="D2854" s="49">
        <v>1030</v>
      </c>
      <c r="E2854" s="50" t="s">
        <v>519</v>
      </c>
      <c r="F2854" s="48" t="s">
        <v>520</v>
      </c>
      <c r="G2854" s="48" t="s">
        <v>401</v>
      </c>
      <c r="H2854" s="48">
        <v>1065</v>
      </c>
      <c r="I2854" s="48">
        <v>1</v>
      </c>
      <c r="J2854" s="48" t="s">
        <v>402</v>
      </c>
      <c r="K2854" s="48">
        <v>2990</v>
      </c>
      <c r="L2854" s="49">
        <v>103</v>
      </c>
      <c r="M2854" s="48" t="s">
        <v>515</v>
      </c>
      <c r="N2854" s="51" t="s">
        <v>404</v>
      </c>
      <c r="P2854" s="48">
        <v>840</v>
      </c>
      <c r="Q2854" s="131" t="str">
        <f>IFERROR(INDEX(JRoomSCS!C:C,MATCH(JRooms!M2854,JRoomSCS!$B:$B,0)),"N/A")</f>
        <v>N/A</v>
      </c>
      <c r="R2854" s="86" t="s">
        <v>405</v>
      </c>
      <c r="S2854" s="87" t="str">
        <f>IFERROR(INDEX(SchoolList!C:C,MATCH(T2854,SchoolList!A:A,0)),"N/A")</f>
        <v>N/A</v>
      </c>
      <c r="T2854" s="87" t="s">
        <v>405</v>
      </c>
      <c r="U2854" s="88"/>
      <c r="V2854" s="87"/>
    </row>
    <row r="2855" spans="1:22" x14ac:dyDescent="0.2">
      <c r="A2855" s="48">
        <v>144</v>
      </c>
      <c r="B2855" s="48" t="s">
        <v>1422</v>
      </c>
      <c r="C2855" s="48" t="s">
        <v>1423</v>
      </c>
      <c r="D2855" s="49">
        <v>1030</v>
      </c>
      <c r="E2855" s="50" t="s">
        <v>519</v>
      </c>
      <c r="F2855" s="48" t="s">
        <v>520</v>
      </c>
      <c r="G2855" s="48" t="s">
        <v>401</v>
      </c>
      <c r="H2855" s="48">
        <v>1065</v>
      </c>
      <c r="I2855" s="48">
        <v>1</v>
      </c>
      <c r="J2855" s="48" t="s">
        <v>402</v>
      </c>
      <c r="K2855" s="48">
        <v>2991</v>
      </c>
      <c r="L2855" s="49">
        <v>104</v>
      </c>
      <c r="M2855" s="48" t="s">
        <v>515</v>
      </c>
      <c r="N2855" s="51" t="s">
        <v>404</v>
      </c>
      <c r="P2855" s="48">
        <v>840</v>
      </c>
      <c r="Q2855" s="131" t="str">
        <f>IFERROR(INDEX(JRoomSCS!C:C,MATCH(JRooms!M2855,JRoomSCS!$B:$B,0)),"N/A")</f>
        <v>N/A</v>
      </c>
      <c r="R2855" s="86" t="s">
        <v>405</v>
      </c>
      <c r="S2855" s="87" t="str">
        <f>IFERROR(INDEX(SchoolList!C:C,MATCH(T2855,SchoolList!A:A,0)),"N/A")</f>
        <v>N/A</v>
      </c>
      <c r="T2855" s="87" t="s">
        <v>405</v>
      </c>
      <c r="U2855" s="88"/>
      <c r="V2855" s="87"/>
    </row>
    <row r="2856" spans="1:22" x14ac:dyDescent="0.2">
      <c r="A2856" s="48">
        <v>144</v>
      </c>
      <c r="B2856" s="48" t="s">
        <v>1422</v>
      </c>
      <c r="C2856" s="48" t="s">
        <v>1423</v>
      </c>
      <c r="D2856" s="49">
        <v>1030</v>
      </c>
      <c r="E2856" s="50" t="s">
        <v>519</v>
      </c>
      <c r="F2856" s="48" t="s">
        <v>520</v>
      </c>
      <c r="G2856" s="48" t="s">
        <v>401</v>
      </c>
      <c r="H2856" s="48">
        <v>1065</v>
      </c>
      <c r="I2856" s="48">
        <v>1</v>
      </c>
      <c r="J2856" s="48" t="s">
        <v>402</v>
      </c>
      <c r="K2856" s="48">
        <v>2989</v>
      </c>
      <c r="L2856" s="49">
        <v>105</v>
      </c>
      <c r="M2856" s="48" t="s">
        <v>515</v>
      </c>
      <c r="N2856" s="51" t="s">
        <v>404</v>
      </c>
      <c r="P2856" s="48">
        <v>840</v>
      </c>
      <c r="Q2856" s="131" t="str">
        <f>IFERROR(INDEX(JRoomSCS!C:C,MATCH(JRooms!M2856,JRoomSCS!$B:$B,0)),"N/A")</f>
        <v>N/A</v>
      </c>
      <c r="R2856" s="86" t="s">
        <v>405</v>
      </c>
      <c r="S2856" s="87" t="str">
        <f>IFERROR(INDEX(SchoolList!C:C,MATCH(T2856,SchoolList!A:A,0)),"N/A")</f>
        <v>N/A</v>
      </c>
      <c r="T2856" s="87" t="s">
        <v>405</v>
      </c>
      <c r="U2856" s="88"/>
      <c r="V2856" s="87"/>
    </row>
    <row r="2857" spans="1:22" x14ac:dyDescent="0.2">
      <c r="A2857" s="48">
        <v>144</v>
      </c>
      <c r="B2857" s="48" t="s">
        <v>1422</v>
      </c>
      <c r="C2857" s="48" t="s">
        <v>1423</v>
      </c>
      <c r="D2857" s="49">
        <v>1030</v>
      </c>
      <c r="E2857" s="50" t="s">
        <v>519</v>
      </c>
      <c r="F2857" s="48" t="s">
        <v>520</v>
      </c>
      <c r="G2857" s="48" t="s">
        <v>401</v>
      </c>
      <c r="H2857" s="48">
        <v>1065</v>
      </c>
      <c r="I2857" s="48">
        <v>1</v>
      </c>
      <c r="J2857" s="48" t="s">
        <v>402</v>
      </c>
      <c r="K2857" s="48">
        <v>2988</v>
      </c>
      <c r="L2857" s="49">
        <v>106</v>
      </c>
      <c r="M2857" s="48" t="s">
        <v>515</v>
      </c>
      <c r="N2857" s="51" t="s">
        <v>404</v>
      </c>
      <c r="P2857" s="48">
        <v>840</v>
      </c>
      <c r="Q2857" s="131" t="str">
        <f>IFERROR(INDEX(JRoomSCS!C:C,MATCH(JRooms!M2857,JRoomSCS!$B:$B,0)),"N/A")</f>
        <v>N/A</v>
      </c>
      <c r="R2857" s="86" t="s">
        <v>405</v>
      </c>
      <c r="S2857" s="87" t="str">
        <f>IFERROR(INDEX(SchoolList!C:C,MATCH(T2857,SchoolList!A:A,0)),"N/A")</f>
        <v>N/A</v>
      </c>
      <c r="T2857" s="87" t="s">
        <v>405</v>
      </c>
      <c r="U2857" s="88"/>
      <c r="V2857" s="87"/>
    </row>
    <row r="2858" spans="1:22" x14ac:dyDescent="0.2">
      <c r="A2858" s="48">
        <v>144</v>
      </c>
      <c r="B2858" s="48" t="s">
        <v>1422</v>
      </c>
      <c r="C2858" s="48" t="s">
        <v>1423</v>
      </c>
      <c r="D2858" s="49">
        <v>1030</v>
      </c>
      <c r="E2858" s="50" t="s">
        <v>519</v>
      </c>
      <c r="F2858" s="48" t="s">
        <v>520</v>
      </c>
      <c r="G2858" s="48" t="s">
        <v>401</v>
      </c>
      <c r="H2858" s="48">
        <v>1065</v>
      </c>
      <c r="I2858" s="48">
        <v>1</v>
      </c>
      <c r="J2858" s="48" t="s">
        <v>402</v>
      </c>
      <c r="K2858" s="48">
        <v>2986</v>
      </c>
      <c r="L2858" s="49">
        <v>107</v>
      </c>
      <c r="M2858" s="48" t="s">
        <v>515</v>
      </c>
      <c r="N2858" s="51" t="s">
        <v>404</v>
      </c>
      <c r="P2858" s="48">
        <v>840</v>
      </c>
      <c r="Q2858" s="131" t="str">
        <f>IFERROR(INDEX(JRoomSCS!C:C,MATCH(JRooms!M2858,JRoomSCS!$B:$B,0)),"N/A")</f>
        <v>N/A</v>
      </c>
      <c r="R2858" s="86" t="s">
        <v>405</v>
      </c>
      <c r="S2858" s="87" t="str">
        <f>IFERROR(INDEX(SchoolList!C:C,MATCH(T2858,SchoolList!A:A,0)),"N/A")</f>
        <v>N/A</v>
      </c>
      <c r="T2858" s="87" t="s">
        <v>405</v>
      </c>
      <c r="U2858" s="88"/>
      <c r="V2858" s="87"/>
    </row>
    <row r="2859" spans="1:22" x14ac:dyDescent="0.2">
      <c r="A2859" s="48">
        <v>144</v>
      </c>
      <c r="B2859" s="48" t="s">
        <v>1422</v>
      </c>
      <c r="C2859" s="48" t="s">
        <v>1423</v>
      </c>
      <c r="D2859" s="49">
        <v>1030</v>
      </c>
      <c r="E2859" s="50" t="s">
        <v>519</v>
      </c>
      <c r="F2859" s="48" t="s">
        <v>520</v>
      </c>
      <c r="G2859" s="48" t="s">
        <v>401</v>
      </c>
      <c r="H2859" s="48">
        <v>1065</v>
      </c>
      <c r="I2859" s="48">
        <v>1</v>
      </c>
      <c r="J2859" s="48" t="s">
        <v>402</v>
      </c>
      <c r="K2859" s="48">
        <v>2987</v>
      </c>
      <c r="L2859" s="49">
        <v>108</v>
      </c>
      <c r="M2859" s="48" t="s">
        <v>515</v>
      </c>
      <c r="N2859" s="51" t="s">
        <v>404</v>
      </c>
      <c r="P2859" s="48">
        <v>840</v>
      </c>
      <c r="Q2859" s="131" t="str">
        <f>IFERROR(INDEX(JRoomSCS!C:C,MATCH(JRooms!M2859,JRoomSCS!$B:$B,0)),"N/A")</f>
        <v>N/A</v>
      </c>
      <c r="R2859" s="86" t="s">
        <v>405</v>
      </c>
      <c r="S2859" s="87" t="str">
        <f>IFERROR(INDEX(SchoolList!C:C,MATCH(T2859,SchoolList!A:A,0)),"N/A")</f>
        <v>N/A</v>
      </c>
      <c r="T2859" s="87" t="s">
        <v>405</v>
      </c>
      <c r="U2859" s="88"/>
      <c r="V2859" s="87"/>
    </row>
    <row r="2860" spans="1:22" x14ac:dyDescent="0.2">
      <c r="A2860" s="48">
        <v>144</v>
      </c>
      <c r="B2860" s="48" t="s">
        <v>1422</v>
      </c>
      <c r="C2860" s="48" t="s">
        <v>1423</v>
      </c>
      <c r="D2860" s="49">
        <v>1030</v>
      </c>
      <c r="E2860" s="50" t="s">
        <v>519</v>
      </c>
      <c r="F2860" s="48" t="s">
        <v>520</v>
      </c>
      <c r="G2860" s="48" t="s">
        <v>401</v>
      </c>
      <c r="H2860" s="48">
        <v>1065</v>
      </c>
      <c r="I2860" s="48">
        <v>1</v>
      </c>
      <c r="J2860" s="48" t="s">
        <v>402</v>
      </c>
      <c r="K2860" s="48">
        <v>2985</v>
      </c>
      <c r="L2860" s="49">
        <v>109</v>
      </c>
      <c r="M2860" s="48" t="s">
        <v>515</v>
      </c>
      <c r="N2860" s="51" t="s">
        <v>404</v>
      </c>
      <c r="P2860" s="48">
        <v>840</v>
      </c>
      <c r="Q2860" s="131" t="str">
        <f>IFERROR(INDEX(JRoomSCS!C:C,MATCH(JRooms!M2860,JRoomSCS!$B:$B,0)),"N/A")</f>
        <v>N/A</v>
      </c>
      <c r="R2860" s="86" t="s">
        <v>405</v>
      </c>
      <c r="S2860" s="87" t="str">
        <f>IFERROR(INDEX(SchoolList!C:C,MATCH(T2860,SchoolList!A:A,0)),"N/A")</f>
        <v>N/A</v>
      </c>
      <c r="T2860" s="87" t="s">
        <v>405</v>
      </c>
      <c r="U2860" s="88"/>
      <c r="V2860" s="87"/>
    </row>
    <row r="2861" spans="1:22" x14ac:dyDescent="0.2">
      <c r="A2861" s="48">
        <v>144</v>
      </c>
      <c r="B2861" s="48" t="s">
        <v>1422</v>
      </c>
      <c r="C2861" s="48" t="s">
        <v>1423</v>
      </c>
      <c r="D2861" s="49">
        <v>1030</v>
      </c>
      <c r="E2861" s="50" t="s">
        <v>519</v>
      </c>
      <c r="F2861" s="48" t="s">
        <v>520</v>
      </c>
      <c r="G2861" s="48" t="s">
        <v>401</v>
      </c>
      <c r="H2861" s="48">
        <v>1065</v>
      </c>
      <c r="I2861" s="48">
        <v>1</v>
      </c>
      <c r="J2861" s="48" t="s">
        <v>402</v>
      </c>
      <c r="K2861" s="48">
        <v>2984</v>
      </c>
      <c r="L2861" s="49">
        <v>111</v>
      </c>
      <c r="M2861" s="48" t="s">
        <v>515</v>
      </c>
      <c r="N2861" s="51" t="s">
        <v>404</v>
      </c>
      <c r="O2861" s="52" t="s">
        <v>491</v>
      </c>
      <c r="P2861" s="48">
        <v>828</v>
      </c>
      <c r="Q2861" s="131" t="str">
        <f>IFERROR(INDEX(JRoomSCS!C:C,MATCH(JRooms!M2861,JRoomSCS!$B:$B,0)),"N/A")</f>
        <v>N/A</v>
      </c>
      <c r="R2861" s="86" t="s">
        <v>405</v>
      </c>
      <c r="S2861" s="87" t="str">
        <f>IFERROR(INDEX(SchoolList!C:C,MATCH(T2861,SchoolList!A:A,0)),"N/A")</f>
        <v>N/A</v>
      </c>
      <c r="T2861" s="87" t="s">
        <v>405</v>
      </c>
      <c r="U2861" s="88"/>
      <c r="V2861" s="87"/>
    </row>
    <row r="2862" spans="1:22" x14ac:dyDescent="0.2">
      <c r="A2862" s="48">
        <v>144</v>
      </c>
      <c r="B2862" s="48" t="s">
        <v>1422</v>
      </c>
      <c r="C2862" s="48" t="s">
        <v>1423</v>
      </c>
      <c r="D2862" s="49">
        <v>1030</v>
      </c>
      <c r="E2862" s="50" t="s">
        <v>519</v>
      </c>
      <c r="F2862" s="48" t="s">
        <v>520</v>
      </c>
      <c r="G2862" s="48" t="s">
        <v>401</v>
      </c>
      <c r="H2862" s="48">
        <v>1065</v>
      </c>
      <c r="I2862" s="48">
        <v>1</v>
      </c>
      <c r="J2862" s="48" t="s">
        <v>402</v>
      </c>
      <c r="K2862" s="48">
        <v>2977</v>
      </c>
      <c r="L2862" s="49" t="s">
        <v>667</v>
      </c>
      <c r="M2862" s="48" t="s">
        <v>412</v>
      </c>
      <c r="N2862" s="51" t="s">
        <v>413</v>
      </c>
      <c r="P2862" s="48">
        <v>2600</v>
      </c>
      <c r="Q2862" s="131" t="str">
        <f>IFERROR(INDEX(JRoomSCS!C:C,MATCH(JRooms!M2862,JRoomSCS!$B:$B,0)),"N/A")</f>
        <v>N/A</v>
      </c>
      <c r="R2862" s="86" t="s">
        <v>405</v>
      </c>
      <c r="S2862" s="87" t="str">
        <f>IFERROR(INDEX(SchoolList!C:C,MATCH(T2862,SchoolList!A:A,0)),"N/A")</f>
        <v>N/A</v>
      </c>
      <c r="T2862" s="87" t="s">
        <v>405</v>
      </c>
      <c r="U2862" s="88"/>
      <c r="V2862" s="87"/>
    </row>
    <row r="2863" spans="1:22" x14ac:dyDescent="0.2">
      <c r="A2863" s="48">
        <v>144</v>
      </c>
      <c r="B2863" s="48" t="s">
        <v>1422</v>
      </c>
      <c r="C2863" s="48" t="s">
        <v>1423</v>
      </c>
      <c r="D2863" s="49">
        <v>1030</v>
      </c>
      <c r="E2863" s="50" t="s">
        <v>519</v>
      </c>
      <c r="F2863" s="48" t="s">
        <v>520</v>
      </c>
      <c r="G2863" s="48" t="s">
        <v>401</v>
      </c>
      <c r="H2863" s="48">
        <v>1066</v>
      </c>
      <c r="I2863" s="48">
        <v>2</v>
      </c>
      <c r="J2863" s="48" t="s">
        <v>463</v>
      </c>
      <c r="K2863" s="48">
        <v>2994</v>
      </c>
      <c r="L2863" s="49">
        <v>201</v>
      </c>
      <c r="M2863" s="48" t="s">
        <v>515</v>
      </c>
      <c r="N2863" s="51" t="s">
        <v>404</v>
      </c>
      <c r="O2863" s="52" t="s">
        <v>491</v>
      </c>
      <c r="P2863" s="48">
        <v>840</v>
      </c>
      <c r="Q2863" s="131" t="str">
        <f>IFERROR(INDEX(JRoomSCS!C:C,MATCH(JRooms!M2863,JRoomSCS!$B:$B,0)),"N/A")</f>
        <v>N/A</v>
      </c>
      <c r="R2863" s="86" t="s">
        <v>405</v>
      </c>
      <c r="S2863" s="87" t="str">
        <f>IFERROR(INDEX(SchoolList!C:C,MATCH(T2863,SchoolList!A:A,0)),"N/A")</f>
        <v>N/A</v>
      </c>
      <c r="T2863" s="87" t="s">
        <v>405</v>
      </c>
      <c r="U2863" s="88"/>
      <c r="V2863" s="87"/>
    </row>
    <row r="2864" spans="1:22" x14ac:dyDescent="0.2">
      <c r="A2864" s="48">
        <v>144</v>
      </c>
      <c r="B2864" s="48" t="s">
        <v>1422</v>
      </c>
      <c r="C2864" s="48" t="s">
        <v>1423</v>
      </c>
      <c r="D2864" s="49">
        <v>1030</v>
      </c>
      <c r="E2864" s="50" t="s">
        <v>519</v>
      </c>
      <c r="F2864" s="48" t="s">
        <v>520</v>
      </c>
      <c r="G2864" s="48" t="s">
        <v>401</v>
      </c>
      <c r="H2864" s="48">
        <v>1066</v>
      </c>
      <c r="I2864" s="48">
        <v>2</v>
      </c>
      <c r="J2864" s="48" t="s">
        <v>463</v>
      </c>
      <c r="K2864" s="48">
        <v>2995</v>
      </c>
      <c r="L2864" s="49">
        <v>202</v>
      </c>
      <c r="M2864" s="48" t="s">
        <v>515</v>
      </c>
      <c r="N2864" s="51" t="s">
        <v>404</v>
      </c>
      <c r="P2864" s="48">
        <v>840</v>
      </c>
      <c r="Q2864" s="131" t="str">
        <f>IFERROR(INDEX(JRoomSCS!C:C,MATCH(JRooms!M2864,JRoomSCS!$B:$B,0)),"N/A")</f>
        <v>N/A</v>
      </c>
      <c r="R2864" s="86" t="s">
        <v>405</v>
      </c>
      <c r="S2864" s="87" t="str">
        <f>IFERROR(INDEX(SchoolList!C:C,MATCH(T2864,SchoolList!A:A,0)),"N/A")</f>
        <v>N/A</v>
      </c>
      <c r="T2864" s="87" t="s">
        <v>405</v>
      </c>
      <c r="U2864" s="88"/>
      <c r="V2864" s="87"/>
    </row>
    <row r="2865" spans="1:22" x14ac:dyDescent="0.2">
      <c r="A2865" s="48">
        <v>144</v>
      </c>
      <c r="B2865" s="48" t="s">
        <v>1422</v>
      </c>
      <c r="C2865" s="48" t="s">
        <v>1423</v>
      </c>
      <c r="D2865" s="49">
        <v>1030</v>
      </c>
      <c r="E2865" s="50" t="s">
        <v>519</v>
      </c>
      <c r="F2865" s="48" t="s">
        <v>520</v>
      </c>
      <c r="G2865" s="48" t="s">
        <v>401</v>
      </c>
      <c r="H2865" s="48">
        <v>1066</v>
      </c>
      <c r="I2865" s="48">
        <v>2</v>
      </c>
      <c r="J2865" s="48" t="s">
        <v>463</v>
      </c>
      <c r="K2865" s="48">
        <v>2998</v>
      </c>
      <c r="L2865" s="49">
        <v>203</v>
      </c>
      <c r="M2865" s="48" t="s">
        <v>515</v>
      </c>
      <c r="N2865" s="51" t="s">
        <v>404</v>
      </c>
      <c r="P2865" s="48">
        <v>840</v>
      </c>
      <c r="Q2865" s="131" t="str">
        <f>IFERROR(INDEX(JRoomSCS!C:C,MATCH(JRooms!M2865,JRoomSCS!$B:$B,0)),"N/A")</f>
        <v>N/A</v>
      </c>
      <c r="R2865" s="86" t="s">
        <v>405</v>
      </c>
      <c r="S2865" s="87" t="str">
        <f>IFERROR(INDEX(SchoolList!C:C,MATCH(T2865,SchoolList!A:A,0)),"N/A")</f>
        <v>N/A</v>
      </c>
      <c r="T2865" s="87" t="s">
        <v>405</v>
      </c>
      <c r="U2865" s="88"/>
      <c r="V2865" s="87"/>
    </row>
    <row r="2866" spans="1:22" x14ac:dyDescent="0.2">
      <c r="A2866" s="48">
        <v>144</v>
      </c>
      <c r="B2866" s="48" t="s">
        <v>1422</v>
      </c>
      <c r="C2866" s="48" t="s">
        <v>1423</v>
      </c>
      <c r="D2866" s="49">
        <v>1030</v>
      </c>
      <c r="E2866" s="50" t="s">
        <v>519</v>
      </c>
      <c r="F2866" s="48" t="s">
        <v>520</v>
      </c>
      <c r="G2866" s="48" t="s">
        <v>401</v>
      </c>
      <c r="H2866" s="48">
        <v>1066</v>
      </c>
      <c r="I2866" s="48">
        <v>2</v>
      </c>
      <c r="J2866" s="48" t="s">
        <v>463</v>
      </c>
      <c r="K2866" s="48">
        <v>2996</v>
      </c>
      <c r="L2866" s="49">
        <v>204</v>
      </c>
      <c r="M2866" s="48" t="s">
        <v>515</v>
      </c>
      <c r="N2866" s="51" t="s">
        <v>404</v>
      </c>
      <c r="P2866" s="48">
        <v>840</v>
      </c>
      <c r="Q2866" s="131" t="str">
        <f>IFERROR(INDEX(JRoomSCS!C:C,MATCH(JRooms!M2866,JRoomSCS!$B:$B,0)),"N/A")</f>
        <v>N/A</v>
      </c>
      <c r="R2866" s="86" t="s">
        <v>405</v>
      </c>
      <c r="S2866" s="87" t="str">
        <f>IFERROR(INDEX(SchoolList!C:C,MATCH(T2866,SchoolList!A:A,0)),"N/A")</f>
        <v>N/A</v>
      </c>
      <c r="T2866" s="87" t="s">
        <v>405</v>
      </c>
      <c r="U2866" s="88"/>
      <c r="V2866" s="87"/>
    </row>
    <row r="2867" spans="1:22" x14ac:dyDescent="0.2">
      <c r="A2867" s="48">
        <v>144</v>
      </c>
      <c r="B2867" s="48" t="s">
        <v>1422</v>
      </c>
      <c r="C2867" s="48" t="s">
        <v>1423</v>
      </c>
      <c r="D2867" s="49">
        <v>1030</v>
      </c>
      <c r="E2867" s="50" t="s">
        <v>519</v>
      </c>
      <c r="F2867" s="48" t="s">
        <v>520</v>
      </c>
      <c r="G2867" s="48" t="s">
        <v>401</v>
      </c>
      <c r="H2867" s="48">
        <v>1066</v>
      </c>
      <c r="I2867" s="48">
        <v>2</v>
      </c>
      <c r="J2867" s="48" t="s">
        <v>463</v>
      </c>
      <c r="K2867" s="48">
        <v>2997</v>
      </c>
      <c r="L2867" s="49">
        <v>205</v>
      </c>
      <c r="M2867" s="48" t="s">
        <v>515</v>
      </c>
      <c r="N2867" s="51" t="s">
        <v>404</v>
      </c>
      <c r="P2867" s="48">
        <v>840</v>
      </c>
      <c r="Q2867" s="131" t="str">
        <f>IFERROR(INDEX(JRoomSCS!C:C,MATCH(JRooms!M2867,JRoomSCS!$B:$B,0)),"N/A")</f>
        <v>N/A</v>
      </c>
      <c r="R2867" s="86" t="s">
        <v>405</v>
      </c>
      <c r="S2867" s="87" t="str">
        <f>IFERROR(INDEX(SchoolList!C:C,MATCH(T2867,SchoolList!A:A,0)),"N/A")</f>
        <v>N/A</v>
      </c>
      <c r="T2867" s="87" t="s">
        <v>405</v>
      </c>
      <c r="U2867" s="88"/>
      <c r="V2867" s="87"/>
    </row>
    <row r="2868" spans="1:22" x14ac:dyDescent="0.2">
      <c r="A2868" s="48">
        <v>144</v>
      </c>
      <c r="B2868" s="48" t="s">
        <v>1422</v>
      </c>
      <c r="C2868" s="48" t="s">
        <v>1423</v>
      </c>
      <c r="D2868" s="49">
        <v>1030</v>
      </c>
      <c r="E2868" s="50" t="s">
        <v>519</v>
      </c>
      <c r="F2868" s="48" t="s">
        <v>520</v>
      </c>
      <c r="G2868" s="48" t="s">
        <v>401</v>
      </c>
      <c r="H2868" s="48">
        <v>1066</v>
      </c>
      <c r="I2868" s="48">
        <v>2</v>
      </c>
      <c r="J2868" s="48" t="s">
        <v>463</v>
      </c>
      <c r="K2868" s="48">
        <v>2999</v>
      </c>
      <c r="L2868" s="49">
        <v>206</v>
      </c>
      <c r="M2868" s="48" t="s">
        <v>506</v>
      </c>
      <c r="N2868" s="51" t="s">
        <v>404</v>
      </c>
      <c r="P2868" s="48">
        <v>840</v>
      </c>
      <c r="Q2868" s="131" t="str">
        <f>IFERROR(INDEX(JRoomSCS!C:C,MATCH(JRooms!M2868,JRoomSCS!$B:$B,0)),"N/A")</f>
        <v>N/A</v>
      </c>
      <c r="R2868" s="86" t="s">
        <v>405</v>
      </c>
      <c r="S2868" s="87" t="str">
        <f>IFERROR(INDEX(SchoolList!C:C,MATCH(T2868,SchoolList!A:A,0)),"N/A")</f>
        <v>N/A</v>
      </c>
      <c r="T2868" s="87" t="s">
        <v>405</v>
      </c>
      <c r="U2868" s="88"/>
      <c r="V2868" s="87"/>
    </row>
    <row r="2869" spans="1:22" x14ac:dyDescent="0.2">
      <c r="A2869" s="48">
        <v>144</v>
      </c>
      <c r="B2869" s="48" t="s">
        <v>1422</v>
      </c>
      <c r="C2869" s="48" t="s">
        <v>1423</v>
      </c>
      <c r="D2869" s="49">
        <v>1030</v>
      </c>
      <c r="E2869" s="50" t="s">
        <v>519</v>
      </c>
      <c r="F2869" s="48" t="s">
        <v>520</v>
      </c>
      <c r="G2869" s="48" t="s">
        <v>401</v>
      </c>
      <c r="H2869" s="48">
        <v>1066</v>
      </c>
      <c r="I2869" s="48">
        <v>2</v>
      </c>
      <c r="J2869" s="48" t="s">
        <v>463</v>
      </c>
      <c r="K2869" s="48">
        <v>3000</v>
      </c>
      <c r="L2869" s="49">
        <v>207</v>
      </c>
      <c r="M2869" s="48" t="s">
        <v>515</v>
      </c>
      <c r="N2869" s="51" t="s">
        <v>404</v>
      </c>
      <c r="P2869" s="48">
        <v>840</v>
      </c>
      <c r="Q2869" s="131" t="str">
        <f>IFERROR(INDEX(JRoomSCS!C:C,MATCH(JRooms!M2869,JRoomSCS!$B:$B,0)),"N/A")</f>
        <v>N/A</v>
      </c>
      <c r="R2869" s="86" t="s">
        <v>405</v>
      </c>
      <c r="S2869" s="87" t="str">
        <f>IFERROR(INDEX(SchoolList!C:C,MATCH(T2869,SchoolList!A:A,0)),"N/A")</f>
        <v>N/A</v>
      </c>
      <c r="T2869" s="87" t="s">
        <v>405</v>
      </c>
      <c r="U2869" s="88"/>
      <c r="V2869" s="87"/>
    </row>
    <row r="2870" spans="1:22" x14ac:dyDescent="0.2">
      <c r="A2870" s="48">
        <v>144</v>
      </c>
      <c r="B2870" s="48" t="s">
        <v>1422</v>
      </c>
      <c r="C2870" s="48" t="s">
        <v>1423</v>
      </c>
      <c r="D2870" s="49">
        <v>1030</v>
      </c>
      <c r="E2870" s="50" t="s">
        <v>519</v>
      </c>
      <c r="F2870" s="48" t="s">
        <v>520</v>
      </c>
      <c r="G2870" s="48" t="s">
        <v>401</v>
      </c>
      <c r="H2870" s="48">
        <v>1066</v>
      </c>
      <c r="I2870" s="48">
        <v>2</v>
      </c>
      <c r="J2870" s="48" t="s">
        <v>463</v>
      </c>
      <c r="K2870" s="48">
        <v>3001</v>
      </c>
      <c r="L2870" s="49">
        <v>208</v>
      </c>
      <c r="M2870" s="48" t="s">
        <v>515</v>
      </c>
      <c r="N2870" s="51" t="s">
        <v>404</v>
      </c>
      <c r="P2870" s="48">
        <v>840</v>
      </c>
      <c r="Q2870" s="131" t="str">
        <f>IFERROR(INDEX(JRoomSCS!C:C,MATCH(JRooms!M2870,JRoomSCS!$B:$B,0)),"N/A")</f>
        <v>N/A</v>
      </c>
      <c r="R2870" s="86" t="s">
        <v>405</v>
      </c>
      <c r="S2870" s="87" t="str">
        <f>IFERROR(INDEX(SchoolList!C:C,MATCH(T2870,SchoolList!A:A,0)),"N/A")</f>
        <v>N/A</v>
      </c>
      <c r="T2870" s="87" t="s">
        <v>405</v>
      </c>
      <c r="U2870" s="88"/>
      <c r="V2870" s="87"/>
    </row>
    <row r="2871" spans="1:22" x14ac:dyDescent="0.2">
      <c r="A2871" s="48">
        <v>144</v>
      </c>
      <c r="B2871" s="48" t="s">
        <v>1422</v>
      </c>
      <c r="C2871" s="48" t="s">
        <v>1423</v>
      </c>
      <c r="D2871" s="49">
        <v>1030</v>
      </c>
      <c r="E2871" s="50" t="s">
        <v>519</v>
      </c>
      <c r="F2871" s="48" t="s">
        <v>520</v>
      </c>
      <c r="G2871" s="48" t="s">
        <v>401</v>
      </c>
      <c r="H2871" s="48">
        <v>1066</v>
      </c>
      <c r="I2871" s="48">
        <v>2</v>
      </c>
      <c r="J2871" s="48" t="s">
        <v>463</v>
      </c>
      <c r="K2871" s="48">
        <v>3002</v>
      </c>
      <c r="L2871" s="49">
        <v>209</v>
      </c>
      <c r="M2871" s="48" t="s">
        <v>515</v>
      </c>
      <c r="N2871" s="51" t="s">
        <v>404</v>
      </c>
      <c r="P2871" s="48">
        <v>840</v>
      </c>
      <c r="Q2871" s="131" t="str">
        <f>IFERROR(INDEX(JRoomSCS!C:C,MATCH(JRooms!M2871,JRoomSCS!$B:$B,0)),"N/A")</f>
        <v>N/A</v>
      </c>
      <c r="R2871" s="86" t="s">
        <v>405</v>
      </c>
      <c r="S2871" s="87" t="str">
        <f>IFERROR(INDEX(SchoolList!C:C,MATCH(T2871,SchoolList!A:A,0)),"N/A")</f>
        <v>N/A</v>
      </c>
      <c r="T2871" s="87" t="s">
        <v>405</v>
      </c>
      <c r="U2871" s="88"/>
      <c r="V2871" s="87"/>
    </row>
    <row r="2872" spans="1:22" x14ac:dyDescent="0.2">
      <c r="A2872" s="48">
        <v>144</v>
      </c>
      <c r="B2872" s="48" t="s">
        <v>1422</v>
      </c>
      <c r="C2872" s="48" t="s">
        <v>1423</v>
      </c>
      <c r="D2872" s="49">
        <v>1030</v>
      </c>
      <c r="E2872" s="50" t="s">
        <v>519</v>
      </c>
      <c r="F2872" s="48" t="s">
        <v>520</v>
      </c>
      <c r="G2872" s="48" t="s">
        <v>401</v>
      </c>
      <c r="H2872" s="48">
        <v>1066</v>
      </c>
      <c r="I2872" s="48">
        <v>2</v>
      </c>
      <c r="J2872" s="48" t="s">
        <v>463</v>
      </c>
      <c r="K2872" s="48">
        <v>3003</v>
      </c>
      <c r="L2872" s="49">
        <v>211</v>
      </c>
      <c r="M2872" s="48" t="s">
        <v>515</v>
      </c>
      <c r="N2872" s="51" t="s">
        <v>404</v>
      </c>
      <c r="P2872" s="48">
        <v>828</v>
      </c>
      <c r="Q2872" s="131" t="str">
        <f>IFERROR(INDEX(JRoomSCS!C:C,MATCH(JRooms!M2872,JRoomSCS!$B:$B,0)),"N/A")</f>
        <v>N/A</v>
      </c>
      <c r="R2872" s="86" t="s">
        <v>405</v>
      </c>
      <c r="S2872" s="87" t="str">
        <f>IFERROR(INDEX(SchoolList!C:C,MATCH(T2872,SchoolList!A:A,0)),"N/A")</f>
        <v>N/A</v>
      </c>
      <c r="T2872" s="87" t="s">
        <v>405</v>
      </c>
      <c r="U2872" s="88"/>
      <c r="V2872" s="87"/>
    </row>
    <row r="2873" spans="1:22" x14ac:dyDescent="0.2">
      <c r="A2873" s="48">
        <v>144</v>
      </c>
      <c r="B2873" s="48" t="s">
        <v>1422</v>
      </c>
      <c r="C2873" s="48" t="s">
        <v>1423</v>
      </c>
      <c r="D2873" s="49">
        <v>678</v>
      </c>
      <c r="E2873" s="50" t="s">
        <v>422</v>
      </c>
      <c r="F2873" s="48" t="s">
        <v>423</v>
      </c>
      <c r="G2873" s="48" t="s">
        <v>424</v>
      </c>
      <c r="H2873" s="48">
        <v>678</v>
      </c>
      <c r="I2873" s="48">
        <v>1</v>
      </c>
      <c r="J2873" s="48" t="s">
        <v>402</v>
      </c>
      <c r="K2873" s="48">
        <v>409</v>
      </c>
      <c r="L2873" s="49">
        <v>301</v>
      </c>
      <c r="M2873" s="48" t="s">
        <v>515</v>
      </c>
      <c r="N2873" s="51" t="s">
        <v>404</v>
      </c>
      <c r="P2873" s="48">
        <v>897</v>
      </c>
      <c r="Q2873" s="131" t="str">
        <f>IFERROR(INDEX(JRoomSCS!C:C,MATCH(JRooms!M2873,JRoomSCS!$B:$B,0)),"N/A")</f>
        <v>N/A</v>
      </c>
      <c r="R2873" s="86" t="s">
        <v>405</v>
      </c>
      <c r="S2873" s="87" t="str">
        <f>IFERROR(INDEX(SchoolList!C:C,MATCH(T2873,SchoolList!A:A,0)),"N/A")</f>
        <v>N/A</v>
      </c>
      <c r="T2873" s="87" t="s">
        <v>405</v>
      </c>
      <c r="U2873" s="88"/>
      <c r="V2873" s="87"/>
    </row>
    <row r="2874" spans="1:22" x14ac:dyDescent="0.2">
      <c r="A2874" s="48">
        <v>144</v>
      </c>
      <c r="B2874" s="48" t="s">
        <v>1422</v>
      </c>
      <c r="C2874" s="48" t="s">
        <v>1423</v>
      </c>
      <c r="D2874" s="49">
        <v>679</v>
      </c>
      <c r="E2874" s="50" t="s">
        <v>425</v>
      </c>
      <c r="F2874" s="48" t="s">
        <v>426</v>
      </c>
      <c r="G2874" s="48" t="s">
        <v>424</v>
      </c>
      <c r="H2874" s="48">
        <v>679</v>
      </c>
      <c r="I2874" s="48">
        <v>1</v>
      </c>
      <c r="J2874" s="48" t="s">
        <v>402</v>
      </c>
      <c r="K2874" s="48">
        <v>410</v>
      </c>
      <c r="L2874" s="49">
        <v>302</v>
      </c>
      <c r="M2874" s="48" t="s">
        <v>515</v>
      </c>
      <c r="N2874" s="51" t="s">
        <v>404</v>
      </c>
      <c r="P2874" s="48">
        <v>897</v>
      </c>
      <c r="Q2874" s="131" t="str">
        <f>IFERROR(INDEX(JRoomSCS!C:C,MATCH(JRooms!M2874,JRoomSCS!$B:$B,0)),"N/A")</f>
        <v>N/A</v>
      </c>
      <c r="R2874" s="86" t="s">
        <v>405</v>
      </c>
      <c r="S2874" s="87" t="str">
        <f>IFERROR(INDEX(SchoolList!C:C,MATCH(T2874,SchoolList!A:A,0)),"N/A")</f>
        <v>N/A</v>
      </c>
      <c r="T2874" s="87" t="s">
        <v>405</v>
      </c>
      <c r="U2874" s="88"/>
      <c r="V2874" s="87"/>
    </row>
    <row r="2875" spans="1:22" x14ac:dyDescent="0.2">
      <c r="A2875" s="48">
        <v>144</v>
      </c>
      <c r="B2875" s="48" t="s">
        <v>1422</v>
      </c>
      <c r="C2875" s="48" t="s">
        <v>1423</v>
      </c>
      <c r="D2875" s="49">
        <v>680</v>
      </c>
      <c r="E2875" s="50" t="s">
        <v>427</v>
      </c>
      <c r="F2875" s="48" t="s">
        <v>428</v>
      </c>
      <c r="G2875" s="48" t="s">
        <v>424</v>
      </c>
      <c r="H2875" s="48">
        <v>680</v>
      </c>
      <c r="I2875" s="48">
        <v>1</v>
      </c>
      <c r="J2875" s="48" t="s">
        <v>402</v>
      </c>
      <c r="K2875" s="48">
        <v>411</v>
      </c>
      <c r="L2875" s="49">
        <v>303</v>
      </c>
      <c r="M2875" s="48" t="s">
        <v>610</v>
      </c>
      <c r="N2875" s="51" t="s">
        <v>491</v>
      </c>
      <c r="P2875" s="48">
        <v>897</v>
      </c>
      <c r="Q2875" s="131" t="str">
        <f>IFERROR(INDEX(JRoomSCS!C:C,MATCH(JRooms!M2875,JRoomSCS!$B:$B,0)),"N/A")</f>
        <v>N/A</v>
      </c>
      <c r="R2875" s="86" t="s">
        <v>405</v>
      </c>
      <c r="S2875" s="87" t="str">
        <f>IFERROR(INDEX(SchoolList!C:C,MATCH(T2875,SchoolList!A:A,0)),"N/A")</f>
        <v>N/A</v>
      </c>
      <c r="T2875" s="87" t="s">
        <v>405</v>
      </c>
      <c r="U2875" s="88"/>
      <c r="V2875" s="87"/>
    </row>
    <row r="2876" spans="1:22" x14ac:dyDescent="0.2">
      <c r="A2876" s="48">
        <v>144</v>
      </c>
      <c r="B2876" s="48" t="s">
        <v>1422</v>
      </c>
      <c r="C2876" s="48" t="s">
        <v>1423</v>
      </c>
      <c r="D2876" s="49">
        <v>681</v>
      </c>
      <c r="E2876" s="50" t="s">
        <v>429</v>
      </c>
      <c r="F2876" s="48" t="s">
        <v>430</v>
      </c>
      <c r="G2876" s="48" t="s">
        <v>424</v>
      </c>
      <c r="H2876" s="48">
        <v>681</v>
      </c>
      <c r="I2876" s="48">
        <v>1</v>
      </c>
      <c r="J2876" s="48" t="s">
        <v>402</v>
      </c>
      <c r="K2876" s="48">
        <v>412</v>
      </c>
      <c r="L2876" s="49">
        <v>304</v>
      </c>
      <c r="M2876" s="48" t="s">
        <v>515</v>
      </c>
      <c r="N2876" s="51" t="s">
        <v>404</v>
      </c>
      <c r="P2876" s="48">
        <v>897</v>
      </c>
      <c r="Q2876" s="131" t="str">
        <f>IFERROR(INDEX(JRoomSCS!C:C,MATCH(JRooms!M2876,JRoomSCS!$B:$B,0)),"N/A")</f>
        <v>N/A</v>
      </c>
      <c r="R2876" s="86" t="s">
        <v>405</v>
      </c>
      <c r="S2876" s="87" t="str">
        <f>IFERROR(INDEX(SchoolList!C:C,MATCH(T2876,SchoolList!A:A,0)),"N/A")</f>
        <v>N/A</v>
      </c>
      <c r="T2876" s="87" t="s">
        <v>405</v>
      </c>
      <c r="U2876" s="88"/>
      <c r="V2876" s="87"/>
    </row>
    <row r="2877" spans="1:22" x14ac:dyDescent="0.2">
      <c r="A2877" s="48">
        <v>144</v>
      </c>
      <c r="B2877" s="48" t="s">
        <v>1422</v>
      </c>
      <c r="C2877" s="48" t="s">
        <v>1423</v>
      </c>
      <c r="D2877" s="49">
        <v>682</v>
      </c>
      <c r="E2877" s="50" t="s">
        <v>431</v>
      </c>
      <c r="F2877" s="48" t="s">
        <v>432</v>
      </c>
      <c r="G2877" s="48" t="s">
        <v>424</v>
      </c>
      <c r="H2877" s="48">
        <v>682</v>
      </c>
      <c r="I2877" s="48">
        <v>1</v>
      </c>
      <c r="J2877" s="48" t="s">
        <v>402</v>
      </c>
      <c r="K2877" s="48">
        <v>407</v>
      </c>
      <c r="L2877" s="49" t="s">
        <v>1424</v>
      </c>
      <c r="M2877" s="48" t="s">
        <v>1246</v>
      </c>
      <c r="N2877" s="51" t="s">
        <v>442</v>
      </c>
      <c r="P2877" s="48">
        <v>437</v>
      </c>
      <c r="Q2877" s="131" t="str">
        <f>IFERROR(INDEX(JRoomSCS!C:C,MATCH(JRooms!M2877,JRoomSCS!$B:$B,0)),"N/A")</f>
        <v>N/A</v>
      </c>
      <c r="R2877" s="86" t="s">
        <v>405</v>
      </c>
      <c r="S2877" s="87" t="str">
        <f>IFERROR(INDEX(SchoolList!C:C,MATCH(T2877,SchoolList!A:A,0)),"N/A")</f>
        <v>N/A</v>
      </c>
      <c r="T2877" s="87" t="s">
        <v>405</v>
      </c>
      <c r="U2877" s="88"/>
      <c r="V2877" s="87"/>
    </row>
    <row r="2878" spans="1:22" x14ac:dyDescent="0.2">
      <c r="A2878" s="48">
        <v>144</v>
      </c>
      <c r="B2878" s="48" t="s">
        <v>1422</v>
      </c>
      <c r="C2878" s="48" t="s">
        <v>1423</v>
      </c>
      <c r="D2878" s="49">
        <v>682</v>
      </c>
      <c r="E2878" s="50" t="s">
        <v>431</v>
      </c>
      <c r="F2878" s="48" t="s">
        <v>432</v>
      </c>
      <c r="G2878" s="48" t="s">
        <v>424</v>
      </c>
      <c r="H2878" s="48">
        <v>682</v>
      </c>
      <c r="I2878" s="48">
        <v>1</v>
      </c>
      <c r="J2878" s="48" t="s">
        <v>402</v>
      </c>
      <c r="K2878" s="48">
        <v>408</v>
      </c>
      <c r="L2878" s="49" t="s">
        <v>1425</v>
      </c>
      <c r="M2878" s="48" t="s">
        <v>1245</v>
      </c>
      <c r="N2878" s="51" t="s">
        <v>442</v>
      </c>
      <c r="P2878" s="48">
        <v>460</v>
      </c>
      <c r="Q2878" s="131" t="str">
        <f>IFERROR(INDEX(JRoomSCS!C:C,MATCH(JRooms!M2878,JRoomSCS!$B:$B,0)),"N/A")</f>
        <v>N/A</v>
      </c>
      <c r="R2878" s="86" t="s">
        <v>405</v>
      </c>
      <c r="S2878" s="87" t="str">
        <f>IFERROR(INDEX(SchoolList!C:C,MATCH(T2878,SchoolList!A:A,0)),"N/A")</f>
        <v>N/A</v>
      </c>
      <c r="T2878" s="87" t="s">
        <v>405</v>
      </c>
      <c r="U2878" s="88"/>
      <c r="V2878" s="87"/>
    </row>
    <row r="2879" spans="1:22" x14ac:dyDescent="0.2">
      <c r="A2879" s="48">
        <v>144</v>
      </c>
      <c r="B2879" s="48" t="s">
        <v>1422</v>
      </c>
      <c r="C2879" s="48" t="s">
        <v>1423</v>
      </c>
      <c r="D2879" s="49">
        <v>683</v>
      </c>
      <c r="E2879" s="50" t="s">
        <v>433</v>
      </c>
      <c r="F2879" s="48" t="s">
        <v>434</v>
      </c>
      <c r="G2879" s="48" t="s">
        <v>424</v>
      </c>
      <c r="H2879" s="48">
        <v>683</v>
      </c>
      <c r="I2879" s="48">
        <v>1</v>
      </c>
      <c r="J2879" s="48" t="s">
        <v>402</v>
      </c>
      <c r="K2879" s="48">
        <v>413</v>
      </c>
      <c r="L2879" s="49">
        <v>306</v>
      </c>
      <c r="M2879" s="48" t="s">
        <v>515</v>
      </c>
      <c r="N2879" s="51" t="s">
        <v>404</v>
      </c>
      <c r="P2879" s="48">
        <v>897</v>
      </c>
      <c r="Q2879" s="131" t="str">
        <f>IFERROR(INDEX(JRoomSCS!C:C,MATCH(JRooms!M2879,JRoomSCS!$B:$B,0)),"N/A")</f>
        <v>N/A</v>
      </c>
      <c r="R2879" s="86" t="s">
        <v>405</v>
      </c>
      <c r="S2879" s="87" t="str">
        <f>IFERROR(INDEX(SchoolList!C:C,MATCH(T2879,SchoolList!A:A,0)),"N/A")</f>
        <v>N/A</v>
      </c>
      <c r="T2879" s="87" t="s">
        <v>405</v>
      </c>
      <c r="U2879" s="88"/>
      <c r="V2879" s="87"/>
    </row>
    <row r="2880" spans="1:22" x14ac:dyDescent="0.2">
      <c r="A2880" s="48">
        <v>144</v>
      </c>
      <c r="B2880" s="48" t="s">
        <v>1422</v>
      </c>
      <c r="C2880" s="48" t="s">
        <v>1423</v>
      </c>
      <c r="D2880" s="49">
        <v>684</v>
      </c>
      <c r="E2880" s="50" t="s">
        <v>435</v>
      </c>
      <c r="F2880" s="48" t="s">
        <v>436</v>
      </c>
      <c r="G2880" s="48" t="s">
        <v>424</v>
      </c>
      <c r="H2880" s="48">
        <v>684</v>
      </c>
      <c r="I2880" s="48">
        <v>1</v>
      </c>
      <c r="J2880" s="48" t="s">
        <v>402</v>
      </c>
      <c r="K2880" s="48">
        <v>414</v>
      </c>
      <c r="L2880" s="49">
        <v>307</v>
      </c>
      <c r="M2880" s="48" t="s">
        <v>515</v>
      </c>
      <c r="N2880" s="51" t="s">
        <v>404</v>
      </c>
      <c r="P2880" s="48">
        <v>897</v>
      </c>
      <c r="Q2880" s="131" t="str">
        <f>IFERROR(INDEX(JRoomSCS!C:C,MATCH(JRooms!M2880,JRoomSCS!$B:$B,0)),"N/A")</f>
        <v>N/A</v>
      </c>
      <c r="R2880" s="86" t="s">
        <v>405</v>
      </c>
      <c r="S2880" s="87" t="str">
        <f>IFERROR(INDEX(SchoolList!C:C,MATCH(T2880,SchoolList!A:A,0)),"N/A")</f>
        <v>N/A</v>
      </c>
      <c r="T2880" s="87" t="s">
        <v>405</v>
      </c>
      <c r="U2880" s="88"/>
      <c r="V2880" s="87"/>
    </row>
    <row r="2881" spans="1:22" x14ac:dyDescent="0.2">
      <c r="A2881" s="48">
        <v>144</v>
      </c>
      <c r="B2881" s="48" t="s">
        <v>1422</v>
      </c>
      <c r="C2881" s="48" t="s">
        <v>1423</v>
      </c>
      <c r="D2881" s="49">
        <v>685</v>
      </c>
      <c r="E2881" s="50" t="s">
        <v>437</v>
      </c>
      <c r="F2881" s="48" t="s">
        <v>438</v>
      </c>
      <c r="G2881" s="48" t="s">
        <v>424</v>
      </c>
      <c r="H2881" s="48">
        <v>685</v>
      </c>
      <c r="I2881" s="48">
        <v>1</v>
      </c>
      <c r="J2881" s="48" t="s">
        <v>402</v>
      </c>
      <c r="K2881" s="48">
        <v>415</v>
      </c>
      <c r="L2881" s="49">
        <v>308</v>
      </c>
      <c r="M2881" s="48" t="s">
        <v>515</v>
      </c>
      <c r="N2881" s="51" t="s">
        <v>404</v>
      </c>
      <c r="P2881" s="48">
        <v>897</v>
      </c>
      <c r="Q2881" s="131" t="str">
        <f>IFERROR(INDEX(JRoomSCS!C:C,MATCH(JRooms!M2881,JRoomSCS!$B:$B,0)),"N/A")</f>
        <v>N/A</v>
      </c>
      <c r="R2881" s="86" t="s">
        <v>405</v>
      </c>
      <c r="S2881" s="87" t="str">
        <f>IFERROR(INDEX(SchoolList!C:C,MATCH(T2881,SchoolList!A:A,0)),"N/A")</f>
        <v>N/A</v>
      </c>
      <c r="T2881" s="87" t="s">
        <v>405</v>
      </c>
      <c r="U2881" s="88"/>
      <c r="V2881" s="87"/>
    </row>
    <row r="2882" spans="1:22" x14ac:dyDescent="0.2">
      <c r="A2882" s="48">
        <v>144</v>
      </c>
      <c r="B2882" s="48" t="s">
        <v>1422</v>
      </c>
      <c r="C2882" s="48" t="s">
        <v>1423</v>
      </c>
      <c r="D2882" s="49">
        <v>686</v>
      </c>
      <c r="E2882" s="50" t="s">
        <v>439</v>
      </c>
      <c r="F2882" s="48" t="s">
        <v>440</v>
      </c>
      <c r="G2882" s="48" t="s">
        <v>424</v>
      </c>
      <c r="H2882" s="48">
        <v>686</v>
      </c>
      <c r="I2882" s="48">
        <v>1</v>
      </c>
      <c r="J2882" s="48" t="s">
        <v>402</v>
      </c>
      <c r="K2882" s="48">
        <v>416</v>
      </c>
      <c r="L2882" s="49">
        <v>309</v>
      </c>
      <c r="M2882" s="48" t="s">
        <v>515</v>
      </c>
      <c r="N2882" s="51" t="s">
        <v>404</v>
      </c>
      <c r="P2882" s="48">
        <v>897</v>
      </c>
      <c r="Q2882" s="131" t="str">
        <f>IFERROR(INDEX(JRoomSCS!C:C,MATCH(JRooms!M2882,JRoomSCS!$B:$B,0)),"N/A")</f>
        <v>N/A</v>
      </c>
      <c r="R2882" s="86" t="s">
        <v>405</v>
      </c>
      <c r="S2882" s="87" t="str">
        <f>IFERROR(INDEX(SchoolList!C:C,MATCH(T2882,SchoolList!A:A,0)),"N/A")</f>
        <v>N/A</v>
      </c>
      <c r="T2882" s="87" t="s">
        <v>405</v>
      </c>
      <c r="U2882" s="88"/>
      <c r="V2882" s="87"/>
    </row>
    <row r="2883" spans="1:22" x14ac:dyDescent="0.2">
      <c r="A2883" s="48">
        <v>144</v>
      </c>
      <c r="B2883" s="48" t="s">
        <v>1422</v>
      </c>
      <c r="C2883" s="48" t="s">
        <v>1423</v>
      </c>
      <c r="D2883" s="49">
        <v>687</v>
      </c>
      <c r="E2883" s="50" t="s">
        <v>620</v>
      </c>
      <c r="F2883" s="48" t="s">
        <v>621</v>
      </c>
      <c r="G2883" s="48" t="s">
        <v>424</v>
      </c>
      <c r="H2883" s="48">
        <v>687</v>
      </c>
      <c r="I2883" s="48">
        <v>1</v>
      </c>
      <c r="J2883" s="48" t="s">
        <v>402</v>
      </c>
      <c r="K2883" s="48">
        <v>417</v>
      </c>
      <c r="L2883" s="49">
        <v>310</v>
      </c>
      <c r="M2883" s="48" t="s">
        <v>515</v>
      </c>
      <c r="N2883" s="51" t="s">
        <v>404</v>
      </c>
      <c r="P2883" s="48">
        <v>897</v>
      </c>
      <c r="Q2883" s="131" t="str">
        <f>IFERROR(INDEX(JRoomSCS!C:C,MATCH(JRooms!M2883,JRoomSCS!$B:$B,0)),"N/A")</f>
        <v>N/A</v>
      </c>
      <c r="R2883" s="86" t="s">
        <v>405</v>
      </c>
      <c r="S2883" s="87" t="str">
        <f>IFERROR(INDEX(SchoolList!C:C,MATCH(T2883,SchoolList!A:A,0)),"N/A")</f>
        <v>N/A</v>
      </c>
      <c r="T2883" s="87" t="s">
        <v>405</v>
      </c>
      <c r="U2883" s="88"/>
      <c r="V2883" s="87"/>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51DE9-F557-4843-8061-A27200A9F6C5}">
  <dimension ref="A1:C25"/>
  <sheetViews>
    <sheetView zoomScaleNormal="100" workbookViewId="0">
      <selection activeCell="E9" sqref="E9"/>
    </sheetView>
  </sheetViews>
  <sheetFormatPr baseColWidth="10" defaultRowHeight="15" x14ac:dyDescent="0.2"/>
  <cols>
    <col min="1" max="1" width="19.1640625" customWidth="1"/>
    <col min="2" max="2" width="38" bestFit="1" customWidth="1"/>
    <col min="3" max="3" width="19.1640625" customWidth="1"/>
  </cols>
  <sheetData>
    <row r="1" spans="1:3" x14ac:dyDescent="0.2">
      <c r="A1" s="22" t="s">
        <v>393</v>
      </c>
      <c r="B1" s="22" t="s">
        <v>392</v>
      </c>
      <c r="C1" s="22" t="s">
        <v>1426</v>
      </c>
    </row>
    <row r="2" spans="1:3" x14ac:dyDescent="0.2">
      <c r="A2" t="s">
        <v>404</v>
      </c>
      <c r="B2" t="s">
        <v>353</v>
      </c>
      <c r="C2" t="s">
        <v>333</v>
      </c>
    </row>
    <row r="3" spans="1:3" x14ac:dyDescent="0.2">
      <c r="A3" t="s">
        <v>500</v>
      </c>
      <c r="B3" t="s">
        <v>354</v>
      </c>
      <c r="C3" t="s">
        <v>333</v>
      </c>
    </row>
    <row r="4" spans="1:3" x14ac:dyDescent="0.2">
      <c r="A4" t="s">
        <v>500</v>
      </c>
      <c r="B4" t="s">
        <v>355</v>
      </c>
      <c r="C4" t="s">
        <v>333</v>
      </c>
    </row>
    <row r="5" spans="1:3" x14ac:dyDescent="0.2">
      <c r="A5" t="s">
        <v>500</v>
      </c>
      <c r="B5" t="s">
        <v>356</v>
      </c>
      <c r="C5" t="s">
        <v>333</v>
      </c>
    </row>
    <row r="6" spans="1:3" x14ac:dyDescent="0.2">
      <c r="A6" t="s">
        <v>500</v>
      </c>
      <c r="B6" t="s">
        <v>357</v>
      </c>
      <c r="C6" t="s">
        <v>333</v>
      </c>
    </row>
    <row r="7" spans="1:3" x14ac:dyDescent="0.2">
      <c r="A7" t="s">
        <v>500</v>
      </c>
      <c r="B7" t="s">
        <v>358</v>
      </c>
      <c r="C7" t="s">
        <v>333</v>
      </c>
    </row>
    <row r="8" spans="1:3" x14ac:dyDescent="0.2">
      <c r="A8" t="s">
        <v>404</v>
      </c>
      <c r="B8" t="s">
        <v>359</v>
      </c>
      <c r="C8" t="s">
        <v>333</v>
      </c>
    </row>
    <row r="9" spans="1:3" x14ac:dyDescent="0.2">
      <c r="A9" t="s">
        <v>404</v>
      </c>
      <c r="B9" t="s">
        <v>360</v>
      </c>
      <c r="C9" t="s">
        <v>333</v>
      </c>
    </row>
    <row r="10" spans="1:3" x14ac:dyDescent="0.2">
      <c r="A10" t="s">
        <v>404</v>
      </c>
      <c r="B10" t="s">
        <v>361</v>
      </c>
      <c r="C10" t="s">
        <v>333</v>
      </c>
    </row>
    <row r="11" spans="1:3" x14ac:dyDescent="0.2">
      <c r="A11" t="s">
        <v>404</v>
      </c>
      <c r="B11" t="s">
        <v>362</v>
      </c>
      <c r="C11" t="s">
        <v>333</v>
      </c>
    </row>
    <row r="12" spans="1:3" x14ac:dyDescent="0.2">
      <c r="A12" t="s">
        <v>404</v>
      </c>
      <c r="B12" t="s">
        <v>363</v>
      </c>
      <c r="C12" t="s">
        <v>334</v>
      </c>
    </row>
    <row r="13" spans="1:3" x14ac:dyDescent="0.2">
      <c r="A13" t="s">
        <v>404</v>
      </c>
      <c r="B13" t="s">
        <v>364</v>
      </c>
      <c r="C13" t="s">
        <v>334</v>
      </c>
    </row>
    <row r="14" spans="1:3" x14ac:dyDescent="0.2">
      <c r="A14" t="s">
        <v>404</v>
      </c>
      <c r="B14" t="s">
        <v>365</v>
      </c>
      <c r="C14" t="s">
        <v>334</v>
      </c>
    </row>
    <row r="15" spans="1:3" x14ac:dyDescent="0.2">
      <c r="A15" t="s">
        <v>500</v>
      </c>
      <c r="B15" t="s">
        <v>366</v>
      </c>
      <c r="C15" t="s">
        <v>334</v>
      </c>
    </row>
    <row r="16" spans="1:3" x14ac:dyDescent="0.2">
      <c r="A16" t="s">
        <v>500</v>
      </c>
      <c r="B16" t="s">
        <v>367</v>
      </c>
      <c r="C16" t="s">
        <v>334</v>
      </c>
    </row>
    <row r="17" spans="1:3" x14ac:dyDescent="0.2">
      <c r="A17" t="s">
        <v>500</v>
      </c>
      <c r="B17" t="s">
        <v>368</v>
      </c>
      <c r="C17" t="s">
        <v>334</v>
      </c>
    </row>
    <row r="18" spans="1:3" x14ac:dyDescent="0.2">
      <c r="A18" t="s">
        <v>500</v>
      </c>
      <c r="B18" t="s">
        <v>369</v>
      </c>
      <c r="C18" t="s">
        <v>119</v>
      </c>
    </row>
    <row r="19" spans="1:3" x14ac:dyDescent="0.2">
      <c r="A19" t="s">
        <v>500</v>
      </c>
      <c r="B19" t="s">
        <v>370</v>
      </c>
      <c r="C19" t="s">
        <v>119</v>
      </c>
    </row>
    <row r="20" spans="1:3" x14ac:dyDescent="0.2">
      <c r="A20" t="s">
        <v>500</v>
      </c>
      <c r="B20" t="s">
        <v>371</v>
      </c>
      <c r="C20" t="s">
        <v>119</v>
      </c>
    </row>
    <row r="21" spans="1:3" x14ac:dyDescent="0.2">
      <c r="A21" t="s">
        <v>500</v>
      </c>
      <c r="B21" t="s">
        <v>372</v>
      </c>
      <c r="C21" t="s">
        <v>119</v>
      </c>
    </row>
    <row r="22" spans="1:3" x14ac:dyDescent="0.2">
      <c r="A22" t="s">
        <v>500</v>
      </c>
      <c r="B22" t="s">
        <v>373</v>
      </c>
      <c r="C22" t="s">
        <v>119</v>
      </c>
    </row>
    <row r="23" spans="1:3" x14ac:dyDescent="0.2">
      <c r="A23" t="s">
        <v>500</v>
      </c>
      <c r="B23" t="s">
        <v>374</v>
      </c>
      <c r="C23" t="s">
        <v>119</v>
      </c>
    </row>
    <row r="24" spans="1:3" x14ac:dyDescent="0.2">
      <c r="A24" t="s">
        <v>500</v>
      </c>
      <c r="B24" t="s">
        <v>375</v>
      </c>
      <c r="C24" t="s">
        <v>119</v>
      </c>
    </row>
    <row r="25" spans="1:3" x14ac:dyDescent="0.2">
      <c r="A25" t="s">
        <v>500</v>
      </c>
      <c r="B25" t="s">
        <v>376</v>
      </c>
      <c r="C25" t="s">
        <v>119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07EDA-E612-F044-95B6-F95F6C299BB1}">
  <sheetPr>
    <outlinePr summaryBelow="0" summaryRight="0"/>
  </sheetPr>
  <dimension ref="A1:Y88"/>
  <sheetViews>
    <sheetView workbookViewId="0">
      <selection activeCell="I5" sqref="I5"/>
    </sheetView>
  </sheetViews>
  <sheetFormatPr baseColWidth="10" defaultColWidth="14.5" defaultRowHeight="15.75" customHeight="1" x14ac:dyDescent="0.15"/>
  <cols>
    <col min="1" max="1" width="15.33203125" style="1" bestFit="1" customWidth="1"/>
    <col min="2" max="5" width="14.5" style="1"/>
    <col min="6" max="6" width="14.5" style="26"/>
    <col min="7" max="12" width="21.33203125" style="8" customWidth="1"/>
    <col min="13" max="13" width="26.6640625" style="134" bestFit="1" customWidth="1"/>
    <col min="14" max="16" width="14.5" style="1"/>
    <col min="17" max="17" width="31.33203125" style="1" customWidth="1"/>
    <col min="18" max="18" width="29.6640625" style="1" customWidth="1"/>
    <col min="19" max="19" width="14.5" style="1"/>
    <col min="20" max="20" width="34.5" style="1" bestFit="1" customWidth="1"/>
    <col min="21" max="21" width="32.33203125" style="1" bestFit="1" customWidth="1"/>
    <col min="22" max="22" width="33.33203125" style="1" bestFit="1" customWidth="1"/>
    <col min="23" max="25" width="33.33203125" style="1" customWidth="1"/>
    <col min="26" max="16384" width="14.5" style="1"/>
  </cols>
  <sheetData>
    <row r="1" spans="1:25" s="136" customFormat="1" ht="62" customHeight="1" x14ac:dyDescent="0.2">
      <c r="A1" s="135" t="s">
        <v>275</v>
      </c>
      <c r="B1" s="135" t="s">
        <v>276</v>
      </c>
      <c r="C1" s="135" t="s">
        <v>277</v>
      </c>
      <c r="D1" s="135" t="s">
        <v>273</v>
      </c>
      <c r="E1" s="135" t="s">
        <v>272</v>
      </c>
      <c r="F1" s="25" t="s">
        <v>285</v>
      </c>
      <c r="G1" s="25" t="s">
        <v>284</v>
      </c>
      <c r="H1" s="25" t="s">
        <v>340</v>
      </c>
      <c r="I1" s="137" t="s">
        <v>341</v>
      </c>
      <c r="J1" s="137" t="s">
        <v>342</v>
      </c>
      <c r="K1" s="137" t="s">
        <v>343</v>
      </c>
      <c r="L1" s="137" t="s">
        <v>344</v>
      </c>
      <c r="M1" s="25" t="s">
        <v>298</v>
      </c>
      <c r="N1" s="135" t="s">
        <v>318</v>
      </c>
      <c r="O1" s="135" t="s">
        <v>319</v>
      </c>
      <c r="P1" s="135" t="s">
        <v>320</v>
      </c>
      <c r="Q1" s="135" t="s">
        <v>321</v>
      </c>
      <c r="R1" s="135" t="s">
        <v>322</v>
      </c>
      <c r="S1" s="135" t="s">
        <v>323</v>
      </c>
      <c r="T1" s="135" t="s">
        <v>324</v>
      </c>
      <c r="U1" s="135" t="s">
        <v>325</v>
      </c>
      <c r="V1" s="135" t="s">
        <v>326</v>
      </c>
      <c r="W1" s="135" t="s">
        <v>1428</v>
      </c>
      <c r="X1" s="135" t="s">
        <v>1429</v>
      </c>
      <c r="Y1" s="135" t="s">
        <v>1430</v>
      </c>
    </row>
    <row r="2" spans="1:25" ht="15.75" customHeight="1" x14ac:dyDescent="0.15">
      <c r="A2" s="2">
        <v>101</v>
      </c>
      <c r="B2" s="2" t="s">
        <v>268</v>
      </c>
      <c r="C2" s="2" t="s">
        <v>2</v>
      </c>
      <c r="D2" s="2" t="s">
        <v>146</v>
      </c>
      <c r="E2" s="2" t="s">
        <v>129</v>
      </c>
      <c r="F2" s="26">
        <v>101</v>
      </c>
      <c r="G2" s="26">
        <f>IF(AND(D2="DR",NOT(ISERROR(F2)),F2&lt;&gt;"Private"),COUNTIFS(F$2:F2,F2,D$2:D2,"DR"),"-")</f>
        <v>1</v>
      </c>
      <c r="H2" s="26">
        <v>386.46</v>
      </c>
      <c r="I2" s="27">
        <f>INDEX(SCSbySite!I:I,MATCH($F2,SCSbySite!$A:$A,0))</f>
        <v>0</v>
      </c>
      <c r="J2" s="27">
        <f>INDEX(SCSbySite!J:J,MATCH($F2,SCSbySite!$A:$A,0))</f>
        <v>0</v>
      </c>
      <c r="K2" s="27">
        <f>INDEX(SCSbySite!K:K,MATCH($F2,SCSbySite!$A:$A,0))</f>
        <v>0</v>
      </c>
      <c r="L2" s="27">
        <f>INDEX(SCSbySite!L:L,MATCH($F2,SCSbySite!$A:$A,0))</f>
        <v>0</v>
      </c>
      <c r="M2" s="133" t="s">
        <v>297</v>
      </c>
      <c r="N2" s="2" t="str">
        <f>IF(OR($E2="Elementary",$E2="K-8"),$M2,"-")</f>
        <v>SKYLINE</v>
      </c>
      <c r="O2" s="2" t="str">
        <f t="shared" ref="O2:O33" si="0">IF(OR($E2="K-8",$E2="Middle",$E2="6-12"),$M2,"-")</f>
        <v>-</v>
      </c>
      <c r="P2" s="2" t="str">
        <f t="shared" ref="P2:P33" si="1">IF(OR($E2="Senior",$E2="6-12"),$M2,"-")</f>
        <v>-</v>
      </c>
      <c r="Q2" s="2" t="str">
        <f t="shared" ref="Q2:Q33" si="2">IF(N2="-","-",N2&amp;" "&amp;"TK-5")</f>
        <v>SKYLINE TK-5</v>
      </c>
      <c r="R2" s="2" t="str">
        <f t="shared" ref="R2:R33" si="3">IF(O2="-","-",O2&amp;" "&amp;"6-8")</f>
        <v>-</v>
      </c>
      <c r="S2" s="2" t="str">
        <f t="shared" ref="S2:S33" si="4">IF(P2="-","-",P2&amp;" "&amp;"9-12")</f>
        <v>-</v>
      </c>
      <c r="T2" s="2" t="str">
        <f>IF(N2="-","-",N2 &amp; " TK-5 #" &amp; COUNTIF(N$2:N2,N2))</f>
        <v>SKYLINE TK-5 #1</v>
      </c>
      <c r="U2" s="2" t="str">
        <f>IF(O2="-","-",O2 &amp; " 6-8 #" &amp; COUNTIF(O$2:O2,O2))</f>
        <v>-</v>
      </c>
      <c r="V2" s="2" t="str">
        <f>IF(P2="-","-",P2 &amp; " 9-12 #" &amp; COUNTIF(P$2:P2,P2))</f>
        <v>-</v>
      </c>
      <c r="W2" s="36">
        <f t="shared" ref="W2:W33" si="5">IFERROR(IF(N2&lt;&gt;"-",$H2/SUMIF(N:N,N2,$H:$H),"-"),"-")</f>
        <v>9.2689595625269822E-2</v>
      </c>
      <c r="X2" s="36" t="str">
        <f t="shared" ref="X2:X33" si="6">IFERROR(IF(O2&lt;&gt;"-",$H2/SUMIF(O:O,O2,$H:$H),"-"),"-")</f>
        <v>-</v>
      </c>
      <c r="Y2" s="36" t="str">
        <f t="shared" ref="Y2:Y33" si="7">IFERROR(IF(P2&lt;&gt;"-",$H2/SUMIF(P:P,P2,$H:$H),"-"),"-")</f>
        <v>-</v>
      </c>
    </row>
    <row r="3" spans="1:25" ht="15.75" customHeight="1" x14ac:dyDescent="0.15">
      <c r="A3" s="2">
        <v>103</v>
      </c>
      <c r="B3" s="2" t="s">
        <v>266</v>
      </c>
      <c r="C3" s="2" t="s">
        <v>4</v>
      </c>
      <c r="D3" s="2" t="s">
        <v>146</v>
      </c>
      <c r="E3" s="2" t="s">
        <v>129</v>
      </c>
      <c r="F3" s="26">
        <v>103</v>
      </c>
      <c r="G3" s="26">
        <f>IF(AND(D3="DR",NOT(ISERROR(F3)),F3&lt;&gt;"Private"),COUNTIFS(F$2:F3,F3,D$2:D3,"DR"),"-")</f>
        <v>1</v>
      </c>
      <c r="H3" s="26">
        <v>205.97</v>
      </c>
      <c r="I3" s="27">
        <f>INDEX(SCSbySite!I:I,MATCH($F3,SCSbySite!$A:$A,0))</f>
        <v>0</v>
      </c>
      <c r="J3" s="27">
        <f>INDEX(SCSbySite!J:J,MATCH($F3,SCSbySite!$A:$A,0))</f>
        <v>0</v>
      </c>
      <c r="K3" s="27">
        <f>INDEX(SCSbySite!K:K,MATCH($F3,SCSbySite!$A:$A,0))</f>
        <v>3.36</v>
      </c>
      <c r="L3" s="27">
        <f>INDEX(SCSbySite!L:L,MATCH($F3,SCSbySite!$A:$A,0))</f>
        <v>3.36</v>
      </c>
      <c r="M3" s="133" t="s">
        <v>293</v>
      </c>
      <c r="N3" s="2" t="str">
        <f t="shared" ref="N3:N34" si="8">IF(OR(E3="Elementary",E3="K-8"),M3,"-")</f>
        <v>CASTLEMONT/CCPA/MADISON</v>
      </c>
      <c r="O3" s="2" t="str">
        <f t="shared" si="0"/>
        <v>-</v>
      </c>
      <c r="P3" s="2" t="str">
        <f t="shared" si="1"/>
        <v>-</v>
      </c>
      <c r="Q3" s="2" t="str">
        <f t="shared" si="2"/>
        <v>CASTLEMONT/CCPA/MADISON TK-5</v>
      </c>
      <c r="R3" s="2" t="str">
        <f t="shared" si="3"/>
        <v>-</v>
      </c>
      <c r="S3" s="2" t="str">
        <f t="shared" si="4"/>
        <v>-</v>
      </c>
      <c r="T3" s="2" t="str">
        <f>IF(N3="-","-",N3 &amp; " TK-5 #" &amp; COUNTIF(N$2:N3,N3))</f>
        <v>CASTLEMONT/CCPA/MADISON TK-5 #1</v>
      </c>
      <c r="U3" s="2" t="str">
        <f>IF(O3="-","-",O3 &amp; " 6-8 #" &amp; COUNTIF(O$2:O3,O3))</f>
        <v>-</v>
      </c>
      <c r="V3" s="2" t="str">
        <f>IF(P3="-","-",P3 &amp; " 9-12 #" &amp; COUNTIF(P$2:P3,P3))</f>
        <v>-</v>
      </c>
      <c r="W3" s="36">
        <f t="shared" si="5"/>
        <v>4.1353624992470937E-2</v>
      </c>
      <c r="X3" s="36" t="str">
        <f t="shared" si="6"/>
        <v>-</v>
      </c>
      <c r="Y3" s="36" t="str">
        <f t="shared" si="7"/>
        <v>-</v>
      </c>
    </row>
    <row r="4" spans="1:25" ht="15.75" customHeight="1" x14ac:dyDescent="0.15">
      <c r="A4" s="2">
        <v>117</v>
      </c>
      <c r="B4" s="2" t="s">
        <v>254</v>
      </c>
      <c r="C4" s="2" t="s">
        <v>14</v>
      </c>
      <c r="D4" s="2" t="s">
        <v>146</v>
      </c>
      <c r="E4" s="2" t="s">
        <v>129</v>
      </c>
      <c r="F4" s="26">
        <v>117</v>
      </c>
      <c r="G4" s="26">
        <f>IF(AND(D4="DR",NOT(ISERROR(F4)),F4&lt;&gt;"Private"),COUNTIFS(F$2:F4,F4,D$2:D4,"DR"),"-")</f>
        <v>1</v>
      </c>
      <c r="H4" s="26">
        <v>305.83999999999997</v>
      </c>
      <c r="I4" s="27">
        <f>INDEX(SCSbySite!I:I,MATCH($F4,SCSbySite!$A:$A,0))</f>
        <v>1.83</v>
      </c>
      <c r="J4" s="27">
        <f>INDEX(SCSbySite!J:J,MATCH($F4,SCSbySite!$A:$A,0))</f>
        <v>0</v>
      </c>
      <c r="K4" s="27">
        <f>INDEX(SCSbySite!K:K,MATCH($F4,SCSbySite!$A:$A,0))</f>
        <v>0</v>
      </c>
      <c r="L4" s="27">
        <f>INDEX(SCSbySite!L:L,MATCH($F4,SCSbySite!$A:$A,0))</f>
        <v>1.83</v>
      </c>
      <c r="M4" s="133" t="s">
        <v>297</v>
      </c>
      <c r="N4" s="2" t="str">
        <f t="shared" si="8"/>
        <v>SKYLINE</v>
      </c>
      <c r="O4" s="2" t="str">
        <f t="shared" si="0"/>
        <v>-</v>
      </c>
      <c r="P4" s="2" t="str">
        <f t="shared" si="1"/>
        <v>-</v>
      </c>
      <c r="Q4" s="2" t="str">
        <f t="shared" si="2"/>
        <v>SKYLINE TK-5</v>
      </c>
      <c r="R4" s="2" t="str">
        <f t="shared" si="3"/>
        <v>-</v>
      </c>
      <c r="S4" s="2" t="str">
        <f t="shared" si="4"/>
        <v>-</v>
      </c>
      <c r="T4" s="2" t="str">
        <f>IF(N4="-","-",N4 &amp; " TK-5 #" &amp; COUNTIF(N$2:N4,N4))</f>
        <v>SKYLINE TK-5 #2</v>
      </c>
      <c r="U4" s="2" t="str">
        <f>IF(O4="-","-",O4 &amp; " 6-8 #" &amp; COUNTIF(O$2:O4,O4))</f>
        <v>-</v>
      </c>
      <c r="V4" s="2" t="str">
        <f>IF(P4="-","-",P4 &amp; " 9-12 #" &amp; COUNTIF(P$2:P4,P4))</f>
        <v>-</v>
      </c>
      <c r="W4" s="36">
        <f t="shared" si="5"/>
        <v>7.3353480117043221E-2</v>
      </c>
      <c r="X4" s="36" t="str">
        <f t="shared" si="6"/>
        <v>-</v>
      </c>
      <c r="Y4" s="36" t="str">
        <f t="shared" si="7"/>
        <v>-</v>
      </c>
    </row>
    <row r="5" spans="1:25" ht="15.75" customHeight="1" x14ac:dyDescent="0.15">
      <c r="A5" s="2">
        <v>118</v>
      </c>
      <c r="B5" s="2" t="s">
        <v>253</v>
      </c>
      <c r="C5" s="2" t="s">
        <v>15</v>
      </c>
      <c r="D5" s="2" t="s">
        <v>146</v>
      </c>
      <c r="E5" s="2" t="s">
        <v>129</v>
      </c>
      <c r="F5" s="26">
        <v>118</v>
      </c>
      <c r="G5" s="26">
        <f>IF(AND(D5="DR",NOT(ISERROR(F5)),F5&lt;&gt;"Private"),COUNTIFS(F$2:F5,F5,D$2:D5,"DR"),"-")</f>
        <v>1</v>
      </c>
      <c r="H5" s="26">
        <v>634.34</v>
      </c>
      <c r="I5" s="27">
        <f>INDEX(SCSbySite!I:I,MATCH($F5,SCSbySite!$A:$A,0))</f>
        <v>0.79</v>
      </c>
      <c r="J5" s="27">
        <f>INDEX(SCSbySite!J:J,MATCH($F5,SCSbySite!$A:$A,0))</f>
        <v>1.37</v>
      </c>
      <c r="K5" s="27">
        <f>INDEX(SCSbySite!K:K,MATCH($F5,SCSbySite!$A:$A,0))</f>
        <v>1.37</v>
      </c>
      <c r="L5" s="27">
        <f>INDEX(SCSbySite!L:L,MATCH($F5,SCSbySite!$A:$A,0))</f>
        <v>3.53</v>
      </c>
      <c r="M5" s="133" t="s">
        <v>295</v>
      </c>
      <c r="N5" s="2" t="str">
        <f t="shared" si="8"/>
        <v>OAKLAND HIGH</v>
      </c>
      <c r="O5" s="2" t="str">
        <f t="shared" si="0"/>
        <v>-</v>
      </c>
      <c r="P5" s="2" t="str">
        <f t="shared" si="1"/>
        <v>-</v>
      </c>
      <c r="Q5" s="2" t="str">
        <f t="shared" si="2"/>
        <v>OAKLAND HIGH TK-5</v>
      </c>
      <c r="R5" s="2" t="str">
        <f t="shared" si="3"/>
        <v>-</v>
      </c>
      <c r="S5" s="2" t="str">
        <f t="shared" si="4"/>
        <v>-</v>
      </c>
      <c r="T5" s="2" t="str">
        <f>IF(N5="-","-",N5 &amp; " TK-5 #" &amp; COUNTIF(N$2:N5,N5))</f>
        <v>OAKLAND HIGH TK-5 #1</v>
      </c>
      <c r="U5" s="2" t="str">
        <f>IF(O5="-","-",O5 &amp; " 6-8 #" &amp; COUNTIF(O$2:O5,O5))</f>
        <v>-</v>
      </c>
      <c r="V5" s="2" t="str">
        <f>IF(P5="-","-",P5 &amp; " 9-12 #" &amp; COUNTIF(P$2:P5,P5))</f>
        <v>-</v>
      </c>
      <c r="W5" s="36">
        <f t="shared" si="5"/>
        <v>0.1681123469844778</v>
      </c>
      <c r="X5" s="36" t="str">
        <f t="shared" si="6"/>
        <v>-</v>
      </c>
      <c r="Y5" s="36" t="str">
        <f t="shared" si="7"/>
        <v>-</v>
      </c>
    </row>
    <row r="6" spans="1:25" ht="15.75" customHeight="1" x14ac:dyDescent="0.15">
      <c r="A6" s="2">
        <v>149</v>
      </c>
      <c r="B6" s="2" t="s">
        <v>230</v>
      </c>
      <c r="C6" s="2" t="s">
        <v>229</v>
      </c>
      <c r="D6" s="2" t="s">
        <v>146</v>
      </c>
      <c r="E6" s="2" t="s">
        <v>129</v>
      </c>
      <c r="F6" s="26">
        <v>134</v>
      </c>
      <c r="G6" s="26">
        <f>IF(AND(D6="DR",NOT(ISERROR(F6)),F6&lt;&gt;"Private"),COUNTIFS(F$2:F6,F6,D$2:D6,"DR"),"-")</f>
        <v>1</v>
      </c>
      <c r="H6" s="26">
        <v>326.25</v>
      </c>
      <c r="I6" s="27">
        <f>INDEX(SCSbySite!I:I,MATCH($F6,SCSbySite!$A:$A,0))</f>
        <v>0</v>
      </c>
      <c r="J6" s="27">
        <f>INDEX(SCSbySite!J:J,MATCH($F6,SCSbySite!$A:$A,0))</f>
        <v>0</v>
      </c>
      <c r="K6" s="27">
        <f>INDEX(SCSbySite!K:K,MATCH($F6,SCSbySite!$A:$A,0))</f>
        <v>0</v>
      </c>
      <c r="L6" s="27">
        <f>INDEX(SCSbySite!L:L,MATCH($F6,SCSbySite!$A:$A,0))</f>
        <v>0</v>
      </c>
      <c r="M6" s="133" t="s">
        <v>293</v>
      </c>
      <c r="N6" s="2" t="str">
        <f t="shared" si="8"/>
        <v>CASTLEMONT/CCPA/MADISON</v>
      </c>
      <c r="O6" s="2" t="str">
        <f t="shared" si="0"/>
        <v>-</v>
      </c>
      <c r="P6" s="2" t="str">
        <f t="shared" si="1"/>
        <v>-</v>
      </c>
      <c r="Q6" s="2" t="str">
        <f t="shared" si="2"/>
        <v>CASTLEMONT/CCPA/MADISON TK-5</v>
      </c>
      <c r="R6" s="2" t="str">
        <f t="shared" si="3"/>
        <v>-</v>
      </c>
      <c r="S6" s="2" t="str">
        <f t="shared" si="4"/>
        <v>-</v>
      </c>
      <c r="T6" s="2" t="str">
        <f>IF(N6="-","-",N6 &amp; " TK-5 #" &amp; COUNTIF(N$2:N6,N6))</f>
        <v>CASTLEMONT/CCPA/MADISON TK-5 #2</v>
      </c>
      <c r="U6" s="2" t="str">
        <f>IF(O6="-","-",O6 &amp; " 6-8 #" &amp; COUNTIF(O$2:O6,O6))</f>
        <v>-</v>
      </c>
      <c r="V6" s="2" t="str">
        <f>IF(P6="-","-",P6 &amp; " 9-12 #" &amp; COUNTIF(P$2:P6,P6))</f>
        <v>-</v>
      </c>
      <c r="W6" s="36">
        <f t="shared" si="5"/>
        <v>6.5502840966129267E-2</v>
      </c>
      <c r="X6" s="36" t="str">
        <f t="shared" si="6"/>
        <v>-</v>
      </c>
      <c r="Y6" s="36" t="str">
        <f t="shared" si="7"/>
        <v>-</v>
      </c>
    </row>
    <row r="7" spans="1:25" ht="15.75" customHeight="1" x14ac:dyDescent="0.15">
      <c r="A7" s="2">
        <v>166</v>
      </c>
      <c r="B7" s="2" t="s">
        <v>222</v>
      </c>
      <c r="C7" s="2" t="s">
        <v>55</v>
      </c>
      <c r="D7" s="2" t="s">
        <v>146</v>
      </c>
      <c r="E7" s="2" t="s">
        <v>129</v>
      </c>
      <c r="F7" s="26">
        <v>166</v>
      </c>
      <c r="G7" s="26">
        <f>IF(AND(D7="DR",NOT(ISERROR(F7)),F7&lt;&gt;"Private"),COUNTIFS(F$2:F7,F7,D$2:D7,"DR"),"-")</f>
        <v>1</v>
      </c>
      <c r="H7" s="26">
        <v>173.62</v>
      </c>
      <c r="I7" s="27">
        <f>INDEX(SCSbySite!I:I,MATCH($F7,SCSbySite!$A:$A,0))</f>
        <v>0</v>
      </c>
      <c r="J7" s="27">
        <f>INDEX(SCSbySite!J:J,MATCH($F7,SCSbySite!$A:$A,0))</f>
        <v>4.84</v>
      </c>
      <c r="K7" s="27">
        <f>INDEX(SCSbySite!K:K,MATCH($F7,SCSbySite!$A:$A,0))</f>
        <v>4.84</v>
      </c>
      <c r="L7" s="27">
        <f>INDEX(SCSbySite!L:L,MATCH($F7,SCSbySite!$A:$A,0))</f>
        <v>9.69</v>
      </c>
      <c r="M7" s="133" t="s">
        <v>293</v>
      </c>
      <c r="N7" s="2" t="str">
        <f t="shared" si="8"/>
        <v>CASTLEMONT/CCPA/MADISON</v>
      </c>
      <c r="O7" s="2" t="str">
        <f t="shared" si="0"/>
        <v>-</v>
      </c>
      <c r="P7" s="2" t="str">
        <f t="shared" si="1"/>
        <v>-</v>
      </c>
      <c r="Q7" s="2" t="str">
        <f t="shared" si="2"/>
        <v>CASTLEMONT/CCPA/MADISON TK-5</v>
      </c>
      <c r="R7" s="2" t="str">
        <f t="shared" si="3"/>
        <v>-</v>
      </c>
      <c r="S7" s="2" t="str">
        <f t="shared" si="4"/>
        <v>-</v>
      </c>
      <c r="T7" s="2" t="str">
        <f>IF(N7="-","-",N7 &amp; " TK-5 #" &amp; COUNTIF(N$2:N7,N7))</f>
        <v>CASTLEMONT/CCPA/MADISON TK-5 #3</v>
      </c>
      <c r="U7" s="2" t="str">
        <f>IF(O7="-","-",O7 &amp; " 6-8 #" &amp; COUNTIF(O$2:O7,O7))</f>
        <v>-</v>
      </c>
      <c r="V7" s="2" t="str">
        <f>IF(P7="-","-",P7 &amp; " 9-12 #" &amp; COUNTIF(P$2:P7,P7))</f>
        <v>-</v>
      </c>
      <c r="W7" s="36">
        <f t="shared" si="5"/>
        <v>3.4858554018511456E-2</v>
      </c>
      <c r="X7" s="36" t="str">
        <f t="shared" si="6"/>
        <v>-</v>
      </c>
      <c r="Y7" s="36" t="str">
        <f t="shared" si="7"/>
        <v>-</v>
      </c>
    </row>
    <row r="8" spans="1:25" ht="15.75" customHeight="1" x14ac:dyDescent="0.15">
      <c r="A8" s="2">
        <v>178</v>
      </c>
      <c r="B8" s="2" t="s">
        <v>212</v>
      </c>
      <c r="C8" s="2" t="s">
        <v>125</v>
      </c>
      <c r="D8" s="2" t="s">
        <v>146</v>
      </c>
      <c r="E8" s="2" t="s">
        <v>129</v>
      </c>
      <c r="F8" s="26">
        <v>141</v>
      </c>
      <c r="G8" s="26">
        <f>IF(AND(D8="DR",NOT(ISERROR(F8)),F8&lt;&gt;"Private"),COUNTIFS(F$2:F8,F8,D$2:D8,"DR"),"-")</f>
        <v>1</v>
      </c>
      <c r="H8" s="26">
        <v>420.33</v>
      </c>
      <c r="I8" s="27">
        <f>INDEX(SCSbySite!I:I,MATCH($F8,SCSbySite!$A:$A,0))</f>
        <v>0</v>
      </c>
      <c r="J8" s="27">
        <f>INDEX(SCSbySite!J:J,MATCH($F8,SCSbySite!$A:$A,0))</f>
        <v>0</v>
      </c>
      <c r="K8" s="27">
        <f>INDEX(SCSbySite!K:K,MATCH($F8,SCSbySite!$A:$A,0))</f>
        <v>0</v>
      </c>
      <c r="L8" s="27">
        <f>INDEX(SCSbySite!L:L,MATCH($F8,SCSbySite!$A:$A,0))</f>
        <v>0</v>
      </c>
      <c r="M8" s="133" t="s">
        <v>296</v>
      </c>
      <c r="N8" s="2" t="str">
        <f t="shared" si="8"/>
        <v>FREMONT</v>
      </c>
      <c r="O8" s="2" t="str">
        <f t="shared" si="0"/>
        <v>-</v>
      </c>
      <c r="P8" s="2" t="str">
        <f t="shared" si="1"/>
        <v>-</v>
      </c>
      <c r="Q8" s="2" t="str">
        <f t="shared" si="2"/>
        <v>FREMONT TK-5</v>
      </c>
      <c r="R8" s="2" t="str">
        <f t="shared" si="3"/>
        <v>-</v>
      </c>
      <c r="S8" s="2" t="str">
        <f t="shared" si="4"/>
        <v>-</v>
      </c>
      <c r="T8" s="2" t="str">
        <f>IF(N8="-","-",N8 &amp; " TK-5 #" &amp; COUNTIF(N$2:N8,N8))</f>
        <v>FREMONT TK-5 #1</v>
      </c>
      <c r="U8" s="2" t="str">
        <f>IF(O8="-","-",O8 &amp; " 6-8 #" &amp; COUNTIF(O$2:O8,O8))</f>
        <v>-</v>
      </c>
      <c r="V8" s="2" t="str">
        <f>IF(P8="-","-",P8 &amp; " 9-12 #" &amp; COUNTIF(P$2:P8,P8))</f>
        <v>-</v>
      </c>
      <c r="W8" s="36">
        <f t="shared" si="5"/>
        <v>0.19167069467117803</v>
      </c>
      <c r="X8" s="36" t="str">
        <f t="shared" si="6"/>
        <v>-</v>
      </c>
      <c r="Y8" s="36" t="str">
        <f t="shared" si="7"/>
        <v>-</v>
      </c>
    </row>
    <row r="9" spans="1:25" ht="15.75" customHeight="1" x14ac:dyDescent="0.15">
      <c r="A9" s="2">
        <v>182</v>
      </c>
      <c r="B9" s="2" t="s">
        <v>208</v>
      </c>
      <c r="C9" s="2" t="s">
        <v>207</v>
      </c>
      <c r="D9" s="2" t="s">
        <v>146</v>
      </c>
      <c r="E9" s="2" t="s">
        <v>129</v>
      </c>
      <c r="F9" s="26">
        <v>182</v>
      </c>
      <c r="G9" s="26">
        <f>IF(AND(D9="DR",NOT(ISERROR(F9)),F9&lt;&gt;"Private"),COUNTIFS(F$2:F9,F9,D$2:D9,"DR"),"-")</f>
        <v>1</v>
      </c>
      <c r="H9" s="26">
        <v>299.2</v>
      </c>
      <c r="I9" s="27">
        <f>INDEX(SCSbySite!I:I,MATCH($F9,SCSbySite!$A:$A,0))</f>
        <v>2.81</v>
      </c>
      <c r="J9" s="27">
        <f>INDEX(SCSbySite!J:J,MATCH($F9,SCSbySite!$A:$A,0))</f>
        <v>0</v>
      </c>
      <c r="K9" s="27">
        <f>INDEX(SCSbySite!K:K,MATCH($F9,SCSbySite!$A:$A,0))</f>
        <v>0</v>
      </c>
      <c r="L9" s="27">
        <f>INDEX(SCSbySite!L:L,MATCH($F9,SCSbySite!$A:$A,0))</f>
        <v>2.81</v>
      </c>
      <c r="M9" s="133" t="s">
        <v>286</v>
      </c>
      <c r="N9" s="2" t="str">
        <f t="shared" si="8"/>
        <v>MCCLYMONDS</v>
      </c>
      <c r="O9" s="2" t="str">
        <f t="shared" si="0"/>
        <v>-</v>
      </c>
      <c r="P9" s="2" t="str">
        <f t="shared" si="1"/>
        <v>-</v>
      </c>
      <c r="Q9" s="2" t="str">
        <f t="shared" si="2"/>
        <v>MCCLYMONDS TK-5</v>
      </c>
      <c r="R9" s="2" t="str">
        <f t="shared" si="3"/>
        <v>-</v>
      </c>
      <c r="S9" s="2" t="str">
        <f t="shared" si="4"/>
        <v>-</v>
      </c>
      <c r="T9" s="2" t="str">
        <f>IF(N9="-","-",N9 &amp; " TK-5 #" &amp; COUNTIF(N$2:N9,N9))</f>
        <v>MCCLYMONDS TK-5 #1</v>
      </c>
      <c r="U9" s="2" t="str">
        <f>IF(O9="-","-",O9 &amp; " 6-8 #" &amp; COUNTIF(O$2:O9,O9))</f>
        <v>-</v>
      </c>
      <c r="V9" s="2" t="str">
        <f>IF(P9="-","-",P9 &amp; " 9-12 #" &amp; COUNTIF(P$2:P9,P9))</f>
        <v>-</v>
      </c>
      <c r="W9" s="36">
        <f t="shared" si="5"/>
        <v>0.43683296103251423</v>
      </c>
      <c r="X9" s="36" t="str">
        <f t="shared" si="6"/>
        <v>-</v>
      </c>
      <c r="Y9" s="36" t="str">
        <f t="shared" si="7"/>
        <v>-</v>
      </c>
    </row>
    <row r="10" spans="1:25" ht="15.75" customHeight="1" x14ac:dyDescent="0.15">
      <c r="A10" s="2">
        <v>183</v>
      </c>
      <c r="B10" s="2" t="s">
        <v>206</v>
      </c>
      <c r="C10" s="2" t="s">
        <v>41</v>
      </c>
      <c r="D10" s="2" t="s">
        <v>146</v>
      </c>
      <c r="E10" s="2" t="s">
        <v>129</v>
      </c>
      <c r="F10" s="26">
        <v>147</v>
      </c>
      <c r="G10" s="26">
        <f>IF(AND(D10="DR",NOT(ISERROR(F10)),F10&lt;&gt;"Private"),COUNTIFS(F$2:F10,F10,D$2:D10,"DR"),"-")</f>
        <v>1</v>
      </c>
      <c r="H10" s="26">
        <v>126.87</v>
      </c>
      <c r="I10" s="27">
        <f>INDEX(SCSbySite!I:I,MATCH($F10,SCSbySite!$A:$A,0))</f>
        <v>1.8</v>
      </c>
      <c r="J10" s="27">
        <f>INDEX(SCSbySite!J:J,MATCH($F10,SCSbySite!$A:$A,0))</f>
        <v>0</v>
      </c>
      <c r="K10" s="27">
        <f>INDEX(SCSbySite!K:K,MATCH($F10,SCSbySite!$A:$A,0))</f>
        <v>6.35</v>
      </c>
      <c r="L10" s="27">
        <f>INDEX(SCSbySite!L:L,MATCH($F10,SCSbySite!$A:$A,0))</f>
        <v>8.14</v>
      </c>
      <c r="M10" s="133" t="s">
        <v>286</v>
      </c>
      <c r="N10" s="2" t="str">
        <f t="shared" si="8"/>
        <v>MCCLYMONDS</v>
      </c>
      <c r="O10" s="2" t="str">
        <f t="shared" si="0"/>
        <v>-</v>
      </c>
      <c r="P10" s="2" t="str">
        <f t="shared" si="1"/>
        <v>-</v>
      </c>
      <c r="Q10" s="2" t="str">
        <f t="shared" si="2"/>
        <v>MCCLYMONDS TK-5</v>
      </c>
      <c r="R10" s="2" t="str">
        <f t="shared" si="3"/>
        <v>-</v>
      </c>
      <c r="S10" s="2" t="str">
        <f t="shared" si="4"/>
        <v>-</v>
      </c>
      <c r="T10" s="2" t="str">
        <f>IF(N10="-","-",N10 &amp; " TK-5 #" &amp; COUNTIF(N$2:N10,N10))</f>
        <v>MCCLYMONDS TK-5 #2</v>
      </c>
      <c r="U10" s="2" t="str">
        <f>IF(O10="-","-",O10 &amp; " 6-8 #" &amp; COUNTIF(O$2:O10,O10))</f>
        <v>-</v>
      </c>
      <c r="V10" s="2" t="str">
        <f>IF(P10="-","-",P10 &amp; " 9-12 #" &amp; COUNTIF(P$2:P10,P10))</f>
        <v>-</v>
      </c>
      <c r="W10" s="36">
        <f t="shared" si="5"/>
        <v>0.1852306075073365</v>
      </c>
      <c r="X10" s="36" t="str">
        <f t="shared" si="6"/>
        <v>-</v>
      </c>
      <c r="Y10" s="36" t="str">
        <f t="shared" si="7"/>
        <v>-</v>
      </c>
    </row>
    <row r="11" spans="1:25" ht="15.75" customHeight="1" x14ac:dyDescent="0.15">
      <c r="A11" s="2">
        <v>191</v>
      </c>
      <c r="B11" s="2" t="s">
        <v>202</v>
      </c>
      <c r="C11" s="2" t="s">
        <v>121</v>
      </c>
      <c r="D11" s="2" t="s">
        <v>146</v>
      </c>
      <c r="E11" s="2" t="s">
        <v>129</v>
      </c>
      <c r="F11" s="26">
        <v>161</v>
      </c>
      <c r="G11" s="26">
        <f>IF(AND(D11="DR",NOT(ISERROR(F11)),F11&lt;&gt;"Private"),COUNTIFS(F$2:F11,F11,D$2:D11,"DR"),"-")</f>
        <v>1</v>
      </c>
      <c r="H11" s="26">
        <v>161.15</v>
      </c>
      <c r="I11" s="27">
        <f>INDEX(SCSbySite!I:I,MATCH($F11,SCSbySite!$A:$A,0))</f>
        <v>0</v>
      </c>
      <c r="J11" s="27">
        <f>INDEX(SCSbySite!J:J,MATCH($F11,SCSbySite!$A:$A,0))</f>
        <v>0</v>
      </c>
      <c r="K11" s="27">
        <f>INDEX(SCSbySite!K:K,MATCH($F11,SCSbySite!$A:$A,0))</f>
        <v>0</v>
      </c>
      <c r="L11" s="27">
        <f>INDEX(SCSbySite!L:L,MATCH($F11,SCSbySite!$A:$A,0))</f>
        <v>0</v>
      </c>
      <c r="M11" s="133" t="s">
        <v>294</v>
      </c>
      <c r="N11" s="2" t="str">
        <f t="shared" si="8"/>
        <v>OAKLAND TECH</v>
      </c>
      <c r="O11" s="2" t="str">
        <f t="shared" si="0"/>
        <v>-</v>
      </c>
      <c r="P11" s="2" t="str">
        <f t="shared" si="1"/>
        <v>-</v>
      </c>
      <c r="Q11" s="2" t="str">
        <f t="shared" si="2"/>
        <v>OAKLAND TECH TK-5</v>
      </c>
      <c r="R11" s="2" t="str">
        <f t="shared" si="3"/>
        <v>-</v>
      </c>
      <c r="S11" s="2" t="str">
        <f t="shared" si="4"/>
        <v>-</v>
      </c>
      <c r="T11" s="2" t="str">
        <f>IF(N11="-","-",N11 &amp; " TK-5 #" &amp; COUNTIF(N$2:N11,N11))</f>
        <v>OAKLAND TECH TK-5 #1</v>
      </c>
      <c r="U11" s="2" t="str">
        <f>IF(O11="-","-",O11 &amp; " 6-8 #" &amp; COUNTIF(O$2:O11,O11))</f>
        <v>-</v>
      </c>
      <c r="V11" s="2" t="str">
        <f>IF(P11="-","-",P11 &amp; " 9-12 #" &amp; COUNTIF(P$2:P11,P11))</f>
        <v>-</v>
      </c>
      <c r="W11" s="36">
        <f t="shared" si="5"/>
        <v>5.3762185316901655E-2</v>
      </c>
      <c r="X11" s="36" t="str">
        <f t="shared" si="6"/>
        <v>-</v>
      </c>
      <c r="Y11" s="36" t="str">
        <f t="shared" si="7"/>
        <v>-</v>
      </c>
    </row>
    <row r="12" spans="1:25" ht="15.75" customHeight="1" x14ac:dyDescent="0.15">
      <c r="A12" s="2">
        <v>193</v>
      </c>
      <c r="B12" s="2" t="s">
        <v>197</v>
      </c>
      <c r="C12" s="2" t="s">
        <v>198</v>
      </c>
      <c r="D12" s="2" t="s">
        <v>146</v>
      </c>
      <c r="E12" s="2" t="s">
        <v>129</v>
      </c>
      <c r="F12" s="26">
        <v>110</v>
      </c>
      <c r="G12" s="26">
        <f>IF(AND(D12="DR",NOT(ISERROR(F12)),F12&lt;&gt;"Private"),COUNTIFS(F$2:F12,F12,D$2:D12,"DR"),"-")</f>
        <v>1</v>
      </c>
      <c r="H12" s="26">
        <v>358.95</v>
      </c>
      <c r="I12" s="27">
        <f>INDEX(SCSbySite!I:I,MATCH($F12,SCSbySite!$A:$A,0))</f>
        <v>0</v>
      </c>
      <c r="J12" s="27">
        <f>INDEX(SCSbySite!J:J,MATCH($F12,SCSbySite!$A:$A,0))</f>
        <v>2.33</v>
      </c>
      <c r="K12" s="27">
        <f>INDEX(SCSbySite!K:K,MATCH($F12,SCSbySite!$A:$A,0))</f>
        <v>2.59</v>
      </c>
      <c r="L12" s="27">
        <f>INDEX(SCSbySite!L:L,MATCH($F12,SCSbySite!$A:$A,0))</f>
        <v>4.92</v>
      </c>
      <c r="M12" s="133" t="s">
        <v>293</v>
      </c>
      <c r="N12" s="2" t="str">
        <f t="shared" si="8"/>
        <v>CASTLEMONT/CCPA/MADISON</v>
      </c>
      <c r="O12" s="2" t="str">
        <f t="shared" si="0"/>
        <v>-</v>
      </c>
      <c r="P12" s="2" t="str">
        <f t="shared" si="1"/>
        <v>-</v>
      </c>
      <c r="Q12" s="2" t="str">
        <f t="shared" si="2"/>
        <v>CASTLEMONT/CCPA/MADISON TK-5</v>
      </c>
      <c r="R12" s="2" t="str">
        <f t="shared" si="3"/>
        <v>-</v>
      </c>
      <c r="S12" s="2" t="str">
        <f t="shared" si="4"/>
        <v>-</v>
      </c>
      <c r="T12" s="2" t="str">
        <f>IF(N12="-","-",N12 &amp; " TK-5 #" &amp; COUNTIF(N$2:N12,N12))</f>
        <v>CASTLEMONT/CCPA/MADISON TK-5 #4</v>
      </c>
      <c r="U12" s="2" t="str">
        <f>IF(O12="-","-",O12 &amp; " 6-8 #" &amp; COUNTIF(O$2:O12,O12))</f>
        <v>-</v>
      </c>
      <c r="V12" s="2" t="str">
        <f>IF(P12="-","-",P12 &amp; " 9-12 #" &amp; COUNTIF(P$2:P12,P12))</f>
        <v>-</v>
      </c>
      <c r="W12" s="36">
        <f t="shared" si="5"/>
        <v>7.2068183187102217E-2</v>
      </c>
      <c r="X12" s="36" t="str">
        <f t="shared" si="6"/>
        <v>-</v>
      </c>
      <c r="Y12" s="36" t="str">
        <f t="shared" si="7"/>
        <v>-</v>
      </c>
    </row>
    <row r="13" spans="1:25" ht="15.75" customHeight="1" x14ac:dyDescent="0.15">
      <c r="A13" s="2">
        <v>102</v>
      </c>
      <c r="B13" s="2" t="s">
        <v>267</v>
      </c>
      <c r="C13" s="2" t="s">
        <v>3</v>
      </c>
      <c r="D13" s="2" t="s">
        <v>146</v>
      </c>
      <c r="E13" s="2" t="s">
        <v>129</v>
      </c>
      <c r="F13" s="26">
        <v>102</v>
      </c>
      <c r="G13" s="26">
        <f>IF(AND(D13="DR",NOT(ISERROR(F13)),F13&lt;&gt;"Private"),COUNTIFS(F$2:F13,F13,D$2:D13,"DR"),"-")</f>
        <v>1</v>
      </c>
      <c r="H13" s="26">
        <v>467.02</v>
      </c>
      <c r="I13" s="27">
        <f>INDEX(SCSbySite!I:I,MATCH($F13,SCSbySite!$A:$A,0))</f>
        <v>0.66</v>
      </c>
      <c r="J13" s="27">
        <f>INDEX(SCSbySite!J:J,MATCH($F13,SCSbySite!$A:$A,0))</f>
        <v>0</v>
      </c>
      <c r="K13" s="27">
        <f>INDEX(SCSbySite!K:K,MATCH($F13,SCSbySite!$A:$A,0))</f>
        <v>1.9</v>
      </c>
      <c r="L13" s="27">
        <f>INDEX(SCSbySite!L:L,MATCH($F13,SCSbySite!$A:$A,0))</f>
        <v>2.56</v>
      </c>
      <c r="M13" s="133" t="s">
        <v>295</v>
      </c>
      <c r="N13" s="2" t="str">
        <f t="shared" si="8"/>
        <v>OAKLAND HIGH</v>
      </c>
      <c r="O13" s="2" t="str">
        <f t="shared" si="0"/>
        <v>-</v>
      </c>
      <c r="P13" s="2" t="str">
        <f t="shared" si="1"/>
        <v>-</v>
      </c>
      <c r="Q13" s="2" t="str">
        <f t="shared" si="2"/>
        <v>OAKLAND HIGH TK-5</v>
      </c>
      <c r="R13" s="2" t="str">
        <f t="shared" si="3"/>
        <v>-</v>
      </c>
      <c r="S13" s="2" t="str">
        <f t="shared" si="4"/>
        <v>-</v>
      </c>
      <c r="T13" s="2" t="str">
        <f>IF(N13="-","-",N13 &amp; " TK-5 #" &amp; COUNTIF(N$2:N13,N13))</f>
        <v>OAKLAND HIGH TK-5 #2</v>
      </c>
      <c r="U13" s="2" t="str">
        <f>IF(O13="-","-",O13 &amp; " 6-8 #" &amp; COUNTIF(O$2:O13,O13))</f>
        <v>-</v>
      </c>
      <c r="V13" s="2" t="str">
        <f>IF(P13="-","-",P13 &amp; " 9-12 #" &amp; COUNTIF(P$2:P13,P13))</f>
        <v>-</v>
      </c>
      <c r="W13" s="36">
        <f t="shared" si="5"/>
        <v>0.12376931659471391</v>
      </c>
      <c r="X13" s="36" t="str">
        <f t="shared" si="6"/>
        <v>-</v>
      </c>
      <c r="Y13" s="36" t="str">
        <f t="shared" si="7"/>
        <v>-</v>
      </c>
    </row>
    <row r="14" spans="1:25" ht="15.75" customHeight="1" x14ac:dyDescent="0.15">
      <c r="A14" s="2">
        <v>105</v>
      </c>
      <c r="B14" s="2" t="s">
        <v>265</v>
      </c>
      <c r="C14" s="2" t="s">
        <v>6</v>
      </c>
      <c r="D14" s="2" t="s">
        <v>146</v>
      </c>
      <c r="E14" s="2" t="s">
        <v>129</v>
      </c>
      <c r="F14" s="26">
        <v>105</v>
      </c>
      <c r="G14" s="26">
        <f>IF(AND(D14="DR",NOT(ISERROR(F14)),F14&lt;&gt;"Private"),COUNTIFS(F$2:F14,F14,D$2:D14,"DR"),"-")</f>
        <v>1</v>
      </c>
      <c r="H14" s="26">
        <v>228.17</v>
      </c>
      <c r="I14" s="27">
        <f>INDEX(SCSbySite!I:I,MATCH($F14,SCSbySite!$A:$A,0))</f>
        <v>1.34</v>
      </c>
      <c r="J14" s="27">
        <f>INDEX(SCSbySite!J:J,MATCH($F14,SCSbySite!$A:$A,0))</f>
        <v>0</v>
      </c>
      <c r="K14" s="27">
        <f>INDEX(SCSbySite!K:K,MATCH($F14,SCSbySite!$A:$A,0))</f>
        <v>3.89</v>
      </c>
      <c r="L14" s="27">
        <f>INDEX(SCSbySite!L:L,MATCH($F14,SCSbySite!$A:$A,0))</f>
        <v>5.23</v>
      </c>
      <c r="M14" s="133" t="s">
        <v>293</v>
      </c>
      <c r="N14" s="2" t="str">
        <f t="shared" si="8"/>
        <v>CASTLEMONT/CCPA/MADISON</v>
      </c>
      <c r="O14" s="2" t="str">
        <f t="shared" si="0"/>
        <v>-</v>
      </c>
      <c r="P14" s="2" t="str">
        <f t="shared" si="1"/>
        <v>-</v>
      </c>
      <c r="Q14" s="2" t="str">
        <f t="shared" si="2"/>
        <v>CASTLEMONT/CCPA/MADISON TK-5</v>
      </c>
      <c r="R14" s="2" t="str">
        <f t="shared" si="3"/>
        <v>-</v>
      </c>
      <c r="S14" s="2" t="str">
        <f t="shared" si="4"/>
        <v>-</v>
      </c>
      <c r="T14" s="2" t="str">
        <f>IF(N14="-","-",N14 &amp; " TK-5 #" &amp; COUNTIF(N$2:N14,N14))</f>
        <v>CASTLEMONT/CCPA/MADISON TK-5 #5</v>
      </c>
      <c r="U14" s="2" t="str">
        <f>IF(O14="-","-",O14 &amp; " 6-8 #" &amp; COUNTIF(O$2:O14,O14))</f>
        <v>-</v>
      </c>
      <c r="V14" s="2" t="str">
        <f>IF(P14="-","-",P14 &amp; " 9-12 #" &amp; COUNTIF(P$2:P14,P14))</f>
        <v>-</v>
      </c>
      <c r="W14" s="36">
        <f t="shared" si="5"/>
        <v>4.5810829803039729E-2</v>
      </c>
      <c r="X14" s="36" t="str">
        <f t="shared" si="6"/>
        <v>-</v>
      </c>
      <c r="Y14" s="36" t="str">
        <f t="shared" si="7"/>
        <v>-</v>
      </c>
    </row>
    <row r="15" spans="1:25" ht="15.75" customHeight="1" x14ac:dyDescent="0.15">
      <c r="A15" s="2">
        <v>107</v>
      </c>
      <c r="B15" s="2" t="s">
        <v>262</v>
      </c>
      <c r="C15" s="2" t="s">
        <v>263</v>
      </c>
      <c r="D15" s="2" t="s">
        <v>146</v>
      </c>
      <c r="E15" s="2" t="s">
        <v>129</v>
      </c>
      <c r="F15" s="26">
        <v>162</v>
      </c>
      <c r="G15" s="26">
        <f>IF(AND(D15="DR",NOT(ISERROR(F15)),F15&lt;&gt;"Private"),COUNTIFS(F$2:F15,F15,D$2:D15,"DR"),"-")</f>
        <v>1</v>
      </c>
      <c r="H15" s="26">
        <v>290.88</v>
      </c>
      <c r="I15" s="27">
        <f>INDEX(SCSbySite!I:I,MATCH($F15,SCSbySite!$A:$A,0))</f>
        <v>2.57</v>
      </c>
      <c r="J15" s="27">
        <f>INDEX(SCSbySite!J:J,MATCH($F15,SCSbySite!$A:$A,0))</f>
        <v>3.33</v>
      </c>
      <c r="K15" s="27">
        <f>INDEX(SCSbySite!K:K,MATCH($F15,SCSbySite!$A:$A,0))</f>
        <v>0</v>
      </c>
      <c r="L15" s="27">
        <f>INDEX(SCSbySite!L:L,MATCH($F15,SCSbySite!$A:$A,0))</f>
        <v>5.9</v>
      </c>
      <c r="M15" s="133" t="s">
        <v>293</v>
      </c>
      <c r="N15" s="2" t="str">
        <f t="shared" si="8"/>
        <v>CASTLEMONT/CCPA/MADISON</v>
      </c>
      <c r="O15" s="2" t="str">
        <f t="shared" si="0"/>
        <v>-</v>
      </c>
      <c r="P15" s="2" t="str">
        <f t="shared" si="1"/>
        <v>-</v>
      </c>
      <c r="Q15" s="2" t="str">
        <f t="shared" si="2"/>
        <v>CASTLEMONT/CCPA/MADISON TK-5</v>
      </c>
      <c r="R15" s="2" t="str">
        <f t="shared" si="3"/>
        <v>-</v>
      </c>
      <c r="S15" s="2" t="str">
        <f t="shared" si="4"/>
        <v>-</v>
      </c>
      <c r="T15" s="2" t="str">
        <f>IF(N15="-","-",N15 &amp; " TK-5 #" &amp; COUNTIF(N$2:N15,N15))</f>
        <v>CASTLEMONT/CCPA/MADISON TK-5 #6</v>
      </c>
      <c r="U15" s="2" t="str">
        <f>IF(O15="-","-",O15 &amp; " 6-8 #" &amp; COUNTIF(O$2:O15,O15))</f>
        <v>-</v>
      </c>
      <c r="V15" s="2" t="str">
        <f>IF(P15="-","-",P15 &amp; " 9-12 #" &amp; COUNTIF(P$2:P15,P15))</f>
        <v>-</v>
      </c>
      <c r="W15" s="36">
        <f t="shared" si="5"/>
        <v>5.8401429517939245E-2</v>
      </c>
      <c r="X15" s="36" t="str">
        <f t="shared" si="6"/>
        <v>-</v>
      </c>
      <c r="Y15" s="36" t="str">
        <f t="shared" si="7"/>
        <v>-</v>
      </c>
    </row>
    <row r="16" spans="1:25" ht="15.75" customHeight="1" x14ac:dyDescent="0.15">
      <c r="A16" s="2">
        <v>112</v>
      </c>
      <c r="B16" s="2" t="s">
        <v>258</v>
      </c>
      <c r="C16" s="2" t="s">
        <v>259</v>
      </c>
      <c r="D16" s="2" t="s">
        <v>146</v>
      </c>
      <c r="E16" s="2" t="s">
        <v>128</v>
      </c>
      <c r="F16" s="26">
        <v>163</v>
      </c>
      <c r="G16" s="26">
        <f>IF(AND(D16="DR",NOT(ISERROR(F16)),F16&lt;&gt;"Private"),COUNTIFS(F$2:F16,F16,D$2:D16,"DR"),"-")</f>
        <v>1</v>
      </c>
      <c r="H16" s="26">
        <v>606.67999999999995</v>
      </c>
      <c r="I16" s="27">
        <f>INDEX(SCSbySite!I:I,MATCH($F16,SCSbySite!$A:$A,0))</f>
        <v>0</v>
      </c>
      <c r="J16" s="27">
        <f>INDEX(SCSbySite!J:J,MATCH($F16,SCSbySite!$A:$A,0))</f>
        <v>0</v>
      </c>
      <c r="K16" s="27">
        <f>INDEX(SCSbySite!K:K,MATCH($F16,SCSbySite!$A:$A,0))</f>
        <v>0</v>
      </c>
      <c r="L16" s="27">
        <f>INDEX(SCSbySite!L:L,MATCH($F16,SCSbySite!$A:$A,0))</f>
        <v>0</v>
      </c>
      <c r="M16" s="133" t="s">
        <v>293</v>
      </c>
      <c r="N16" s="2" t="str">
        <f t="shared" si="8"/>
        <v>CASTLEMONT/CCPA/MADISON</v>
      </c>
      <c r="O16" s="2" t="str">
        <f t="shared" si="0"/>
        <v>CASTLEMONT/CCPA/MADISON</v>
      </c>
      <c r="P16" s="2" t="str">
        <f t="shared" si="1"/>
        <v>-</v>
      </c>
      <c r="Q16" s="2" t="str">
        <f t="shared" si="2"/>
        <v>CASTLEMONT/CCPA/MADISON TK-5</v>
      </c>
      <c r="R16" s="2" t="str">
        <f t="shared" si="3"/>
        <v>CASTLEMONT/CCPA/MADISON 6-8</v>
      </c>
      <c r="S16" s="2" t="str">
        <f t="shared" si="4"/>
        <v>-</v>
      </c>
      <c r="T16" s="2" t="str">
        <f>IF(N16="-","-",N16 &amp; " TK-5 #" &amp; COUNTIF(N$2:N16,N16))</f>
        <v>CASTLEMONT/CCPA/MADISON TK-5 #7</v>
      </c>
      <c r="U16" s="2" t="str">
        <f>IF(O16="-","-",O16 &amp; " 6-8 #" &amp; COUNTIF(O$2:O16,O16))</f>
        <v>CASTLEMONT/CCPA/MADISON 6-8 #1</v>
      </c>
      <c r="V16" s="2" t="str">
        <f>IF(P16="-","-",P16 &amp; " 9-12 #" &amp; COUNTIF(P$2:P16,P16))</f>
        <v>-</v>
      </c>
      <c r="W16" s="36">
        <f t="shared" si="5"/>
        <v>0.12180617182323769</v>
      </c>
      <c r="X16" s="36">
        <f t="shared" si="6"/>
        <v>0.18691116574548189</v>
      </c>
      <c r="Y16" s="36" t="str">
        <f t="shared" si="7"/>
        <v>-</v>
      </c>
    </row>
    <row r="17" spans="1:25" ht="15.75" customHeight="1" x14ac:dyDescent="0.15">
      <c r="A17" s="2">
        <v>114</v>
      </c>
      <c r="B17" s="2" t="s">
        <v>257</v>
      </c>
      <c r="C17" s="2" t="s">
        <v>122</v>
      </c>
      <c r="D17" s="2" t="s">
        <v>146</v>
      </c>
      <c r="E17" s="2" t="s">
        <v>129</v>
      </c>
      <c r="F17" s="26">
        <v>128</v>
      </c>
      <c r="G17" s="26">
        <f>IF(AND(D17="DR",NOT(ISERROR(F17)),F17&lt;&gt;"Private"),COUNTIFS(F$2:F17,F17,D$2:D17,"DR"),"-")</f>
        <v>1</v>
      </c>
      <c r="H17" s="26">
        <v>421.4</v>
      </c>
      <c r="I17" s="27">
        <f>INDEX(SCSbySite!I:I,MATCH($F17,SCSbySite!$A:$A,0))</f>
        <v>0</v>
      </c>
      <c r="J17" s="27">
        <f>INDEX(SCSbySite!J:J,MATCH($F17,SCSbySite!$A:$A,0))</f>
        <v>0</v>
      </c>
      <c r="K17" s="27">
        <f>INDEX(SCSbySite!K:K,MATCH($F17,SCSbySite!$A:$A,0))</f>
        <v>0</v>
      </c>
      <c r="L17" s="27">
        <f>INDEX(SCSbySite!L:L,MATCH($F17,SCSbySite!$A:$A,0))</f>
        <v>0</v>
      </c>
      <c r="M17" s="133" t="s">
        <v>296</v>
      </c>
      <c r="N17" s="2" t="str">
        <f t="shared" si="8"/>
        <v>FREMONT</v>
      </c>
      <c r="O17" s="2" t="str">
        <f t="shared" si="0"/>
        <v>-</v>
      </c>
      <c r="P17" s="2" t="str">
        <f t="shared" si="1"/>
        <v>-</v>
      </c>
      <c r="Q17" s="2" t="str">
        <f t="shared" si="2"/>
        <v>FREMONT TK-5</v>
      </c>
      <c r="R17" s="2" t="str">
        <f t="shared" si="3"/>
        <v>-</v>
      </c>
      <c r="S17" s="2" t="str">
        <f t="shared" si="4"/>
        <v>-</v>
      </c>
      <c r="T17" s="2" t="str">
        <f>IF(N17="-","-",N17 &amp; " TK-5 #" &amp; COUNTIF(N$2:N17,N17))</f>
        <v>FREMONT TK-5 #2</v>
      </c>
      <c r="U17" s="2" t="str">
        <f>IF(O17="-","-",O17 &amp; " 6-8 #" &amp; COUNTIF(O$2:O17,O17))</f>
        <v>-</v>
      </c>
      <c r="V17" s="2" t="str">
        <f>IF(P17="-","-",P17 &amp; " 9-12 #" &amp; COUNTIF(P$2:P17,P17))</f>
        <v>-</v>
      </c>
      <c r="W17" s="36">
        <f t="shared" si="5"/>
        <v>0.19215861521764904</v>
      </c>
      <c r="X17" s="36" t="str">
        <f t="shared" si="6"/>
        <v>-</v>
      </c>
      <c r="Y17" s="36" t="str">
        <f t="shared" si="7"/>
        <v>-</v>
      </c>
    </row>
    <row r="18" spans="1:25" ht="15.75" customHeight="1" x14ac:dyDescent="0.15">
      <c r="A18" s="2">
        <v>115</v>
      </c>
      <c r="B18" s="2" t="s">
        <v>256</v>
      </c>
      <c r="C18" s="2" t="s">
        <v>12</v>
      </c>
      <c r="D18" s="2" t="s">
        <v>146</v>
      </c>
      <c r="E18" s="2" t="s">
        <v>129</v>
      </c>
      <c r="F18" s="26">
        <v>115</v>
      </c>
      <c r="G18" s="26">
        <f>IF(AND(D18="DR",NOT(ISERROR(F18)),F18&lt;&gt;"Private"),COUNTIFS(F$2:F18,F18,D$2:D18,"DR"),"-")</f>
        <v>1</v>
      </c>
      <c r="H18" s="26">
        <v>277.58999999999997</v>
      </c>
      <c r="I18" s="27">
        <f>INDEX(SCSbySite!I:I,MATCH($F18,SCSbySite!$A:$A,0))</f>
        <v>0</v>
      </c>
      <c r="J18" s="27">
        <f>INDEX(SCSbySite!J:J,MATCH($F18,SCSbySite!$A:$A,0))</f>
        <v>0</v>
      </c>
      <c r="K18" s="27">
        <f>INDEX(SCSbySite!K:K,MATCH($F18,SCSbySite!$A:$A,0))</f>
        <v>0</v>
      </c>
      <c r="L18" s="27">
        <f>INDEX(SCSbySite!L:L,MATCH($F18,SCSbySite!$A:$A,0))</f>
        <v>0</v>
      </c>
      <c r="M18" s="133" t="s">
        <v>294</v>
      </c>
      <c r="N18" s="2" t="str">
        <f t="shared" si="8"/>
        <v>OAKLAND TECH</v>
      </c>
      <c r="O18" s="2" t="str">
        <f t="shared" si="0"/>
        <v>-</v>
      </c>
      <c r="P18" s="2" t="str">
        <f t="shared" si="1"/>
        <v>-</v>
      </c>
      <c r="Q18" s="2" t="str">
        <f t="shared" si="2"/>
        <v>OAKLAND TECH TK-5</v>
      </c>
      <c r="R18" s="2" t="str">
        <f t="shared" si="3"/>
        <v>-</v>
      </c>
      <c r="S18" s="2" t="str">
        <f t="shared" si="4"/>
        <v>-</v>
      </c>
      <c r="T18" s="2" t="str">
        <f>IF(N18="-","-",N18 &amp; " TK-5 #" &amp; COUNTIF(N$2:N18,N18))</f>
        <v>OAKLAND TECH TK-5 #2</v>
      </c>
      <c r="U18" s="2" t="str">
        <f>IF(O18="-","-",O18 &amp; " 6-8 #" &amp; COUNTIF(O$2:O18,O18))</f>
        <v>-</v>
      </c>
      <c r="V18" s="2" t="str">
        <f>IF(P18="-","-",P18 &amp; " 9-12 #" &amp; COUNTIF(P$2:P18,P18))</f>
        <v>-</v>
      </c>
      <c r="W18" s="36">
        <f t="shared" si="5"/>
        <v>9.2608408452489785E-2</v>
      </c>
      <c r="X18" s="36" t="str">
        <f t="shared" si="6"/>
        <v>-</v>
      </c>
      <c r="Y18" s="36" t="str">
        <f t="shared" si="7"/>
        <v>-</v>
      </c>
    </row>
    <row r="19" spans="1:25" ht="15.75" customHeight="1" x14ac:dyDescent="0.15">
      <c r="A19" s="2">
        <v>116</v>
      </c>
      <c r="B19" s="2" t="s">
        <v>255</v>
      </c>
      <c r="C19" s="2" t="s">
        <v>13</v>
      </c>
      <c r="D19" s="2" t="s">
        <v>146</v>
      </c>
      <c r="E19" s="2" t="s">
        <v>129</v>
      </c>
      <c r="F19" s="26">
        <v>116</v>
      </c>
      <c r="G19" s="26">
        <f>IF(AND(D19="DR",NOT(ISERROR(F19)),F19&lt;&gt;"Private"),COUNTIFS(F$2:F19,F19,D$2:D19,"DR"),"-")</f>
        <v>1</v>
      </c>
      <c r="H19" s="26">
        <v>609.04</v>
      </c>
      <c r="I19" s="27">
        <f>INDEX(SCSbySite!I:I,MATCH($F19,SCSbySite!$A:$A,0))</f>
        <v>1.32</v>
      </c>
      <c r="J19" s="27">
        <f>INDEX(SCSbySite!J:J,MATCH($F19,SCSbySite!$A:$A,0))</f>
        <v>0</v>
      </c>
      <c r="K19" s="27">
        <f>INDEX(SCSbySite!K:K,MATCH($F19,SCSbySite!$A:$A,0))</f>
        <v>0</v>
      </c>
      <c r="L19" s="27">
        <f>INDEX(SCSbySite!L:L,MATCH($F19,SCSbySite!$A:$A,0))</f>
        <v>1.32</v>
      </c>
      <c r="M19" s="133" t="s">
        <v>295</v>
      </c>
      <c r="N19" s="2" t="str">
        <f t="shared" si="8"/>
        <v>OAKLAND HIGH</v>
      </c>
      <c r="O19" s="2" t="str">
        <f t="shared" si="0"/>
        <v>-</v>
      </c>
      <c r="P19" s="2" t="str">
        <f t="shared" si="1"/>
        <v>-</v>
      </c>
      <c r="Q19" s="2" t="str">
        <f t="shared" si="2"/>
        <v>OAKLAND HIGH TK-5</v>
      </c>
      <c r="R19" s="2" t="str">
        <f t="shared" si="3"/>
        <v>-</v>
      </c>
      <c r="S19" s="2" t="str">
        <f t="shared" si="4"/>
        <v>-</v>
      </c>
      <c r="T19" s="2" t="str">
        <f>IF(N19="-","-",N19 &amp; " TK-5 #" &amp; COUNTIF(N$2:N19,N19))</f>
        <v>OAKLAND HIGH TK-5 #3</v>
      </c>
      <c r="U19" s="2" t="str">
        <f>IF(O19="-","-",O19 &amp; " 6-8 #" &amp; COUNTIF(O$2:O19,O19))</f>
        <v>-</v>
      </c>
      <c r="V19" s="2" t="str">
        <f>IF(P19="-","-",P19 &amp; " 9-12 #" &amp; COUNTIF(P$2:P19,P19))</f>
        <v>-</v>
      </c>
      <c r="W19" s="36">
        <f t="shared" si="5"/>
        <v>0.16140735852606861</v>
      </c>
      <c r="X19" s="36" t="str">
        <f t="shared" si="6"/>
        <v>-</v>
      </c>
      <c r="Y19" s="36" t="str">
        <f t="shared" si="7"/>
        <v>-</v>
      </c>
    </row>
    <row r="20" spans="1:25" ht="15.75" customHeight="1" x14ac:dyDescent="0.15">
      <c r="A20" s="2">
        <v>119</v>
      </c>
      <c r="B20" s="2" t="s">
        <v>252</v>
      </c>
      <c r="C20" s="2" t="s">
        <v>16</v>
      </c>
      <c r="D20" s="2" t="s">
        <v>146</v>
      </c>
      <c r="E20" s="2" t="s">
        <v>129</v>
      </c>
      <c r="F20" s="26">
        <v>150</v>
      </c>
      <c r="G20" s="26">
        <f>IF(AND(D20="DR",NOT(ISERROR(F20)),F20&lt;&gt;"Private"),COUNTIFS(F$2:F20,F20,D$2:D20,"DR"),"-")</f>
        <v>1</v>
      </c>
      <c r="H20" s="26">
        <v>440.86</v>
      </c>
      <c r="I20" s="27">
        <f>INDEX(SCSbySite!I:I,MATCH($F20,SCSbySite!$A:$A,0))</f>
        <v>1.96</v>
      </c>
      <c r="J20" s="27">
        <f>INDEX(SCSbySite!J:J,MATCH($F20,SCSbySite!$A:$A,0))</f>
        <v>0</v>
      </c>
      <c r="K20" s="27">
        <f>INDEX(SCSbySite!K:K,MATCH($F20,SCSbySite!$A:$A,0))</f>
        <v>0</v>
      </c>
      <c r="L20" s="27">
        <f>INDEX(SCSbySite!L:L,MATCH($F20,SCSbySite!$A:$A,0))</f>
        <v>1.96</v>
      </c>
      <c r="M20" s="133" t="s">
        <v>295</v>
      </c>
      <c r="N20" s="2" t="str">
        <f t="shared" si="8"/>
        <v>OAKLAND HIGH</v>
      </c>
      <c r="O20" s="2" t="str">
        <f t="shared" si="0"/>
        <v>-</v>
      </c>
      <c r="P20" s="2" t="str">
        <f t="shared" si="1"/>
        <v>-</v>
      </c>
      <c r="Q20" s="2" t="str">
        <f t="shared" si="2"/>
        <v>OAKLAND HIGH TK-5</v>
      </c>
      <c r="R20" s="2" t="str">
        <f t="shared" si="3"/>
        <v>-</v>
      </c>
      <c r="S20" s="2" t="str">
        <f t="shared" si="4"/>
        <v>-</v>
      </c>
      <c r="T20" s="2" t="str">
        <f>IF(N20="-","-",N20 &amp; " TK-5 #" &amp; COUNTIF(N$2:N20,N20))</f>
        <v>OAKLAND HIGH TK-5 #4</v>
      </c>
      <c r="U20" s="2" t="str">
        <f>IF(O20="-","-",O20 &amp; " 6-8 #" &amp; COUNTIF(O$2:O20,O20))</f>
        <v>-</v>
      </c>
      <c r="V20" s="2" t="str">
        <f>IF(P20="-","-",P20 &amp; " 9-12 #" &amp; COUNTIF(P$2:P20,P20))</f>
        <v>-</v>
      </c>
      <c r="W20" s="36">
        <f t="shared" si="5"/>
        <v>0.11683641153258013</v>
      </c>
      <c r="X20" s="36" t="str">
        <f t="shared" si="6"/>
        <v>-</v>
      </c>
      <c r="Y20" s="36" t="str">
        <f t="shared" si="7"/>
        <v>-</v>
      </c>
    </row>
    <row r="21" spans="1:25" ht="15.75" customHeight="1" x14ac:dyDescent="0.15">
      <c r="A21" s="2">
        <v>121</v>
      </c>
      <c r="B21" s="2" t="s">
        <v>250</v>
      </c>
      <c r="C21" s="2" t="s">
        <v>251</v>
      </c>
      <c r="D21" s="2" t="s">
        <v>146</v>
      </c>
      <c r="E21" s="2" t="s">
        <v>128</v>
      </c>
      <c r="F21" s="26">
        <v>121</v>
      </c>
      <c r="G21" s="26">
        <f>IF(AND(D21="DR",NOT(ISERROR(F21)),F21&lt;&gt;"Private"),COUNTIFS(F$2:F21,F21,D$2:D21,"DR"),"-")</f>
        <v>1</v>
      </c>
      <c r="H21" s="26">
        <v>403.25</v>
      </c>
      <c r="I21" s="27">
        <f>INDEX(SCSbySite!I:I,MATCH($F21,SCSbySite!$A:$A,0))</f>
        <v>0</v>
      </c>
      <c r="J21" s="27">
        <f>INDEX(SCSbySite!J:J,MATCH($F21,SCSbySite!$A:$A,0))</f>
        <v>0</v>
      </c>
      <c r="K21" s="27">
        <f>INDEX(SCSbySite!K:K,MATCH($F21,SCSbySite!$A:$A,0))</f>
        <v>0</v>
      </c>
      <c r="L21" s="27">
        <f>INDEX(SCSbySite!L:L,MATCH($F21,SCSbySite!$A:$A,0))</f>
        <v>0</v>
      </c>
      <c r="M21" s="133" t="s">
        <v>295</v>
      </c>
      <c r="N21" s="2" t="str">
        <f t="shared" si="8"/>
        <v>OAKLAND HIGH</v>
      </c>
      <c r="O21" s="2" t="str">
        <f t="shared" si="0"/>
        <v>OAKLAND HIGH</v>
      </c>
      <c r="P21" s="2" t="str">
        <f t="shared" si="1"/>
        <v>-</v>
      </c>
      <c r="Q21" s="2" t="str">
        <f t="shared" si="2"/>
        <v>OAKLAND HIGH TK-5</v>
      </c>
      <c r="R21" s="2" t="str">
        <f t="shared" si="3"/>
        <v>OAKLAND HIGH 6-8</v>
      </c>
      <c r="S21" s="2" t="str">
        <f t="shared" si="4"/>
        <v>-</v>
      </c>
      <c r="T21" s="2" t="str">
        <f>IF(N21="-","-",N21 &amp; " TK-5 #" &amp; COUNTIF(N$2:N21,N21))</f>
        <v>OAKLAND HIGH TK-5 #5</v>
      </c>
      <c r="U21" s="2" t="str">
        <f>IF(O21="-","-",O21 &amp; " 6-8 #" &amp; COUNTIF(O$2:O21,O21))</f>
        <v>OAKLAND HIGH 6-8 #1</v>
      </c>
      <c r="V21" s="2" t="str">
        <f>IF(P21="-","-",P21 &amp; " 9-12 #" &amp; COUNTIF(P$2:P21,P21))</f>
        <v>-</v>
      </c>
      <c r="W21" s="36">
        <f t="shared" si="5"/>
        <v>0.10686903540922955</v>
      </c>
      <c r="X21" s="36">
        <f t="shared" si="6"/>
        <v>0.22385491204014679</v>
      </c>
      <c r="Y21" s="36" t="str">
        <f t="shared" si="7"/>
        <v>-</v>
      </c>
    </row>
    <row r="22" spans="1:25" ht="15.75" customHeight="1" x14ac:dyDescent="0.15">
      <c r="A22" s="2">
        <v>122</v>
      </c>
      <c r="B22" s="2" t="s">
        <v>249</v>
      </c>
      <c r="C22" s="2" t="s">
        <v>19</v>
      </c>
      <c r="D22" s="2" t="s">
        <v>146</v>
      </c>
      <c r="E22" s="2" t="s">
        <v>129</v>
      </c>
      <c r="F22" s="26">
        <v>122</v>
      </c>
      <c r="G22" s="26">
        <f>IF(AND(D22="DR",NOT(ISERROR(F22)),F22&lt;&gt;"Private"),COUNTIFS(F$2:F22,F22,D$2:D22,"DR"),"-")</f>
        <v>1</v>
      </c>
      <c r="H22" s="26">
        <v>257.01</v>
      </c>
      <c r="I22" s="27">
        <f>INDEX(SCSbySite!I:I,MATCH($F22,SCSbySite!$A:$A,0))</f>
        <v>0</v>
      </c>
      <c r="J22" s="27">
        <f>INDEX(SCSbySite!J:J,MATCH($F22,SCSbySite!$A:$A,0))</f>
        <v>0</v>
      </c>
      <c r="K22" s="27">
        <f>INDEX(SCSbySite!K:K,MATCH($F22,SCSbySite!$A:$A,0))</f>
        <v>0</v>
      </c>
      <c r="L22" s="27">
        <f>INDEX(SCSbySite!L:L,MATCH($F22,SCSbySite!$A:$A,0))</f>
        <v>0</v>
      </c>
      <c r="M22" s="133" t="s">
        <v>297</v>
      </c>
      <c r="N22" s="2" t="str">
        <f t="shared" si="8"/>
        <v>SKYLINE</v>
      </c>
      <c r="O22" s="2" t="str">
        <f t="shared" si="0"/>
        <v>-</v>
      </c>
      <c r="P22" s="2" t="str">
        <f t="shared" si="1"/>
        <v>-</v>
      </c>
      <c r="Q22" s="2" t="str">
        <f t="shared" si="2"/>
        <v>SKYLINE TK-5</v>
      </c>
      <c r="R22" s="2" t="str">
        <f t="shared" si="3"/>
        <v>-</v>
      </c>
      <c r="S22" s="2" t="str">
        <f t="shared" si="4"/>
        <v>-</v>
      </c>
      <c r="T22" s="2" t="str">
        <f>IF(N22="-","-",N22 &amp; " TK-5 #" &amp; COUNTIF(N$2:N22,N22))</f>
        <v>SKYLINE TK-5 #3</v>
      </c>
      <c r="U22" s="2" t="str">
        <f>IF(O22="-","-",O22 &amp; " 6-8 #" &amp; COUNTIF(O$2:O22,O22))</f>
        <v>-</v>
      </c>
      <c r="V22" s="2" t="str">
        <f>IF(P22="-","-",P22 &amp; " 9-12 #" &amp; COUNTIF(P$2:P22,P22))</f>
        <v>-</v>
      </c>
      <c r="W22" s="36">
        <f t="shared" si="5"/>
        <v>6.1641962872355738E-2</v>
      </c>
      <c r="X22" s="36" t="str">
        <f t="shared" si="6"/>
        <v>-</v>
      </c>
      <c r="Y22" s="36" t="str">
        <f t="shared" si="7"/>
        <v>-</v>
      </c>
    </row>
    <row r="23" spans="1:25" ht="15.75" customHeight="1" x14ac:dyDescent="0.15">
      <c r="A23" s="2">
        <v>123</v>
      </c>
      <c r="B23" s="2" t="s">
        <v>247</v>
      </c>
      <c r="C23" s="2" t="s">
        <v>248</v>
      </c>
      <c r="D23" s="2" t="s">
        <v>146</v>
      </c>
      <c r="E23" s="2" t="s">
        <v>129</v>
      </c>
      <c r="F23" s="26">
        <v>134</v>
      </c>
      <c r="G23" s="26">
        <f>IF(AND(D23="DR",NOT(ISERROR(F23)),F23&lt;&gt;"Private"),COUNTIFS(F$2:F23,F23,D$2:D23,"DR"),"-")</f>
        <v>2</v>
      </c>
      <c r="H23" s="26">
        <v>291.26</v>
      </c>
      <c r="I23" s="27">
        <f>INDEX(SCSbySite!I:I,MATCH($F23,SCSbySite!$A:$A,0))</f>
        <v>0</v>
      </c>
      <c r="J23" s="27">
        <f>INDEX(SCSbySite!J:J,MATCH($F23,SCSbySite!$A:$A,0))</f>
        <v>0</v>
      </c>
      <c r="K23" s="27">
        <f>INDEX(SCSbySite!K:K,MATCH($F23,SCSbySite!$A:$A,0))</f>
        <v>0</v>
      </c>
      <c r="L23" s="27">
        <f>INDEX(SCSbySite!L:L,MATCH($F23,SCSbySite!$A:$A,0))</f>
        <v>0</v>
      </c>
      <c r="M23" s="133" t="s">
        <v>293</v>
      </c>
      <c r="N23" s="2" t="str">
        <f t="shared" si="8"/>
        <v>CASTLEMONT/CCPA/MADISON</v>
      </c>
      <c r="O23" s="2" t="str">
        <f t="shared" si="0"/>
        <v>-</v>
      </c>
      <c r="P23" s="2" t="str">
        <f t="shared" si="1"/>
        <v>-</v>
      </c>
      <c r="Q23" s="2" t="str">
        <f t="shared" si="2"/>
        <v>CASTLEMONT/CCPA/MADISON TK-5</v>
      </c>
      <c r="R23" s="2" t="str">
        <f t="shared" si="3"/>
        <v>-</v>
      </c>
      <c r="S23" s="2" t="str">
        <f t="shared" si="4"/>
        <v>-</v>
      </c>
      <c r="T23" s="2" t="str">
        <f>IF(N23="-","-",N23 &amp; " TK-5 #" &amp; COUNTIF(N$2:N23,N23))</f>
        <v>CASTLEMONT/CCPA/MADISON TK-5 #8</v>
      </c>
      <c r="U23" s="2" t="str">
        <f>IF(O23="-","-",O23 &amp; " 6-8 #" &amp; COUNTIF(O$2:O23,O23))</f>
        <v>-</v>
      </c>
      <c r="V23" s="2" t="str">
        <f>IF(P23="-","-",P23 &amp; " 9-12 #" &amp; COUNTIF(P$2:P23,P23))</f>
        <v>-</v>
      </c>
      <c r="W23" s="36">
        <f t="shared" si="5"/>
        <v>5.8477724014696732E-2</v>
      </c>
      <c r="X23" s="36" t="str">
        <f t="shared" si="6"/>
        <v>-</v>
      </c>
      <c r="Y23" s="36" t="str">
        <f t="shared" si="7"/>
        <v>-</v>
      </c>
    </row>
    <row r="24" spans="1:25" ht="15.75" customHeight="1" x14ac:dyDescent="0.15">
      <c r="A24" s="2">
        <v>125</v>
      </c>
      <c r="B24" s="2" t="s">
        <v>245</v>
      </c>
      <c r="C24" s="2" t="s">
        <v>246</v>
      </c>
      <c r="D24" s="2" t="s">
        <v>146</v>
      </c>
      <c r="E24" s="2" t="s">
        <v>129</v>
      </c>
      <c r="F24" s="26">
        <v>126</v>
      </c>
      <c r="G24" s="26">
        <f>IF(AND(D24="DR",NOT(ISERROR(F24)),F24&lt;&gt;"Private"),COUNTIFS(F$2:F24,F24,D$2:D24,"DR"),"-")</f>
        <v>1</v>
      </c>
      <c r="H24" s="26">
        <v>325.48</v>
      </c>
      <c r="I24" s="27">
        <f>INDEX(SCSbySite!I:I,MATCH($F24,SCSbySite!$A:$A,0))</f>
        <v>1.76</v>
      </c>
      <c r="J24" s="27">
        <f>INDEX(SCSbySite!J:J,MATCH($F24,SCSbySite!$A:$A,0))</f>
        <v>1.49</v>
      </c>
      <c r="K24" s="27">
        <f>INDEX(SCSbySite!K:K,MATCH($F24,SCSbySite!$A:$A,0))</f>
        <v>0</v>
      </c>
      <c r="L24" s="27">
        <f>INDEX(SCSbySite!L:L,MATCH($F24,SCSbySite!$A:$A,0))</f>
        <v>3.25</v>
      </c>
      <c r="M24" s="133" t="s">
        <v>293</v>
      </c>
      <c r="N24" s="2" t="str">
        <f t="shared" si="8"/>
        <v>CASTLEMONT/CCPA/MADISON</v>
      </c>
      <c r="O24" s="2" t="str">
        <f t="shared" si="0"/>
        <v>-</v>
      </c>
      <c r="P24" s="2" t="str">
        <f t="shared" si="1"/>
        <v>-</v>
      </c>
      <c r="Q24" s="2" t="str">
        <f t="shared" si="2"/>
        <v>CASTLEMONT/CCPA/MADISON TK-5</v>
      </c>
      <c r="R24" s="2" t="str">
        <f t="shared" si="3"/>
        <v>-</v>
      </c>
      <c r="S24" s="2" t="str">
        <f t="shared" si="4"/>
        <v>-</v>
      </c>
      <c r="T24" s="2" t="str">
        <f>IF(N24="-","-",N24 &amp; " TK-5 #" &amp; COUNTIF(N$2:N24,N24))</f>
        <v>CASTLEMONT/CCPA/MADISON TK-5 #9</v>
      </c>
      <c r="U24" s="2" t="str">
        <f>IF(O24="-","-",O24 &amp; " 6-8 #" &amp; COUNTIF(O$2:O24,O24))</f>
        <v>-</v>
      </c>
      <c r="V24" s="2" t="str">
        <f>IF(P24="-","-",P24 &amp; " 9-12 #" &amp; COUNTIF(P$2:P24,P24))</f>
        <v>-</v>
      </c>
      <c r="W24" s="36">
        <f t="shared" si="5"/>
        <v>6.5348244222699622E-2</v>
      </c>
      <c r="X24" s="36" t="str">
        <f t="shared" si="6"/>
        <v>-</v>
      </c>
      <c r="Y24" s="36" t="str">
        <f t="shared" si="7"/>
        <v>-</v>
      </c>
    </row>
    <row r="25" spans="1:25" ht="15.75" customHeight="1" x14ac:dyDescent="0.15">
      <c r="A25" s="2">
        <v>131</v>
      </c>
      <c r="B25" s="2" t="s">
        <v>242</v>
      </c>
      <c r="C25" s="2" t="s">
        <v>26</v>
      </c>
      <c r="D25" s="2" t="s">
        <v>146</v>
      </c>
      <c r="E25" s="2" t="s">
        <v>129</v>
      </c>
      <c r="F25" s="26">
        <v>131</v>
      </c>
      <c r="G25" s="26">
        <f>IF(AND(D25="DR",NOT(ISERROR(F25)),F25&lt;&gt;"Private"),COUNTIFS(F$2:F25,F25,D$2:D25,"DR"),"-")</f>
        <v>1</v>
      </c>
      <c r="H25" s="26">
        <v>428.03</v>
      </c>
      <c r="I25" s="27">
        <f>INDEX(SCSbySite!I:I,MATCH($F25,SCSbySite!$A:$A,0))</f>
        <v>0</v>
      </c>
      <c r="J25" s="27">
        <f>INDEX(SCSbySite!J:J,MATCH($F25,SCSbySite!$A:$A,0))</f>
        <v>0</v>
      </c>
      <c r="K25" s="27">
        <f>INDEX(SCSbySite!K:K,MATCH($F25,SCSbySite!$A:$A,0))</f>
        <v>0</v>
      </c>
      <c r="L25" s="27">
        <f>INDEX(SCSbySite!L:L,MATCH($F25,SCSbySite!$A:$A,0))</f>
        <v>0</v>
      </c>
      <c r="M25" s="133" t="s">
        <v>297</v>
      </c>
      <c r="N25" s="2" t="str">
        <f t="shared" si="8"/>
        <v>SKYLINE</v>
      </c>
      <c r="O25" s="2" t="str">
        <f t="shared" si="0"/>
        <v>-</v>
      </c>
      <c r="P25" s="2" t="str">
        <f t="shared" si="1"/>
        <v>-</v>
      </c>
      <c r="Q25" s="2" t="str">
        <f t="shared" si="2"/>
        <v>SKYLINE TK-5</v>
      </c>
      <c r="R25" s="2" t="str">
        <f t="shared" si="3"/>
        <v>-</v>
      </c>
      <c r="S25" s="2" t="str">
        <f t="shared" si="4"/>
        <v>-</v>
      </c>
      <c r="T25" s="2" t="str">
        <f>IF(N25="-","-",N25 &amp; " TK-5 #" &amp; COUNTIF(N$2:N25,N25))</f>
        <v>SKYLINE TK-5 #4</v>
      </c>
      <c r="U25" s="2" t="str">
        <f>IF(O25="-","-",O25 &amp; " 6-8 #" &amp; COUNTIF(O$2:O25,O25))</f>
        <v>-</v>
      </c>
      <c r="V25" s="2" t="str">
        <f>IF(P25="-","-",P25 &amp; " 9-12 #" &amp; COUNTIF(P$2:P25,P25))</f>
        <v>-</v>
      </c>
      <c r="W25" s="36">
        <f t="shared" si="5"/>
        <v>0.10265985513503142</v>
      </c>
      <c r="X25" s="36" t="str">
        <f t="shared" si="6"/>
        <v>-</v>
      </c>
      <c r="Y25" s="36" t="str">
        <f t="shared" si="7"/>
        <v>-</v>
      </c>
    </row>
    <row r="26" spans="1:25" ht="15.75" customHeight="1" x14ac:dyDescent="0.15">
      <c r="A26" s="2">
        <v>133</v>
      </c>
      <c r="B26" s="2" t="s">
        <v>241</v>
      </c>
      <c r="C26" s="2" t="s">
        <v>28</v>
      </c>
      <c r="D26" s="2" t="s">
        <v>146</v>
      </c>
      <c r="E26" s="2" t="s">
        <v>129</v>
      </c>
      <c r="F26" s="26">
        <v>133</v>
      </c>
      <c r="G26" s="26">
        <f>IF(AND(D26="DR",NOT(ISERROR(F26)),F26&lt;&gt;"Private"),COUNTIFS(F$2:F26,F26,D$2:D26,"DR"),"-")</f>
        <v>1</v>
      </c>
      <c r="H26" s="26">
        <v>718.9</v>
      </c>
      <c r="I26" s="27">
        <f>INDEX(SCSbySite!I:I,MATCH($F26,SCSbySite!$A:$A,0))</f>
        <v>0</v>
      </c>
      <c r="J26" s="27">
        <f>INDEX(SCSbySite!J:J,MATCH($F26,SCSbySite!$A:$A,0))</f>
        <v>0</v>
      </c>
      <c r="K26" s="27">
        <f>INDEX(SCSbySite!K:K,MATCH($F26,SCSbySite!$A:$A,0))</f>
        <v>1.17</v>
      </c>
      <c r="L26" s="27">
        <f>INDEX(SCSbySite!L:L,MATCH($F26,SCSbySite!$A:$A,0))</f>
        <v>1.17</v>
      </c>
      <c r="M26" s="133" t="s">
        <v>294</v>
      </c>
      <c r="N26" s="2" t="str">
        <f t="shared" si="8"/>
        <v>OAKLAND TECH</v>
      </c>
      <c r="O26" s="2" t="str">
        <f t="shared" si="0"/>
        <v>-</v>
      </c>
      <c r="P26" s="2" t="str">
        <f t="shared" si="1"/>
        <v>-</v>
      </c>
      <c r="Q26" s="2" t="str">
        <f t="shared" si="2"/>
        <v>OAKLAND TECH TK-5</v>
      </c>
      <c r="R26" s="2" t="str">
        <f t="shared" si="3"/>
        <v>-</v>
      </c>
      <c r="S26" s="2" t="str">
        <f t="shared" si="4"/>
        <v>-</v>
      </c>
      <c r="T26" s="2" t="str">
        <f>IF(N26="-","-",N26 &amp; " TK-5 #" &amp; COUNTIF(N$2:N26,N26))</f>
        <v>OAKLAND TECH TK-5 #3</v>
      </c>
      <c r="U26" s="2" t="str">
        <f>IF(O26="-","-",O26 &amp; " 6-8 #" &amp; COUNTIF(O$2:O26,O26))</f>
        <v>-</v>
      </c>
      <c r="V26" s="2" t="str">
        <f>IF(P26="-","-",P26 &amp; " 9-12 #" &amp; COUNTIF(P$2:P26,P26))</f>
        <v>-</v>
      </c>
      <c r="W26" s="36">
        <f t="shared" si="5"/>
        <v>0.2398363948142761</v>
      </c>
      <c r="X26" s="36" t="str">
        <f t="shared" si="6"/>
        <v>-</v>
      </c>
      <c r="Y26" s="36" t="str">
        <f t="shared" si="7"/>
        <v>-</v>
      </c>
    </row>
    <row r="27" spans="1:25" ht="15.75" customHeight="1" x14ac:dyDescent="0.15">
      <c r="A27" s="2">
        <v>136</v>
      </c>
      <c r="B27" s="2" t="s">
        <v>240</v>
      </c>
      <c r="C27" s="2" t="s">
        <v>31</v>
      </c>
      <c r="D27" s="2" t="s">
        <v>146</v>
      </c>
      <c r="E27" s="2" t="s">
        <v>129</v>
      </c>
      <c r="F27" s="26">
        <v>136</v>
      </c>
      <c r="G27" s="26">
        <f>IF(AND(D27="DR",NOT(ISERROR(F27)),F27&lt;&gt;"Private"),COUNTIFS(F$2:F27,F27,D$2:D27,"DR"),"-")</f>
        <v>1</v>
      </c>
      <c r="H27" s="26">
        <v>257.33</v>
      </c>
      <c r="I27" s="27">
        <f>INDEX(SCSbySite!I:I,MATCH($F27,SCSbySite!$A:$A,0))</f>
        <v>1.1200000000000001</v>
      </c>
      <c r="J27" s="27">
        <f>INDEX(SCSbySite!J:J,MATCH($F27,SCSbySite!$A:$A,0))</f>
        <v>0</v>
      </c>
      <c r="K27" s="27">
        <f>INDEX(SCSbySite!K:K,MATCH($F27,SCSbySite!$A:$A,0))</f>
        <v>3.38</v>
      </c>
      <c r="L27" s="27">
        <f>INDEX(SCSbySite!L:L,MATCH($F27,SCSbySite!$A:$A,0))</f>
        <v>4.5</v>
      </c>
      <c r="M27" s="133" t="s">
        <v>296</v>
      </c>
      <c r="N27" s="2" t="str">
        <f t="shared" si="8"/>
        <v>FREMONT</v>
      </c>
      <c r="O27" s="2" t="str">
        <f t="shared" si="0"/>
        <v>-</v>
      </c>
      <c r="P27" s="2" t="str">
        <f t="shared" si="1"/>
        <v>-</v>
      </c>
      <c r="Q27" s="2" t="str">
        <f t="shared" si="2"/>
        <v>FREMONT TK-5</v>
      </c>
      <c r="R27" s="2" t="str">
        <f t="shared" si="3"/>
        <v>-</v>
      </c>
      <c r="S27" s="2" t="str">
        <f t="shared" si="4"/>
        <v>-</v>
      </c>
      <c r="T27" s="2" t="str">
        <f>IF(N27="-","-",N27 &amp; " TK-5 #" &amp; COUNTIF(N$2:N27,N27))</f>
        <v>FREMONT TK-5 #3</v>
      </c>
      <c r="U27" s="2" t="str">
        <f>IF(O27="-","-",O27 &amp; " 6-8 #" &amp; COUNTIF(O$2:O27,O27))</f>
        <v>-</v>
      </c>
      <c r="V27" s="2" t="str">
        <f>IF(P27="-","-",P27 &amp; " 9-12 #" &amp; COUNTIF(P$2:P27,P27))</f>
        <v>-</v>
      </c>
      <c r="W27" s="36">
        <f t="shared" si="5"/>
        <v>0.11734261142372479</v>
      </c>
      <c r="X27" s="36" t="str">
        <f t="shared" si="6"/>
        <v>-</v>
      </c>
      <c r="Y27" s="36" t="str">
        <f t="shared" si="7"/>
        <v>-</v>
      </c>
    </row>
    <row r="28" spans="1:25" ht="15.75" customHeight="1" x14ac:dyDescent="0.15">
      <c r="A28" s="2">
        <v>138</v>
      </c>
      <c r="B28" s="2" t="s">
        <v>239</v>
      </c>
      <c r="C28" s="2" t="s">
        <v>33</v>
      </c>
      <c r="D28" s="2" t="s">
        <v>146</v>
      </c>
      <c r="E28" s="2" t="s">
        <v>129</v>
      </c>
      <c r="F28" s="26">
        <v>138</v>
      </c>
      <c r="G28" s="26">
        <f>IF(AND(D28="DR",NOT(ISERROR(F28)),F28&lt;&gt;"Private"),COUNTIFS(F$2:F28,F28,D$2:D28,"DR"),"-")</f>
        <v>1</v>
      </c>
      <c r="H28" s="26">
        <v>300.87</v>
      </c>
      <c r="I28" s="27">
        <f>INDEX(SCSbySite!I:I,MATCH($F28,SCSbySite!$A:$A,0))</f>
        <v>3.14</v>
      </c>
      <c r="J28" s="27">
        <f>INDEX(SCSbySite!J:J,MATCH($F28,SCSbySite!$A:$A,0))</f>
        <v>2.83</v>
      </c>
      <c r="K28" s="27">
        <f>INDEX(SCSbySite!K:K,MATCH($F28,SCSbySite!$A:$A,0))</f>
        <v>2.75</v>
      </c>
      <c r="L28" s="27">
        <f>INDEX(SCSbySite!L:L,MATCH($F28,SCSbySite!$A:$A,0))</f>
        <v>8.7200000000000006</v>
      </c>
      <c r="M28" s="133" t="s">
        <v>293</v>
      </c>
      <c r="N28" s="2" t="str">
        <f t="shared" si="8"/>
        <v>CASTLEMONT/CCPA/MADISON</v>
      </c>
      <c r="O28" s="2" t="str">
        <f t="shared" si="0"/>
        <v>-</v>
      </c>
      <c r="P28" s="2" t="str">
        <f t="shared" si="1"/>
        <v>-</v>
      </c>
      <c r="Q28" s="2" t="str">
        <f t="shared" si="2"/>
        <v>CASTLEMONT/CCPA/MADISON TK-5</v>
      </c>
      <c r="R28" s="2" t="str">
        <f t="shared" si="3"/>
        <v>-</v>
      </c>
      <c r="S28" s="2" t="str">
        <f t="shared" si="4"/>
        <v>-</v>
      </c>
      <c r="T28" s="2" t="str">
        <f>IF(N28="-","-",N28 &amp; " TK-5 #" &amp; COUNTIF(N$2:N28,N28))</f>
        <v>CASTLEMONT/CCPA/MADISON TK-5 #10</v>
      </c>
      <c r="U28" s="2" t="str">
        <f>IF(O28="-","-",O28 &amp; " 6-8 #" &amp; COUNTIF(O$2:O28,O28))</f>
        <v>-</v>
      </c>
      <c r="V28" s="2" t="str">
        <f>IF(P28="-","-",P28 &amp; " 9-12 #" &amp; COUNTIF(P$2:P28,P28))</f>
        <v>-</v>
      </c>
      <c r="W28" s="36">
        <f t="shared" si="5"/>
        <v>6.0407171682695208E-2</v>
      </c>
      <c r="X28" s="36" t="str">
        <f t="shared" si="6"/>
        <v>-</v>
      </c>
      <c r="Y28" s="36" t="str">
        <f t="shared" si="7"/>
        <v>-</v>
      </c>
    </row>
    <row r="29" spans="1:25" ht="15.75" customHeight="1" x14ac:dyDescent="0.15">
      <c r="A29" s="2">
        <v>143</v>
      </c>
      <c r="B29" s="2" t="s">
        <v>237</v>
      </c>
      <c r="C29" s="2" t="s">
        <v>37</v>
      </c>
      <c r="D29" s="2" t="s">
        <v>146</v>
      </c>
      <c r="E29" s="2" t="s">
        <v>129</v>
      </c>
      <c r="F29" s="26">
        <v>143</v>
      </c>
      <c r="G29" s="26">
        <f>IF(AND(D29="DR",NOT(ISERROR(F29)),F29&lt;&gt;"Private"),COUNTIFS(F$2:F29,F29,D$2:D29,"DR"),"-")</f>
        <v>1</v>
      </c>
      <c r="H29" s="26">
        <v>608.16</v>
      </c>
      <c r="I29" s="27">
        <f>INDEX(SCSbySite!I:I,MATCH($F29,SCSbySite!$A:$A,0))</f>
        <v>0</v>
      </c>
      <c r="J29" s="27">
        <f>INDEX(SCSbySite!J:J,MATCH($F29,SCSbySite!$A:$A,0))</f>
        <v>0</v>
      </c>
      <c r="K29" s="27">
        <f>INDEX(SCSbySite!K:K,MATCH($F29,SCSbySite!$A:$A,0))</f>
        <v>0</v>
      </c>
      <c r="L29" s="27">
        <f>INDEX(SCSbySite!L:L,MATCH($F29,SCSbySite!$A:$A,0))</f>
        <v>0</v>
      </c>
      <c r="M29" s="133" t="s">
        <v>297</v>
      </c>
      <c r="N29" s="2" t="str">
        <f t="shared" si="8"/>
        <v>SKYLINE</v>
      </c>
      <c r="O29" s="2" t="str">
        <f t="shared" si="0"/>
        <v>-</v>
      </c>
      <c r="P29" s="2" t="str">
        <f t="shared" si="1"/>
        <v>-</v>
      </c>
      <c r="Q29" s="2" t="str">
        <f t="shared" si="2"/>
        <v>SKYLINE TK-5</v>
      </c>
      <c r="R29" s="2" t="str">
        <f t="shared" si="3"/>
        <v>-</v>
      </c>
      <c r="S29" s="2" t="str">
        <f t="shared" si="4"/>
        <v>-</v>
      </c>
      <c r="T29" s="2" t="str">
        <f>IF(N29="-","-",N29 &amp; " TK-5 #" &amp; COUNTIF(N$2:N29,N29))</f>
        <v>SKYLINE TK-5 #5</v>
      </c>
      <c r="U29" s="2" t="str">
        <f>IF(O29="-","-",O29 &amp; " 6-8 #" &amp; COUNTIF(O$2:O29,O29))</f>
        <v>-</v>
      </c>
      <c r="V29" s="2" t="str">
        <f>IF(P29="-","-",P29 &amp; " 9-12 #" &amp; COUNTIF(P$2:P29,P29))</f>
        <v>-</v>
      </c>
      <c r="W29" s="36">
        <f t="shared" si="5"/>
        <v>0.14586271405957693</v>
      </c>
      <c r="X29" s="36" t="str">
        <f t="shared" si="6"/>
        <v>-</v>
      </c>
      <c r="Y29" s="36" t="str">
        <f t="shared" si="7"/>
        <v>-</v>
      </c>
    </row>
    <row r="30" spans="1:25" ht="15.75" customHeight="1" x14ac:dyDescent="0.15">
      <c r="A30" s="2">
        <v>144</v>
      </c>
      <c r="B30" s="2" t="s">
        <v>235</v>
      </c>
      <c r="C30" s="2" t="s">
        <v>236</v>
      </c>
      <c r="D30" s="2" t="s">
        <v>146</v>
      </c>
      <c r="E30" s="2" t="s">
        <v>128</v>
      </c>
      <c r="F30" s="26">
        <v>144</v>
      </c>
      <c r="G30" s="26">
        <f>IF(AND(D30="DR",NOT(ISERROR(F30)),F30&lt;&gt;"Private"),COUNTIFS(F$2:F30,F30,D$2:D30,"DR"),"-")</f>
        <v>1</v>
      </c>
      <c r="H30" s="26">
        <v>257.62</v>
      </c>
      <c r="I30" s="27">
        <f>INDEX(SCSbySite!I:I,MATCH($F30,SCSbySite!$A:$A,0))</f>
        <v>0</v>
      </c>
      <c r="J30" s="27">
        <f>INDEX(SCSbySite!J:J,MATCH($F30,SCSbySite!$A:$A,0))</f>
        <v>0</v>
      </c>
      <c r="K30" s="27">
        <f>INDEX(SCSbySite!K:K,MATCH($F30,SCSbySite!$A:$A,0))</f>
        <v>3.21</v>
      </c>
      <c r="L30" s="27">
        <f>INDEX(SCSbySite!L:L,MATCH($F30,SCSbySite!$A:$A,0))</f>
        <v>3.21</v>
      </c>
      <c r="M30" s="133" t="s">
        <v>293</v>
      </c>
      <c r="N30" s="2" t="str">
        <f t="shared" si="8"/>
        <v>CASTLEMONT/CCPA/MADISON</v>
      </c>
      <c r="O30" s="2" t="str">
        <f t="shared" si="0"/>
        <v>CASTLEMONT/CCPA/MADISON</v>
      </c>
      <c r="P30" s="2" t="str">
        <f t="shared" si="1"/>
        <v>-</v>
      </c>
      <c r="Q30" s="2" t="str">
        <f t="shared" si="2"/>
        <v>CASTLEMONT/CCPA/MADISON TK-5</v>
      </c>
      <c r="R30" s="2" t="str">
        <f t="shared" si="3"/>
        <v>CASTLEMONT/CCPA/MADISON 6-8</v>
      </c>
      <c r="S30" s="2" t="str">
        <f t="shared" si="4"/>
        <v>-</v>
      </c>
      <c r="T30" s="2" t="str">
        <f>IF(N30="-","-",N30 &amp; " TK-5 #" &amp; COUNTIF(N$2:N30,N30))</f>
        <v>CASTLEMONT/CCPA/MADISON TK-5 #11</v>
      </c>
      <c r="U30" s="2" t="str">
        <f>IF(O30="-","-",O30 &amp; " 6-8 #" &amp; COUNTIF(O$2:O30,O30))</f>
        <v>CASTLEMONT/CCPA/MADISON 6-8 #2</v>
      </c>
      <c r="V30" s="2" t="str">
        <f>IF(P30="-","-",P30 &amp; " 9-12 #" &amp; COUNTIF(P$2:P30,P30))</f>
        <v>-</v>
      </c>
      <c r="W30" s="36">
        <f t="shared" si="5"/>
        <v>5.1723653301744735E-2</v>
      </c>
      <c r="X30" s="36">
        <f t="shared" si="6"/>
        <v>7.9369774047852323E-2</v>
      </c>
      <c r="Y30" s="36" t="str">
        <f t="shared" si="7"/>
        <v>-</v>
      </c>
    </row>
    <row r="31" spans="1:25" ht="15.75" customHeight="1" x14ac:dyDescent="0.15">
      <c r="A31" s="2">
        <v>146</v>
      </c>
      <c r="B31" s="2" t="s">
        <v>233</v>
      </c>
      <c r="C31" s="2" t="s">
        <v>40</v>
      </c>
      <c r="D31" s="2" t="s">
        <v>146</v>
      </c>
      <c r="E31" s="2" t="s">
        <v>129</v>
      </c>
      <c r="F31" s="26">
        <v>146</v>
      </c>
      <c r="G31" s="26">
        <f>IF(AND(D31="DR",NOT(ISERROR(F31)),F31&lt;&gt;"Private"),COUNTIFS(F$2:F31,F31,D$2:D31,"DR"),"-")</f>
        <v>1</v>
      </c>
      <c r="H31" s="26">
        <v>315.54000000000002</v>
      </c>
      <c r="I31" s="27">
        <f>INDEX(SCSbySite!I:I,MATCH($F31,SCSbySite!$A:$A,0))</f>
        <v>0.72</v>
      </c>
      <c r="J31" s="27">
        <f>INDEX(SCSbySite!J:J,MATCH($F31,SCSbySite!$A:$A,0))</f>
        <v>0</v>
      </c>
      <c r="K31" s="27">
        <f>INDEX(SCSbySite!K:K,MATCH($F31,SCSbySite!$A:$A,0))</f>
        <v>0</v>
      </c>
      <c r="L31" s="27">
        <f>INDEX(SCSbySite!L:L,MATCH($F31,SCSbySite!$A:$A,0))</f>
        <v>0.72</v>
      </c>
      <c r="M31" s="133" t="s">
        <v>294</v>
      </c>
      <c r="N31" s="2" t="str">
        <f t="shared" si="8"/>
        <v>OAKLAND TECH</v>
      </c>
      <c r="O31" s="2" t="str">
        <f t="shared" si="0"/>
        <v>-</v>
      </c>
      <c r="P31" s="2" t="str">
        <f t="shared" si="1"/>
        <v>-</v>
      </c>
      <c r="Q31" s="2" t="str">
        <f t="shared" si="2"/>
        <v>OAKLAND TECH TK-5</v>
      </c>
      <c r="R31" s="2" t="str">
        <f t="shared" si="3"/>
        <v>-</v>
      </c>
      <c r="S31" s="2" t="str">
        <f t="shared" si="4"/>
        <v>-</v>
      </c>
      <c r="T31" s="2" t="str">
        <f>IF(N31="-","-",N31 &amp; " TK-5 #" &amp; COUNTIF(N$2:N31,N31))</f>
        <v>OAKLAND TECH TK-5 #4</v>
      </c>
      <c r="U31" s="2" t="str">
        <f>IF(O31="-","-",O31 &amp; " 6-8 #" &amp; COUNTIF(O$2:O31,O31))</f>
        <v>-</v>
      </c>
      <c r="V31" s="2" t="str">
        <f>IF(P31="-","-",P31 &amp; " 9-12 #" &amp; COUNTIF(P$2:P31,P31))</f>
        <v>-</v>
      </c>
      <c r="W31" s="36">
        <f t="shared" si="5"/>
        <v>0.1052691278615895</v>
      </c>
      <c r="X31" s="36" t="str">
        <f t="shared" si="6"/>
        <v>-</v>
      </c>
      <c r="Y31" s="36" t="str">
        <f t="shared" si="7"/>
        <v>-</v>
      </c>
    </row>
    <row r="32" spans="1:25" ht="15.75" customHeight="1" x14ac:dyDescent="0.15">
      <c r="A32" s="2">
        <v>151</v>
      </c>
      <c r="B32" s="2" t="s">
        <v>228</v>
      </c>
      <c r="C32" s="2" t="s">
        <v>44</v>
      </c>
      <c r="D32" s="2" t="s">
        <v>146</v>
      </c>
      <c r="E32" s="2" t="s">
        <v>129</v>
      </c>
      <c r="F32" s="26">
        <v>151</v>
      </c>
      <c r="G32" s="26">
        <f>IF(AND(D32="DR",NOT(ISERROR(F32)),F32&lt;&gt;"Private"),COUNTIFS(F$2:F32,F32,D$2:D32,"DR"),"-")</f>
        <v>1</v>
      </c>
      <c r="H32" s="26">
        <v>417.34</v>
      </c>
      <c r="I32" s="27">
        <f>INDEX(SCSbySite!I:I,MATCH($F32,SCSbySite!$A:$A,0))</f>
        <v>0</v>
      </c>
      <c r="J32" s="27">
        <f>INDEX(SCSbySite!J:J,MATCH($F32,SCSbySite!$A:$A,0))</f>
        <v>0</v>
      </c>
      <c r="K32" s="27">
        <f>INDEX(SCSbySite!K:K,MATCH($F32,SCSbySite!$A:$A,0))</f>
        <v>0</v>
      </c>
      <c r="L32" s="27">
        <f>INDEX(SCSbySite!L:L,MATCH($F32,SCSbySite!$A:$A,0))</f>
        <v>0</v>
      </c>
      <c r="M32" s="133" t="s">
        <v>297</v>
      </c>
      <c r="N32" s="2" t="str">
        <f t="shared" si="8"/>
        <v>SKYLINE</v>
      </c>
      <c r="O32" s="2" t="str">
        <f t="shared" si="0"/>
        <v>-</v>
      </c>
      <c r="P32" s="2" t="str">
        <f t="shared" si="1"/>
        <v>-</v>
      </c>
      <c r="Q32" s="2" t="str">
        <f t="shared" si="2"/>
        <v>SKYLINE TK-5</v>
      </c>
      <c r="R32" s="2" t="str">
        <f t="shared" si="3"/>
        <v>-</v>
      </c>
      <c r="S32" s="2" t="str">
        <f t="shared" si="4"/>
        <v>-</v>
      </c>
      <c r="T32" s="2" t="str">
        <f>IF(N32="-","-",N32 &amp; " TK-5 #" &amp; COUNTIF(N$2:N32,N32))</f>
        <v>SKYLINE TK-5 #6</v>
      </c>
      <c r="U32" s="2" t="str">
        <f>IF(O32="-","-",O32 &amp; " 6-8 #" &amp; COUNTIF(O$2:O32,O32))</f>
        <v>-</v>
      </c>
      <c r="V32" s="2" t="str">
        <f>IF(P32="-","-",P32 &amp; " 9-12 #" &amp; COUNTIF(P$2:P32,P32))</f>
        <v>-</v>
      </c>
      <c r="W32" s="36">
        <f t="shared" si="5"/>
        <v>0.10009593706528518</v>
      </c>
      <c r="X32" s="36" t="str">
        <f t="shared" si="6"/>
        <v>-</v>
      </c>
      <c r="Y32" s="36" t="str">
        <f t="shared" si="7"/>
        <v>-</v>
      </c>
    </row>
    <row r="33" spans="1:25" ht="15.75" customHeight="1" x14ac:dyDescent="0.15">
      <c r="A33" s="2">
        <v>154</v>
      </c>
      <c r="B33" s="2" t="s">
        <v>226</v>
      </c>
      <c r="C33" s="2" t="s">
        <v>227</v>
      </c>
      <c r="D33" s="2" t="s">
        <v>146</v>
      </c>
      <c r="E33" s="2" t="s">
        <v>129</v>
      </c>
      <c r="F33" s="26">
        <v>154</v>
      </c>
      <c r="G33" s="26">
        <f>IF(AND(D33="DR",NOT(ISERROR(F33)),F33&lt;&gt;"Private"),COUNTIFS(F$2:F33,F33,D$2:D33,"DR"),"-")</f>
        <v>1</v>
      </c>
      <c r="H33" s="26">
        <v>251.32</v>
      </c>
      <c r="I33" s="27">
        <f>INDEX(SCSbySite!I:I,MATCH($F33,SCSbySite!$A:$A,0))</f>
        <v>1.79</v>
      </c>
      <c r="J33" s="27">
        <f>INDEX(SCSbySite!J:J,MATCH($F33,SCSbySite!$A:$A,0))</f>
        <v>0</v>
      </c>
      <c r="K33" s="27">
        <f>INDEX(SCSbySite!K:K,MATCH($F33,SCSbySite!$A:$A,0))</f>
        <v>0</v>
      </c>
      <c r="L33" s="27">
        <f>INDEX(SCSbySite!L:L,MATCH($F33,SCSbySite!$A:$A,0))</f>
        <v>1.79</v>
      </c>
      <c r="M33" s="133" t="s">
        <v>293</v>
      </c>
      <c r="N33" s="2" t="str">
        <f t="shared" si="8"/>
        <v>CASTLEMONT/CCPA/MADISON</v>
      </c>
      <c r="O33" s="2" t="str">
        <f t="shared" si="0"/>
        <v>-</v>
      </c>
      <c r="P33" s="2" t="str">
        <f t="shared" si="1"/>
        <v>-</v>
      </c>
      <c r="Q33" s="2" t="str">
        <f t="shared" si="2"/>
        <v>CASTLEMONT/CCPA/MADISON TK-5</v>
      </c>
      <c r="R33" s="2" t="str">
        <f t="shared" si="3"/>
        <v>-</v>
      </c>
      <c r="S33" s="2" t="str">
        <f t="shared" si="4"/>
        <v>-</v>
      </c>
      <c r="T33" s="2" t="str">
        <f>IF(N33="-","-",N33 &amp; " TK-5 #" &amp; COUNTIF(N$2:N33,N33))</f>
        <v>CASTLEMONT/CCPA/MADISON TK-5 #12</v>
      </c>
      <c r="U33" s="2" t="str">
        <f>IF(O33="-","-",O33 &amp; " 6-8 #" &amp; COUNTIF(O$2:O33,O33))</f>
        <v>-</v>
      </c>
      <c r="V33" s="2" t="str">
        <f>IF(P33="-","-",P33 &amp; " 9-12 #" &amp; COUNTIF(P$2:P33,P33))</f>
        <v>-</v>
      </c>
      <c r="W33" s="36">
        <f t="shared" si="5"/>
        <v>5.0458770855502239E-2</v>
      </c>
      <c r="X33" s="36" t="str">
        <f t="shared" si="6"/>
        <v>-</v>
      </c>
      <c r="Y33" s="36" t="str">
        <f t="shared" si="7"/>
        <v>-</v>
      </c>
    </row>
    <row r="34" spans="1:25" ht="15.75" customHeight="1" x14ac:dyDescent="0.15">
      <c r="A34" s="2">
        <v>157</v>
      </c>
      <c r="B34" s="2" t="s">
        <v>225</v>
      </c>
      <c r="C34" s="2" t="s">
        <v>49</v>
      </c>
      <c r="D34" s="2" t="s">
        <v>146</v>
      </c>
      <c r="E34" s="2" t="s">
        <v>129</v>
      </c>
      <c r="F34" s="26">
        <v>157</v>
      </c>
      <c r="G34" s="26">
        <f>IF(AND(D34="DR",NOT(ISERROR(F34)),F34&lt;&gt;"Private"),COUNTIFS(F$2:F34,F34,D$2:D34,"DR"),"-")</f>
        <v>1</v>
      </c>
      <c r="H34" s="26">
        <v>408.62</v>
      </c>
      <c r="I34" s="27">
        <f>INDEX(SCSbySite!I:I,MATCH($F34,SCSbySite!$A:$A,0))</f>
        <v>0.7</v>
      </c>
      <c r="J34" s="27">
        <f>INDEX(SCSbySite!J:J,MATCH($F34,SCSbySite!$A:$A,0))</f>
        <v>0</v>
      </c>
      <c r="K34" s="27">
        <f>INDEX(SCSbySite!K:K,MATCH($F34,SCSbySite!$A:$A,0))</f>
        <v>0</v>
      </c>
      <c r="L34" s="27">
        <f>INDEX(SCSbySite!L:L,MATCH($F34,SCSbySite!$A:$A,0))</f>
        <v>0.7</v>
      </c>
      <c r="M34" s="133" t="s">
        <v>297</v>
      </c>
      <c r="N34" s="2" t="str">
        <f t="shared" si="8"/>
        <v>SKYLINE</v>
      </c>
      <c r="O34" s="2" t="str">
        <f t="shared" ref="O34:O65" si="9">IF(OR($E34="K-8",$E34="Middle",$E34="6-12"),$M34,"-")</f>
        <v>-</v>
      </c>
      <c r="P34" s="2" t="str">
        <f t="shared" ref="P34:P65" si="10">IF(OR($E34="Senior",$E34="6-12"),$M34,"-")</f>
        <v>-</v>
      </c>
      <c r="Q34" s="2" t="str">
        <f t="shared" ref="Q34:Q65" si="11">IF(N34="-","-",N34&amp;" "&amp;"TK-5")</f>
        <v>SKYLINE TK-5</v>
      </c>
      <c r="R34" s="2" t="str">
        <f t="shared" ref="R34:R65" si="12">IF(O34="-","-",O34&amp;" "&amp;"6-8")</f>
        <v>-</v>
      </c>
      <c r="S34" s="2" t="str">
        <f t="shared" ref="S34:S65" si="13">IF(P34="-","-",P34&amp;" "&amp;"9-12")</f>
        <v>-</v>
      </c>
      <c r="T34" s="2" t="str">
        <f>IF(N34="-","-",N34 &amp; " TK-5 #" &amp; COUNTIF(N$2:N34,N34))</f>
        <v>SKYLINE TK-5 #7</v>
      </c>
      <c r="U34" s="2" t="str">
        <f>IF(O34="-","-",O34 &amp; " 6-8 #" &amp; COUNTIF(O$2:O34,O34))</f>
        <v>-</v>
      </c>
      <c r="V34" s="2" t="str">
        <f>IF(P34="-","-",P34 &amp; " 9-12 #" &amp; COUNTIF(P$2:P34,P34))</f>
        <v>-</v>
      </c>
      <c r="W34" s="36">
        <f t="shared" ref="W34:W65" si="14">IFERROR(IF(N34&lt;&gt;"-",$H34/SUMIF(N:N,N34,$H:$H),"-"),"-")</f>
        <v>9.8004509042068408E-2</v>
      </c>
      <c r="X34" s="36" t="str">
        <f t="shared" ref="X34:X65" si="15">IFERROR(IF(O34&lt;&gt;"-",$H34/SUMIF(O:O,O34,$H:$H),"-"),"-")</f>
        <v>-</v>
      </c>
      <c r="Y34" s="36" t="str">
        <f t="shared" ref="Y34:Y65" si="16">IFERROR(IF(P34&lt;&gt;"-",$H34/SUMIF(P:P,P34,$H:$H),"-"),"-")</f>
        <v>-</v>
      </c>
    </row>
    <row r="35" spans="1:25" ht="15.75" customHeight="1" x14ac:dyDescent="0.15">
      <c r="A35" s="2">
        <v>168</v>
      </c>
      <c r="B35" s="2" t="s">
        <v>221</v>
      </c>
      <c r="C35" s="2" t="s">
        <v>56</v>
      </c>
      <c r="D35" s="2" t="s">
        <v>146</v>
      </c>
      <c r="E35" s="2" t="s">
        <v>129</v>
      </c>
      <c r="F35" s="26">
        <v>168</v>
      </c>
      <c r="G35" s="26">
        <f>IF(AND(D35="DR",NOT(ISERROR(F35)),F35&lt;&gt;"Private"),COUNTIFS(F$2:F35,F35,D$2:D35,"DR"),"-")</f>
        <v>1</v>
      </c>
      <c r="H35" s="26">
        <v>203.74</v>
      </c>
      <c r="I35" s="27">
        <f>INDEX(SCSbySite!I:I,MATCH($F35,SCSbySite!$A:$A,0))</f>
        <v>0</v>
      </c>
      <c r="J35" s="27">
        <f>INDEX(SCSbySite!J:J,MATCH($F35,SCSbySite!$A:$A,0))</f>
        <v>0</v>
      </c>
      <c r="K35" s="27">
        <f>INDEX(SCSbySite!K:K,MATCH($F35,SCSbySite!$A:$A,0))</f>
        <v>4.12</v>
      </c>
      <c r="L35" s="27">
        <f>INDEX(SCSbySite!L:L,MATCH($F35,SCSbySite!$A:$A,0))</f>
        <v>4.12</v>
      </c>
      <c r="M35" s="133" t="s">
        <v>297</v>
      </c>
      <c r="N35" s="2" t="str">
        <f t="shared" ref="N35:N66" si="17">IF(OR(E35="Elementary",E35="K-8"),M35,"-")</f>
        <v>SKYLINE</v>
      </c>
      <c r="O35" s="2" t="str">
        <f t="shared" si="9"/>
        <v>-</v>
      </c>
      <c r="P35" s="2" t="str">
        <f t="shared" si="10"/>
        <v>-</v>
      </c>
      <c r="Q35" s="2" t="str">
        <f t="shared" si="11"/>
        <v>SKYLINE TK-5</v>
      </c>
      <c r="R35" s="2" t="str">
        <f t="shared" si="12"/>
        <v>-</v>
      </c>
      <c r="S35" s="2" t="str">
        <f t="shared" si="13"/>
        <v>-</v>
      </c>
      <c r="T35" s="2" t="str">
        <f>IF(N35="-","-",N35 &amp; " TK-5 #" &amp; COUNTIF(N$2:N35,N35))</f>
        <v>SKYLINE TK-5 #8</v>
      </c>
      <c r="U35" s="2" t="str">
        <f>IF(O35="-","-",O35 &amp; " 6-8 #" &amp; COUNTIF(O$2:O35,O35))</f>
        <v>-</v>
      </c>
      <c r="V35" s="2" t="str">
        <f>IF(P35="-","-",P35 &amp; " 9-12 #" &amp; COUNTIF(P$2:P35,P35))</f>
        <v>-</v>
      </c>
      <c r="W35" s="36">
        <f t="shared" si="14"/>
        <v>4.8865544203002834E-2</v>
      </c>
      <c r="X35" s="36" t="str">
        <f t="shared" si="15"/>
        <v>-</v>
      </c>
      <c r="Y35" s="36" t="str">
        <f t="shared" si="16"/>
        <v>-</v>
      </c>
    </row>
    <row r="36" spans="1:25" ht="15.75" customHeight="1" x14ac:dyDescent="0.15">
      <c r="A36" s="2">
        <v>170</v>
      </c>
      <c r="B36" s="2" t="s">
        <v>220</v>
      </c>
      <c r="C36" s="2" t="s">
        <v>57</v>
      </c>
      <c r="D36" s="2" t="s">
        <v>146</v>
      </c>
      <c r="E36" s="2" t="s">
        <v>129</v>
      </c>
      <c r="F36" s="26">
        <v>170</v>
      </c>
      <c r="G36" s="26">
        <f>IF(AND(D36="DR",NOT(ISERROR(F36)),F36&lt;&gt;"Private"),COUNTIFS(F$2:F36,F36,D$2:D36,"DR"),"-")</f>
        <v>1</v>
      </c>
      <c r="H36" s="26">
        <v>258.86</v>
      </c>
      <c r="I36" s="27">
        <f>INDEX(SCSbySite!I:I,MATCH($F36,SCSbySite!$A:$A,0))</f>
        <v>0</v>
      </c>
      <c r="J36" s="27">
        <f>INDEX(SCSbySite!J:J,MATCH($F36,SCSbySite!$A:$A,0))</f>
        <v>2.31</v>
      </c>
      <c r="K36" s="27">
        <f>INDEX(SCSbySite!K:K,MATCH($F36,SCSbySite!$A:$A,0))</f>
        <v>0</v>
      </c>
      <c r="L36" s="27">
        <f>INDEX(SCSbySite!L:L,MATCH($F36,SCSbySite!$A:$A,0))</f>
        <v>2.31</v>
      </c>
      <c r="M36" s="133" t="s">
        <v>286</v>
      </c>
      <c r="N36" s="2" t="str">
        <f t="shared" si="17"/>
        <v>MCCLYMONDS</v>
      </c>
      <c r="O36" s="2" t="str">
        <f t="shared" si="9"/>
        <v>-</v>
      </c>
      <c r="P36" s="2" t="str">
        <f t="shared" si="10"/>
        <v>-</v>
      </c>
      <c r="Q36" s="2" t="str">
        <f t="shared" si="11"/>
        <v>MCCLYMONDS TK-5</v>
      </c>
      <c r="R36" s="2" t="str">
        <f t="shared" si="12"/>
        <v>-</v>
      </c>
      <c r="S36" s="2" t="str">
        <f t="shared" si="13"/>
        <v>-</v>
      </c>
      <c r="T36" s="2" t="str">
        <f>IF(N36="-","-",N36 &amp; " TK-5 #" &amp; COUNTIF(N$2:N36,N36))</f>
        <v>MCCLYMONDS TK-5 #3</v>
      </c>
      <c r="U36" s="2" t="str">
        <f>IF(O36="-","-",O36 &amp; " 6-8 #" &amp; COUNTIF(O$2:O36,O36))</f>
        <v>-</v>
      </c>
      <c r="V36" s="2" t="str">
        <f>IF(P36="-","-",P36 &amp; " 9-12 #" &amp; COUNTIF(P$2:P36,P36))</f>
        <v>-</v>
      </c>
      <c r="W36" s="36">
        <f t="shared" si="14"/>
        <v>0.37793643146014921</v>
      </c>
      <c r="X36" s="36" t="str">
        <f t="shared" si="15"/>
        <v>-</v>
      </c>
      <c r="Y36" s="36" t="str">
        <f t="shared" si="16"/>
        <v>-</v>
      </c>
    </row>
    <row r="37" spans="1:25" ht="15.75" customHeight="1" x14ac:dyDescent="0.15">
      <c r="A37" s="2">
        <v>172</v>
      </c>
      <c r="B37" s="2" t="s">
        <v>216</v>
      </c>
      <c r="C37" s="2" t="s">
        <v>217</v>
      </c>
      <c r="D37" s="2" t="s">
        <v>146</v>
      </c>
      <c r="E37" s="2" t="s">
        <v>129</v>
      </c>
      <c r="F37" s="26">
        <v>155</v>
      </c>
      <c r="G37" s="26">
        <f>IF(AND(D37="DR",NOT(ISERROR(F37)),F37&lt;&gt;"Private"),COUNTIFS(F$2:F37,F37,D$2:D37,"DR"),"-")</f>
        <v>1</v>
      </c>
      <c r="H37" s="26">
        <v>238.21</v>
      </c>
      <c r="I37" s="27">
        <f>INDEX(SCSbySite!I:I,MATCH($F37,SCSbySite!$A:$A,0))</f>
        <v>2.34</v>
      </c>
      <c r="J37" s="27">
        <f>INDEX(SCSbySite!J:J,MATCH($F37,SCSbySite!$A:$A,0))</f>
        <v>0</v>
      </c>
      <c r="K37" s="27">
        <f>INDEX(SCSbySite!K:K,MATCH($F37,SCSbySite!$A:$A,0))</f>
        <v>1.36</v>
      </c>
      <c r="L37" s="27">
        <f>INDEX(SCSbySite!L:L,MATCH($F37,SCSbySite!$A:$A,0))</f>
        <v>3.7</v>
      </c>
      <c r="M37" s="133" t="s">
        <v>293</v>
      </c>
      <c r="N37" s="2" t="str">
        <f t="shared" si="17"/>
        <v>CASTLEMONT/CCPA/MADISON</v>
      </c>
      <c r="O37" s="2" t="str">
        <f t="shared" si="9"/>
        <v>-</v>
      </c>
      <c r="P37" s="2" t="str">
        <f t="shared" si="10"/>
        <v>-</v>
      </c>
      <c r="Q37" s="2" t="str">
        <f t="shared" si="11"/>
        <v>CASTLEMONT/CCPA/MADISON TK-5</v>
      </c>
      <c r="R37" s="2" t="str">
        <f t="shared" si="12"/>
        <v>-</v>
      </c>
      <c r="S37" s="2" t="str">
        <f t="shared" si="13"/>
        <v>-</v>
      </c>
      <c r="T37" s="2" t="str">
        <f>IF(N37="-","-",N37 &amp; " TK-5 #" &amp; COUNTIF(N$2:N37,N37))</f>
        <v>CASTLEMONT/CCPA/MADISON TK-5 #13</v>
      </c>
      <c r="U37" s="2" t="str">
        <f>IF(O37="-","-",O37 &amp; " 6-8 #" &amp; COUNTIF(O$2:O37,O37))</f>
        <v>-</v>
      </c>
      <c r="V37" s="2" t="str">
        <f>IF(P37="-","-",P37 &amp; " 9-12 #" &amp; COUNTIF(P$2:P37,P37))</f>
        <v>-</v>
      </c>
      <c r="W37" s="36">
        <f t="shared" si="14"/>
        <v>4.7826610717369045E-2</v>
      </c>
      <c r="X37" s="36" t="str">
        <f t="shared" si="15"/>
        <v>-</v>
      </c>
      <c r="Y37" s="36" t="str">
        <f t="shared" si="16"/>
        <v>-</v>
      </c>
    </row>
    <row r="38" spans="1:25" ht="15.75" customHeight="1" x14ac:dyDescent="0.15">
      <c r="A38" s="2">
        <v>175</v>
      </c>
      <c r="B38" s="2" t="s">
        <v>214</v>
      </c>
      <c r="C38" s="2" t="s">
        <v>215</v>
      </c>
      <c r="D38" s="2" t="s">
        <v>146</v>
      </c>
      <c r="E38" s="2" t="s">
        <v>129</v>
      </c>
      <c r="F38" s="26">
        <v>137</v>
      </c>
      <c r="G38" s="26">
        <f>IF(AND(D38="DR",NOT(ISERROR(F38)),F38&lt;&gt;"Private"),COUNTIFS(F$2:F38,F38,D$2:D38,"DR"),"-")</f>
        <v>1</v>
      </c>
      <c r="H38" s="26">
        <v>359.81</v>
      </c>
      <c r="I38" s="27">
        <f>INDEX(SCSbySite!I:I,MATCH($F38,SCSbySite!$A:$A,0))</f>
        <v>0</v>
      </c>
      <c r="J38" s="27">
        <f>INDEX(SCSbySite!J:J,MATCH($F38,SCSbySite!$A:$A,0))</f>
        <v>0</v>
      </c>
      <c r="K38" s="27">
        <f>INDEX(SCSbySite!K:K,MATCH($F38,SCSbySite!$A:$A,0))</f>
        <v>0.88</v>
      </c>
      <c r="L38" s="27">
        <f>INDEX(SCSbySite!L:L,MATCH($F38,SCSbySite!$A:$A,0))</f>
        <v>0.88</v>
      </c>
      <c r="M38" s="133" t="s">
        <v>297</v>
      </c>
      <c r="N38" s="2" t="str">
        <f t="shared" si="17"/>
        <v>SKYLINE</v>
      </c>
      <c r="O38" s="2" t="str">
        <f t="shared" si="9"/>
        <v>-</v>
      </c>
      <c r="P38" s="2" t="str">
        <f t="shared" si="10"/>
        <v>-</v>
      </c>
      <c r="Q38" s="2" t="str">
        <f t="shared" si="11"/>
        <v>SKYLINE TK-5</v>
      </c>
      <c r="R38" s="2" t="str">
        <f t="shared" si="12"/>
        <v>-</v>
      </c>
      <c r="S38" s="2" t="str">
        <f t="shared" si="13"/>
        <v>-</v>
      </c>
      <c r="T38" s="2" t="str">
        <f>IF(N38="-","-",N38 &amp; " TK-5 #" &amp; COUNTIF(N$2:N38,N38))</f>
        <v>SKYLINE TK-5 #9</v>
      </c>
      <c r="U38" s="2" t="str">
        <f>IF(O38="-","-",O38 &amp; " 6-8 #" &amp; COUNTIF(O$2:O38,O38))</f>
        <v>-</v>
      </c>
      <c r="V38" s="2" t="str">
        <f>IF(P38="-","-",P38 &amp; " 9-12 #" &amp; COUNTIF(P$2:P38,P38))</f>
        <v>-</v>
      </c>
      <c r="W38" s="36">
        <f t="shared" si="14"/>
        <v>8.6297788650645191E-2</v>
      </c>
      <c r="X38" s="36" t="str">
        <f t="shared" si="15"/>
        <v>-</v>
      </c>
      <c r="Y38" s="36" t="str">
        <f t="shared" si="16"/>
        <v>-</v>
      </c>
    </row>
    <row r="39" spans="1:25" ht="15.75" customHeight="1" x14ac:dyDescent="0.15">
      <c r="A39" s="2">
        <v>177</v>
      </c>
      <c r="B39" s="2" t="s">
        <v>213</v>
      </c>
      <c r="C39" s="2" t="s">
        <v>123</v>
      </c>
      <c r="D39" s="2" t="s">
        <v>146</v>
      </c>
      <c r="E39" s="2" t="s">
        <v>129</v>
      </c>
      <c r="F39" s="26">
        <v>155</v>
      </c>
      <c r="G39" s="26">
        <f>IF(AND(D39="DR",NOT(ISERROR(F39)),F39&lt;&gt;"Private"),COUNTIFS(F$2:F39,F39,D$2:D39,"DR"),"-")</f>
        <v>2</v>
      </c>
      <c r="H39" s="26">
        <v>328.34</v>
      </c>
      <c r="I39" s="27">
        <f>INDEX(SCSbySite!I:I,MATCH($F39,SCSbySite!$A:$A,0))</f>
        <v>2.34</v>
      </c>
      <c r="J39" s="27">
        <f>INDEX(SCSbySite!J:J,MATCH($F39,SCSbySite!$A:$A,0))</f>
        <v>0</v>
      </c>
      <c r="K39" s="27">
        <f>INDEX(SCSbySite!K:K,MATCH($F39,SCSbySite!$A:$A,0))</f>
        <v>1.36</v>
      </c>
      <c r="L39" s="27">
        <f>INDEX(SCSbySite!L:L,MATCH($F39,SCSbySite!$A:$A,0))</f>
        <v>3.7</v>
      </c>
      <c r="M39" s="133" t="s">
        <v>293</v>
      </c>
      <c r="N39" s="2" t="str">
        <f t="shared" si="17"/>
        <v>CASTLEMONT/CCPA/MADISON</v>
      </c>
      <c r="O39" s="2" t="str">
        <f t="shared" si="9"/>
        <v>-</v>
      </c>
      <c r="P39" s="2" t="str">
        <f t="shared" si="10"/>
        <v>-</v>
      </c>
      <c r="Q39" s="2" t="str">
        <f t="shared" si="11"/>
        <v>CASTLEMONT/CCPA/MADISON TK-5</v>
      </c>
      <c r="R39" s="2" t="str">
        <f t="shared" si="12"/>
        <v>-</v>
      </c>
      <c r="S39" s="2" t="str">
        <f t="shared" si="13"/>
        <v>-</v>
      </c>
      <c r="T39" s="2" t="str">
        <f>IF(N39="-","-",N39 &amp; " TK-5 #" &amp; COUNTIF(N$2:N39,N39))</f>
        <v>CASTLEMONT/CCPA/MADISON TK-5 #14</v>
      </c>
      <c r="U39" s="2" t="str">
        <f>IF(O39="-","-",O39 &amp; " 6-8 #" &amp; COUNTIF(O$2:O39,O39))</f>
        <v>-</v>
      </c>
      <c r="V39" s="2" t="str">
        <f>IF(P39="-","-",P39 &amp; " 9-12 #" &amp; COUNTIF(P$2:P39,P39))</f>
        <v>-</v>
      </c>
      <c r="W39" s="36">
        <f t="shared" si="14"/>
        <v>6.5922460698295424E-2</v>
      </c>
      <c r="X39" s="36" t="str">
        <f t="shared" si="15"/>
        <v>-</v>
      </c>
      <c r="Y39" s="36" t="str">
        <f t="shared" si="16"/>
        <v>-</v>
      </c>
    </row>
    <row r="40" spans="1:25" ht="15.75" customHeight="1" x14ac:dyDescent="0.15">
      <c r="A40" s="2">
        <v>179</v>
      </c>
      <c r="B40" s="2" t="s">
        <v>211</v>
      </c>
      <c r="C40" s="2" t="s">
        <v>32</v>
      </c>
      <c r="D40" s="2" t="s">
        <v>146</v>
      </c>
      <c r="E40" s="2" t="s">
        <v>129</v>
      </c>
      <c r="F40" s="26">
        <v>137</v>
      </c>
      <c r="G40" s="26">
        <f>IF(AND(D40="DR",NOT(ISERROR(F40)),F40&lt;&gt;"Private"),COUNTIFS(F$2:F40,F40,D$2:D40,"DR"),"-")</f>
        <v>2</v>
      </c>
      <c r="H40" s="26">
        <v>393.77</v>
      </c>
      <c r="I40" s="27">
        <f>INDEX(SCSbySite!I:I,MATCH($F40,SCSbySite!$A:$A,0))</f>
        <v>0</v>
      </c>
      <c r="J40" s="27">
        <f>INDEX(SCSbySite!J:J,MATCH($F40,SCSbySite!$A:$A,0))</f>
        <v>0</v>
      </c>
      <c r="K40" s="27">
        <f>INDEX(SCSbySite!K:K,MATCH($F40,SCSbySite!$A:$A,0))</f>
        <v>0.88</v>
      </c>
      <c r="L40" s="27">
        <f>INDEX(SCSbySite!L:L,MATCH($F40,SCSbySite!$A:$A,0))</f>
        <v>0.88</v>
      </c>
      <c r="M40" s="133" t="s">
        <v>295</v>
      </c>
      <c r="N40" s="2" t="str">
        <f t="shared" si="17"/>
        <v>OAKLAND HIGH</v>
      </c>
      <c r="O40" s="2" t="str">
        <f t="shared" si="9"/>
        <v>-</v>
      </c>
      <c r="P40" s="2" t="str">
        <f t="shared" si="10"/>
        <v>-</v>
      </c>
      <c r="Q40" s="2" t="str">
        <f t="shared" si="11"/>
        <v>OAKLAND HIGH TK-5</v>
      </c>
      <c r="R40" s="2" t="str">
        <f t="shared" si="12"/>
        <v>-</v>
      </c>
      <c r="S40" s="2" t="str">
        <f t="shared" si="13"/>
        <v>-</v>
      </c>
      <c r="T40" s="2" t="str">
        <f>IF(N40="-","-",N40 &amp; " TK-5 #" &amp; COUNTIF(N$2:N40,N40))</f>
        <v>OAKLAND HIGH TK-5 #6</v>
      </c>
      <c r="U40" s="2" t="str">
        <f>IF(O40="-","-",O40 &amp; " 6-8 #" &amp; COUNTIF(O$2:O40,O40))</f>
        <v>-</v>
      </c>
      <c r="V40" s="2" t="str">
        <f>IF(P40="-","-",P40 &amp; " 9-12 #" &amp; COUNTIF(P$2:P40,P40))</f>
        <v>-</v>
      </c>
      <c r="W40" s="36">
        <f t="shared" si="14"/>
        <v>0.10435665238212602</v>
      </c>
      <c r="X40" s="36" t="str">
        <f t="shared" si="15"/>
        <v>-</v>
      </c>
      <c r="Y40" s="36" t="str">
        <f t="shared" si="16"/>
        <v>-</v>
      </c>
    </row>
    <row r="41" spans="1:25" ht="15.75" customHeight="1" x14ac:dyDescent="0.15">
      <c r="A41" s="2">
        <v>181</v>
      </c>
      <c r="B41" s="2" t="s">
        <v>209</v>
      </c>
      <c r="C41" s="2" t="s">
        <v>210</v>
      </c>
      <c r="D41" s="2" t="s">
        <v>146</v>
      </c>
      <c r="E41" s="2" t="s">
        <v>129</v>
      </c>
      <c r="F41" s="26">
        <v>165</v>
      </c>
      <c r="G41" s="26">
        <f>IF(AND(D41="DR",NOT(ISERROR(F41)),F41&lt;&gt;"Private"),COUNTIFS(F$2:F41,F41,D$2:D41,"DR"),"-")</f>
        <v>1</v>
      </c>
      <c r="H41" s="26">
        <v>315.81</v>
      </c>
      <c r="I41" s="27">
        <f>INDEX(SCSbySite!I:I,MATCH($F41,SCSbySite!$A:$A,0))</f>
        <v>1.1399999999999999</v>
      </c>
      <c r="J41" s="27">
        <f>INDEX(SCSbySite!J:J,MATCH($F41,SCSbySite!$A:$A,0))</f>
        <v>2.9</v>
      </c>
      <c r="K41" s="27">
        <f>INDEX(SCSbySite!K:K,MATCH($F41,SCSbySite!$A:$A,0))</f>
        <v>0</v>
      </c>
      <c r="L41" s="27">
        <f>INDEX(SCSbySite!L:L,MATCH($F41,SCSbySite!$A:$A,0))</f>
        <v>4.04</v>
      </c>
      <c r="M41" s="133" t="s">
        <v>293</v>
      </c>
      <c r="N41" s="2" t="str">
        <f t="shared" si="17"/>
        <v>CASTLEMONT/CCPA/MADISON</v>
      </c>
      <c r="O41" s="2" t="str">
        <f t="shared" si="9"/>
        <v>-</v>
      </c>
      <c r="P41" s="2" t="str">
        <f t="shared" si="10"/>
        <v>-</v>
      </c>
      <c r="Q41" s="2" t="str">
        <f t="shared" si="11"/>
        <v>CASTLEMONT/CCPA/MADISON TK-5</v>
      </c>
      <c r="R41" s="2" t="str">
        <f t="shared" si="12"/>
        <v>-</v>
      </c>
      <c r="S41" s="2" t="str">
        <f t="shared" si="13"/>
        <v>-</v>
      </c>
      <c r="T41" s="2" t="str">
        <f>IF(N41="-","-",N41 &amp; " TK-5 #" &amp; COUNTIF(N$2:N41,N41))</f>
        <v>CASTLEMONT/CCPA/MADISON TK-5 #15</v>
      </c>
      <c r="U41" s="2" t="str">
        <f>IF(O41="-","-",O41 &amp; " 6-8 #" &amp; COUNTIF(O$2:O41,O41))</f>
        <v>-</v>
      </c>
      <c r="V41" s="2" t="str">
        <f>IF(P41="-","-",P41 &amp; " 9-12 #" &amp; COUNTIF(P$2:P41,P41))</f>
        <v>-</v>
      </c>
      <c r="W41" s="36">
        <f t="shared" si="14"/>
        <v>6.3406750055213124E-2</v>
      </c>
      <c r="X41" s="36" t="str">
        <f t="shared" si="15"/>
        <v>-</v>
      </c>
      <c r="Y41" s="36" t="str">
        <f t="shared" si="16"/>
        <v>-</v>
      </c>
    </row>
    <row r="42" spans="1:25" ht="15.75" customHeight="1" x14ac:dyDescent="0.15">
      <c r="A42" s="2">
        <v>192</v>
      </c>
      <c r="B42" s="2" t="s">
        <v>201</v>
      </c>
      <c r="C42" s="2" t="s">
        <v>200</v>
      </c>
      <c r="D42" s="2" t="s">
        <v>146</v>
      </c>
      <c r="E42" s="2" t="s">
        <v>129</v>
      </c>
      <c r="F42" s="26">
        <v>126</v>
      </c>
      <c r="G42" s="26">
        <f>IF(AND(D42="DR",NOT(ISERROR(F42)),F42&lt;&gt;"Private"),COUNTIFS(F$2:F42,F42,D$2:D42,"DR"),"-")</f>
        <v>2</v>
      </c>
      <c r="H42" s="26">
        <v>202.03</v>
      </c>
      <c r="I42" s="27">
        <f>INDEX(SCSbySite!I:I,MATCH($F42,SCSbySite!$A:$A,0))</f>
        <v>1.76</v>
      </c>
      <c r="J42" s="27">
        <f>INDEX(SCSbySite!J:J,MATCH($F42,SCSbySite!$A:$A,0))</f>
        <v>1.49</v>
      </c>
      <c r="K42" s="27">
        <f>INDEX(SCSbySite!K:K,MATCH($F42,SCSbySite!$A:$A,0))</f>
        <v>0</v>
      </c>
      <c r="L42" s="27">
        <f>INDEX(SCSbySite!L:L,MATCH($F42,SCSbySite!$A:$A,0))</f>
        <v>3.25</v>
      </c>
      <c r="M42" s="133" t="s">
        <v>293</v>
      </c>
      <c r="N42" s="2" t="str">
        <f t="shared" si="17"/>
        <v>CASTLEMONT/CCPA/MADISON</v>
      </c>
      <c r="O42" s="2" t="str">
        <f t="shared" si="9"/>
        <v>-</v>
      </c>
      <c r="P42" s="2" t="str">
        <f t="shared" si="10"/>
        <v>-</v>
      </c>
      <c r="Q42" s="2" t="str">
        <f t="shared" si="11"/>
        <v>CASTLEMONT/CCPA/MADISON TK-5</v>
      </c>
      <c r="R42" s="2" t="str">
        <f t="shared" si="12"/>
        <v>-</v>
      </c>
      <c r="S42" s="2" t="str">
        <f t="shared" si="13"/>
        <v>-</v>
      </c>
      <c r="T42" s="2" t="str">
        <f>IF(N42="-","-",N42 &amp; " TK-5 #" &amp; COUNTIF(N$2:N42,N42))</f>
        <v>CASTLEMONT/CCPA/MADISON TK-5 #16</v>
      </c>
      <c r="U42" s="2" t="str">
        <f>IF(O42="-","-",O42 &amp; " 6-8 #" &amp; COUNTIF(O$2:O42,O42))</f>
        <v>-</v>
      </c>
      <c r="V42" s="2" t="str">
        <f>IF(P42="-","-",P42 &amp; " 9-12 #" &amp; COUNTIF(P$2:P42,P42))</f>
        <v>-</v>
      </c>
      <c r="W42" s="36">
        <f t="shared" si="14"/>
        <v>4.0562571526090711E-2</v>
      </c>
      <c r="X42" s="36" t="str">
        <f t="shared" si="15"/>
        <v>-</v>
      </c>
      <c r="Y42" s="36" t="str">
        <f t="shared" si="16"/>
        <v>-</v>
      </c>
    </row>
    <row r="43" spans="1:25" ht="13" x14ac:dyDescent="0.15">
      <c r="A43" s="2">
        <v>235</v>
      </c>
      <c r="B43" s="2" t="s">
        <v>175</v>
      </c>
      <c r="C43" s="2" t="s">
        <v>176</v>
      </c>
      <c r="D43" s="2" t="s">
        <v>146</v>
      </c>
      <c r="E43" s="2" t="s">
        <v>128</v>
      </c>
      <c r="F43" s="26">
        <v>139</v>
      </c>
      <c r="G43" s="26">
        <f>IF(AND(D43="DR",NOT(ISERROR(F43)),F43&lt;&gt;"Private"),COUNTIFS(F$2:F43,F43,D$2:D43,"DR"),"-")</f>
        <v>1</v>
      </c>
      <c r="H43" s="26">
        <v>549.75</v>
      </c>
      <c r="I43" s="27">
        <f>INDEX(SCSbySite!I:I,MATCH($F43,SCSbySite!$A:$A,0))</f>
        <v>0</v>
      </c>
      <c r="J43" s="27">
        <f>INDEX(SCSbySite!J:J,MATCH($F43,SCSbySite!$A:$A,0))</f>
        <v>2.48</v>
      </c>
      <c r="K43" s="27">
        <f>INDEX(SCSbySite!K:K,MATCH($F43,SCSbySite!$A:$A,0))</f>
        <v>0</v>
      </c>
      <c r="L43" s="27">
        <f>INDEX(SCSbySite!L:L,MATCH($F43,SCSbySite!$A:$A,0))</f>
        <v>2.48</v>
      </c>
      <c r="M43" s="133" t="s">
        <v>296</v>
      </c>
      <c r="N43" s="2" t="str">
        <f t="shared" si="17"/>
        <v>FREMONT</v>
      </c>
      <c r="O43" s="2" t="str">
        <f t="shared" si="9"/>
        <v>FREMONT</v>
      </c>
      <c r="P43" s="2" t="str">
        <f t="shared" si="10"/>
        <v>-</v>
      </c>
      <c r="Q43" s="2" t="str">
        <f t="shared" si="11"/>
        <v>FREMONT TK-5</v>
      </c>
      <c r="R43" s="2" t="str">
        <f t="shared" si="12"/>
        <v>FREMONT 6-8</v>
      </c>
      <c r="S43" s="2" t="str">
        <f t="shared" si="13"/>
        <v>-</v>
      </c>
      <c r="T43" s="2" t="str">
        <f>IF(N43="-","-",N43 &amp; " TK-5 #" &amp; COUNTIF(N$2:N43,N43))</f>
        <v>FREMONT TK-5 #4</v>
      </c>
      <c r="U43" s="2" t="str">
        <f>IF(O43="-","-",O43 &amp; " 6-8 #" &amp; COUNTIF(O$2:O43,O43))</f>
        <v>FREMONT 6-8 #1</v>
      </c>
      <c r="V43" s="2" t="str">
        <f>IF(P43="-","-",P43 &amp; " 9-12 #" &amp; COUNTIF(P$2:P43,P43))</f>
        <v>-</v>
      </c>
      <c r="W43" s="36">
        <f t="shared" si="14"/>
        <v>0.25068628076863447</v>
      </c>
      <c r="X43" s="36">
        <f t="shared" si="15"/>
        <v>0.32158714002421768</v>
      </c>
      <c r="Y43" s="36" t="str">
        <f t="shared" si="16"/>
        <v>-</v>
      </c>
    </row>
    <row r="44" spans="1:25" ht="13" x14ac:dyDescent="0.15">
      <c r="A44" s="2">
        <v>2</v>
      </c>
      <c r="B44" s="2" t="s">
        <v>271</v>
      </c>
      <c r="C44" s="2" t="s">
        <v>270</v>
      </c>
      <c r="D44" s="2" t="s">
        <v>146</v>
      </c>
      <c r="E44" s="2" t="s">
        <v>269</v>
      </c>
      <c r="F44" s="26">
        <v>109</v>
      </c>
      <c r="G44" s="26">
        <f>IF(AND(D44="DR",NOT(ISERROR(F44)),F44&lt;&gt;"Private"),COUNTIFS(F$2:F44,F44,D$2:D44,"DR"),"-")</f>
        <v>1</v>
      </c>
      <c r="H44" s="26" t="s">
        <v>274</v>
      </c>
      <c r="I44" s="27" t="str">
        <f>INDEX(SCSbySite!I:I,MATCH($F44,SCSbySite!$A:$A,0))</f>
        <v>-</v>
      </c>
      <c r="J44" s="27" t="str">
        <f>INDEX(SCSbySite!J:J,MATCH($F44,SCSbySite!$A:$A,0))</f>
        <v>-</v>
      </c>
      <c r="K44" s="27" t="str">
        <f>INDEX(SCSbySite!K:K,MATCH($F44,SCSbySite!$A:$A,0))</f>
        <v>-</v>
      </c>
      <c r="L44" s="27" t="str">
        <f>INDEX(SCSbySite!L:L,MATCH($F44,SCSbySite!$A:$A,0))</f>
        <v>-</v>
      </c>
      <c r="M44" s="133" t="s">
        <v>274</v>
      </c>
      <c r="N44" s="2" t="str">
        <f t="shared" si="17"/>
        <v>-</v>
      </c>
      <c r="O44" s="2" t="str">
        <f t="shared" si="9"/>
        <v>-</v>
      </c>
      <c r="P44" s="2" t="str">
        <f t="shared" si="10"/>
        <v>-</v>
      </c>
      <c r="Q44" s="2" t="str">
        <f t="shared" si="11"/>
        <v>-</v>
      </c>
      <c r="R44" s="2" t="str">
        <f t="shared" si="12"/>
        <v>-</v>
      </c>
      <c r="S44" s="2" t="str">
        <f t="shared" si="13"/>
        <v>-</v>
      </c>
      <c r="T44" s="2" t="str">
        <f>IF(N44="-","-",N44 &amp; " TK-5 #" &amp; COUNTIF(N$2:N44,N44))</f>
        <v>-</v>
      </c>
      <c r="U44" s="2" t="str">
        <f>IF(O44="-","-",O44 &amp; " 6-8 #" &amp; COUNTIF(O$2:O44,O44))</f>
        <v>-</v>
      </c>
      <c r="V44" s="2" t="str">
        <f>IF(P44="-","-",P44 &amp; " 9-12 #" &amp; COUNTIF(P$2:P44,P44))</f>
        <v>-</v>
      </c>
      <c r="W44" s="36" t="str">
        <f t="shared" si="14"/>
        <v>-</v>
      </c>
      <c r="X44" s="36" t="str">
        <f t="shared" si="15"/>
        <v>-</v>
      </c>
      <c r="Y44" s="36" t="str">
        <f t="shared" si="16"/>
        <v>-</v>
      </c>
    </row>
    <row r="45" spans="1:25" ht="13" x14ac:dyDescent="0.15">
      <c r="A45" s="2">
        <v>106</v>
      </c>
      <c r="B45" s="2" t="s">
        <v>264</v>
      </c>
      <c r="C45" s="2" t="s">
        <v>124</v>
      </c>
      <c r="D45" s="2" t="s">
        <v>146</v>
      </c>
      <c r="E45" s="2" t="s">
        <v>129</v>
      </c>
      <c r="F45" s="26">
        <v>106</v>
      </c>
      <c r="G45" s="26">
        <f>IF(AND(D45="DR",NOT(ISERROR(F45)),F45&lt;&gt;"Private"),COUNTIFS(F$2:F45,F45,D$2:D45,"DR"),"-")</f>
        <v>1</v>
      </c>
      <c r="H45" s="26">
        <v>566.51</v>
      </c>
      <c r="I45" s="27">
        <f>INDEX(SCSbySite!I:I,MATCH($F45,SCSbySite!$A:$A,0))</f>
        <v>4.78</v>
      </c>
      <c r="J45" s="27">
        <f>INDEX(SCSbySite!J:J,MATCH($F45,SCSbySite!$A:$A,0))</f>
        <v>1.46</v>
      </c>
      <c r="K45" s="27">
        <f>INDEX(SCSbySite!K:K,MATCH($F45,SCSbySite!$A:$A,0))</f>
        <v>1.53</v>
      </c>
      <c r="L45" s="27">
        <f>INDEX(SCSbySite!L:L,MATCH($F45,SCSbySite!$A:$A,0))</f>
        <v>7.76</v>
      </c>
      <c r="M45" s="133" t="s">
        <v>294</v>
      </c>
      <c r="N45" s="2" t="str">
        <f t="shared" si="17"/>
        <v>OAKLAND TECH</v>
      </c>
      <c r="O45" s="2" t="str">
        <f t="shared" si="9"/>
        <v>-</v>
      </c>
      <c r="P45" s="2" t="str">
        <f t="shared" si="10"/>
        <v>-</v>
      </c>
      <c r="Q45" s="2" t="str">
        <f t="shared" si="11"/>
        <v>OAKLAND TECH TK-5</v>
      </c>
      <c r="R45" s="2" t="str">
        <f t="shared" si="12"/>
        <v>-</v>
      </c>
      <c r="S45" s="2" t="str">
        <f t="shared" si="13"/>
        <v>-</v>
      </c>
      <c r="T45" s="2" t="str">
        <f>IF(N45="-","-",N45 &amp; " TK-5 #" &amp; COUNTIF(N$2:N45,N45))</f>
        <v>OAKLAND TECH TK-5 #5</v>
      </c>
      <c r="U45" s="2" t="str">
        <f>IF(O45="-","-",O45 &amp; " 6-8 #" &amp; COUNTIF(O$2:O45,O45))</f>
        <v>-</v>
      </c>
      <c r="V45" s="2" t="str">
        <f>IF(P45="-","-",P45 &amp; " 9-12 #" &amp; COUNTIF(P$2:P45,P45))</f>
        <v>-</v>
      </c>
      <c r="W45" s="36">
        <f t="shared" si="14"/>
        <v>0.18899668385900065</v>
      </c>
      <c r="X45" s="36" t="str">
        <f t="shared" si="15"/>
        <v>-</v>
      </c>
      <c r="Y45" s="36" t="str">
        <f t="shared" si="16"/>
        <v>-</v>
      </c>
    </row>
    <row r="46" spans="1:25" ht="13" x14ac:dyDescent="0.15">
      <c r="A46" s="2">
        <v>108</v>
      </c>
      <c r="B46" s="2" t="s">
        <v>261</v>
      </c>
      <c r="C46" s="2" t="s">
        <v>8</v>
      </c>
      <c r="D46" s="2" t="s">
        <v>146</v>
      </c>
      <c r="E46" s="2" t="s">
        <v>129</v>
      </c>
      <c r="F46" s="26">
        <v>108</v>
      </c>
      <c r="G46" s="26">
        <f>IF(AND(D46="DR",NOT(ISERROR(F46)),F46&lt;&gt;"Private"),COUNTIFS(F$2:F46,F46,D$2:D46,"DR"),"-")</f>
        <v>1</v>
      </c>
      <c r="H46" s="26">
        <v>381.61</v>
      </c>
      <c r="I46" s="27">
        <f>INDEX(SCSbySite!I:I,MATCH($F46,SCSbySite!$A:$A,0))</f>
        <v>0</v>
      </c>
      <c r="J46" s="27">
        <f>INDEX(SCSbySite!J:J,MATCH($F46,SCSbySite!$A:$A,0))</f>
        <v>0</v>
      </c>
      <c r="K46" s="27">
        <f>INDEX(SCSbySite!K:K,MATCH($F46,SCSbySite!$A:$A,0))</f>
        <v>0</v>
      </c>
      <c r="L46" s="27">
        <f>INDEX(SCSbySite!L:L,MATCH($F46,SCSbySite!$A:$A,0))</f>
        <v>0</v>
      </c>
      <c r="M46" s="133" t="s">
        <v>295</v>
      </c>
      <c r="N46" s="2" t="str">
        <f t="shared" si="17"/>
        <v>OAKLAND HIGH</v>
      </c>
      <c r="O46" s="2" t="str">
        <f t="shared" si="9"/>
        <v>-</v>
      </c>
      <c r="P46" s="2" t="str">
        <f t="shared" si="10"/>
        <v>-</v>
      </c>
      <c r="Q46" s="2" t="str">
        <f t="shared" si="11"/>
        <v>OAKLAND HIGH TK-5</v>
      </c>
      <c r="R46" s="2" t="str">
        <f t="shared" si="12"/>
        <v>-</v>
      </c>
      <c r="S46" s="2" t="str">
        <f t="shared" si="13"/>
        <v>-</v>
      </c>
      <c r="T46" s="2" t="str">
        <f>IF(N46="-","-",N46 &amp; " TK-5 #" &amp; COUNTIF(N$2:N46,N46))</f>
        <v>OAKLAND HIGH TK-5 #7</v>
      </c>
      <c r="U46" s="2" t="str">
        <f>IF(O46="-","-",O46 &amp; " 6-8 #" &amp; COUNTIF(O$2:O46,O46))</f>
        <v>-</v>
      </c>
      <c r="V46" s="2" t="str">
        <f>IF(P46="-","-",P46 &amp; " 9-12 #" &amp; COUNTIF(P$2:P46,P46))</f>
        <v>-</v>
      </c>
      <c r="W46" s="36">
        <f t="shared" si="14"/>
        <v>0.10113401761318311</v>
      </c>
      <c r="X46" s="36" t="str">
        <f t="shared" si="15"/>
        <v>-</v>
      </c>
      <c r="Y46" s="36" t="str">
        <f t="shared" si="16"/>
        <v>-</v>
      </c>
    </row>
    <row r="47" spans="1:25" ht="13" x14ac:dyDescent="0.15">
      <c r="A47" s="2">
        <v>111</v>
      </c>
      <c r="B47" s="2" t="s">
        <v>260</v>
      </c>
      <c r="C47" s="2" t="s">
        <v>11</v>
      </c>
      <c r="D47" s="2" t="s">
        <v>146</v>
      </c>
      <c r="E47" s="2" t="s">
        <v>129</v>
      </c>
      <c r="F47" s="26">
        <v>111</v>
      </c>
      <c r="G47" s="26">
        <f>IF(AND(D47="DR",NOT(ISERROR(F47)),F47&lt;&gt;"Private"),COUNTIFS(F$2:F47,F47,D$2:D47,"DR"),"-")</f>
        <v>1</v>
      </c>
      <c r="H47" s="26">
        <v>443.42</v>
      </c>
      <c r="I47" s="27">
        <f>INDEX(SCSbySite!I:I,MATCH($F47,SCSbySite!$A:$A,0))</f>
        <v>0</v>
      </c>
      <c r="J47" s="27">
        <f>INDEX(SCSbySite!J:J,MATCH($F47,SCSbySite!$A:$A,0))</f>
        <v>0</v>
      </c>
      <c r="K47" s="27">
        <f>INDEX(SCSbySite!K:K,MATCH($F47,SCSbySite!$A:$A,0))</f>
        <v>0</v>
      </c>
      <c r="L47" s="27">
        <f>INDEX(SCSbySite!L:L,MATCH($F47,SCSbySite!$A:$A,0))</f>
        <v>0</v>
      </c>
      <c r="M47" s="133" t="s">
        <v>295</v>
      </c>
      <c r="N47" s="2" t="str">
        <f t="shared" si="17"/>
        <v>OAKLAND HIGH</v>
      </c>
      <c r="O47" s="2" t="str">
        <f t="shared" si="9"/>
        <v>-</v>
      </c>
      <c r="P47" s="2" t="str">
        <f t="shared" si="10"/>
        <v>-</v>
      </c>
      <c r="Q47" s="2" t="str">
        <f t="shared" si="11"/>
        <v>OAKLAND HIGH TK-5</v>
      </c>
      <c r="R47" s="2" t="str">
        <f t="shared" si="12"/>
        <v>-</v>
      </c>
      <c r="S47" s="2" t="str">
        <f t="shared" si="13"/>
        <v>-</v>
      </c>
      <c r="T47" s="2" t="str">
        <f>IF(N47="-","-",N47 &amp; " TK-5 #" &amp; COUNTIF(N$2:N47,N47))</f>
        <v>OAKLAND HIGH TK-5 #8</v>
      </c>
      <c r="U47" s="2" t="str">
        <f>IF(O47="-","-",O47 &amp; " 6-8 #" &amp; COUNTIF(O$2:O47,O47))</f>
        <v>-</v>
      </c>
      <c r="V47" s="2" t="str">
        <f>IF(P47="-","-",P47 &amp; " 9-12 #" &amp; COUNTIF(P$2:P47,P47))</f>
        <v>-</v>
      </c>
      <c r="W47" s="36">
        <f t="shared" si="14"/>
        <v>0.11751486095762076</v>
      </c>
      <c r="X47" s="36" t="str">
        <f t="shared" si="15"/>
        <v>-</v>
      </c>
      <c r="Y47" s="36" t="str">
        <f t="shared" si="16"/>
        <v>-</v>
      </c>
    </row>
    <row r="48" spans="1:25" ht="13" x14ac:dyDescent="0.15">
      <c r="A48" s="2">
        <v>127</v>
      </c>
      <c r="B48" s="2" t="s">
        <v>244</v>
      </c>
      <c r="C48" s="2" t="s">
        <v>243</v>
      </c>
      <c r="D48" s="2" t="s">
        <v>146</v>
      </c>
      <c r="E48" s="2" t="s">
        <v>128</v>
      </c>
      <c r="F48" s="26">
        <v>127</v>
      </c>
      <c r="G48" s="26">
        <f>IF(AND(D48="DR",NOT(ISERROR(F48)),F48&lt;&gt;"Private"),COUNTIFS(F$2:F48,F48,D$2:D48,"DR"),"-")</f>
        <v>1</v>
      </c>
      <c r="H48" s="26">
        <v>382.4</v>
      </c>
      <c r="I48" s="27">
        <f>INDEX(SCSbySite!I:I,MATCH($F48,SCSbySite!$A:$A,0))</f>
        <v>0.84</v>
      </c>
      <c r="J48" s="27">
        <f>INDEX(SCSbySite!J:J,MATCH($F48,SCSbySite!$A:$A,0))</f>
        <v>2.35</v>
      </c>
      <c r="K48" s="27">
        <f>INDEX(SCSbySite!K:K,MATCH($F48,SCSbySite!$A:$A,0))</f>
        <v>1.44</v>
      </c>
      <c r="L48" s="27">
        <f>INDEX(SCSbySite!L:L,MATCH($F48,SCSbySite!$A:$A,0))</f>
        <v>4.63</v>
      </c>
      <c r="M48" s="133" t="s">
        <v>294</v>
      </c>
      <c r="N48" s="2" t="str">
        <f t="shared" si="17"/>
        <v>OAKLAND TECH</v>
      </c>
      <c r="O48" s="2" t="str">
        <f t="shared" si="9"/>
        <v>OAKLAND TECH</v>
      </c>
      <c r="P48" s="2" t="str">
        <f t="shared" si="10"/>
        <v>-</v>
      </c>
      <c r="Q48" s="2" t="str">
        <f t="shared" si="11"/>
        <v>OAKLAND TECH TK-5</v>
      </c>
      <c r="R48" s="2" t="str">
        <f t="shared" si="12"/>
        <v>OAKLAND TECH 6-8</v>
      </c>
      <c r="S48" s="2" t="str">
        <f t="shared" si="13"/>
        <v>-</v>
      </c>
      <c r="T48" s="2" t="str">
        <f>IF(N48="-","-",N48 &amp; " TK-5 #" &amp; COUNTIF(N$2:N48,N48))</f>
        <v>OAKLAND TECH TK-5 #6</v>
      </c>
      <c r="U48" s="2" t="str">
        <f>IF(O48="-","-",O48 &amp; " 6-8 #" &amp; COUNTIF(O$2:O48,O48))</f>
        <v>OAKLAND TECH 6-8 #1</v>
      </c>
      <c r="V48" s="2" t="str">
        <f>IF(P48="-","-",P48 &amp; " 9-12 #" &amp; COUNTIF(P$2:P48,P48))</f>
        <v>-</v>
      </c>
      <c r="W48" s="36">
        <f t="shared" si="14"/>
        <v>0.127574679895645</v>
      </c>
      <c r="X48" s="36">
        <f t="shared" si="15"/>
        <v>0.32525857376156775</v>
      </c>
      <c r="Y48" s="36" t="str">
        <f t="shared" si="16"/>
        <v>-</v>
      </c>
    </row>
    <row r="49" spans="1:25" ht="13" x14ac:dyDescent="0.15">
      <c r="A49" s="2">
        <v>142</v>
      </c>
      <c r="B49" s="2" t="s">
        <v>238</v>
      </c>
      <c r="C49" s="2" t="s">
        <v>36</v>
      </c>
      <c r="D49" s="2" t="s">
        <v>146</v>
      </c>
      <c r="E49" s="2" t="s">
        <v>129</v>
      </c>
      <c r="F49" s="26">
        <v>142</v>
      </c>
      <c r="G49" s="26">
        <f>IF(AND(D49="DR",NOT(ISERROR(F49)),F49&lt;&gt;"Private"),COUNTIFS(F$2:F49,F49,D$2:D49,"DR"),"-")</f>
        <v>1</v>
      </c>
      <c r="H49" s="26">
        <v>426.8</v>
      </c>
      <c r="I49" s="27">
        <f>INDEX(SCSbySite!I:I,MATCH($F49,SCSbySite!$A:$A,0))</f>
        <v>0.94</v>
      </c>
      <c r="J49" s="27">
        <f>INDEX(SCSbySite!J:J,MATCH($F49,SCSbySite!$A:$A,0))</f>
        <v>0</v>
      </c>
      <c r="K49" s="27">
        <f>INDEX(SCSbySite!K:K,MATCH($F49,SCSbySite!$A:$A,0))</f>
        <v>0</v>
      </c>
      <c r="L49" s="27">
        <f>INDEX(SCSbySite!L:L,MATCH($F49,SCSbySite!$A:$A,0))</f>
        <v>0.94</v>
      </c>
      <c r="M49" s="133" t="s">
        <v>297</v>
      </c>
      <c r="N49" s="2" t="str">
        <f t="shared" si="17"/>
        <v>SKYLINE</v>
      </c>
      <c r="O49" s="2" t="str">
        <f t="shared" si="9"/>
        <v>-</v>
      </c>
      <c r="P49" s="2" t="str">
        <f t="shared" si="10"/>
        <v>-</v>
      </c>
      <c r="Q49" s="2" t="str">
        <f t="shared" si="11"/>
        <v>SKYLINE TK-5</v>
      </c>
      <c r="R49" s="2" t="str">
        <f t="shared" si="12"/>
        <v>-</v>
      </c>
      <c r="S49" s="2" t="str">
        <f t="shared" si="13"/>
        <v>-</v>
      </c>
      <c r="T49" s="2" t="str">
        <f>IF(N49="-","-",N49 &amp; " TK-5 #" &amp; COUNTIF(N$2:N49,N49))</f>
        <v>SKYLINE TK-5 #10</v>
      </c>
      <c r="U49" s="2" t="str">
        <f>IF(O49="-","-",O49 &amp; " 6-8 #" &amp; COUNTIF(O$2:O49,O49))</f>
        <v>-</v>
      </c>
      <c r="V49" s="2" t="str">
        <f>IF(P49="-","-",P49 &amp; " 9-12 #" &amp; COUNTIF(P$2:P49,P49))</f>
        <v>-</v>
      </c>
      <c r="W49" s="36">
        <f t="shared" si="14"/>
        <v>0.10236484865927953</v>
      </c>
      <c r="X49" s="36" t="str">
        <f t="shared" si="15"/>
        <v>-</v>
      </c>
      <c r="Y49" s="36" t="str">
        <f t="shared" si="16"/>
        <v>-</v>
      </c>
    </row>
    <row r="50" spans="1:25" ht="13" x14ac:dyDescent="0.15">
      <c r="A50" s="2">
        <v>145</v>
      </c>
      <c r="B50" s="2" t="s">
        <v>234</v>
      </c>
      <c r="C50" s="2" t="s">
        <v>39</v>
      </c>
      <c r="D50" s="2" t="s">
        <v>146</v>
      </c>
      <c r="E50" s="2" t="s">
        <v>129</v>
      </c>
      <c r="F50" s="26">
        <v>145</v>
      </c>
      <c r="G50" s="26">
        <f>IF(AND(D50="DR",NOT(ISERROR(F50)),F50&lt;&gt;"Private"),COUNTIFS(F$2:F50,F50,D$2:D50,"DR"),"-")</f>
        <v>1</v>
      </c>
      <c r="H50" s="26">
        <v>324.41000000000003</v>
      </c>
      <c r="I50" s="27">
        <f>INDEX(SCSbySite!I:I,MATCH($F50,SCSbySite!$A:$A,0))</f>
        <v>0</v>
      </c>
      <c r="J50" s="27">
        <f>INDEX(SCSbySite!J:J,MATCH($F50,SCSbySite!$A:$A,0))</f>
        <v>0</v>
      </c>
      <c r="K50" s="27">
        <f>INDEX(SCSbySite!K:K,MATCH($F50,SCSbySite!$A:$A,0))</f>
        <v>0</v>
      </c>
      <c r="L50" s="27">
        <f>INDEX(SCSbySite!L:L,MATCH($F50,SCSbySite!$A:$A,0))</f>
        <v>0</v>
      </c>
      <c r="M50" s="133" t="s">
        <v>294</v>
      </c>
      <c r="N50" s="2" t="str">
        <f t="shared" si="17"/>
        <v>OAKLAND TECH</v>
      </c>
      <c r="O50" s="2" t="str">
        <f t="shared" si="9"/>
        <v>-</v>
      </c>
      <c r="P50" s="2" t="str">
        <f t="shared" si="10"/>
        <v>-</v>
      </c>
      <c r="Q50" s="2" t="str">
        <f t="shared" si="11"/>
        <v>OAKLAND TECH TK-5</v>
      </c>
      <c r="R50" s="2" t="str">
        <f t="shared" si="12"/>
        <v>-</v>
      </c>
      <c r="S50" s="2" t="str">
        <f t="shared" si="13"/>
        <v>-</v>
      </c>
      <c r="T50" s="2" t="str">
        <f>IF(N50="-","-",N50 &amp; " TK-5 #" &amp; COUNTIF(N$2:N50,N50))</f>
        <v>OAKLAND TECH TK-5 #7</v>
      </c>
      <c r="U50" s="2" t="str">
        <f>IF(O50="-","-",O50 &amp; " 6-8 #" &amp; COUNTIF(O$2:O50,O50))</f>
        <v>-</v>
      </c>
      <c r="V50" s="2" t="str">
        <f>IF(P50="-","-",P50 &amp; " 9-12 #" &amp; COUNTIF(P$2:P50,P50))</f>
        <v>-</v>
      </c>
      <c r="W50" s="36">
        <f t="shared" si="14"/>
        <v>0.10822829996063336</v>
      </c>
      <c r="X50" s="36" t="str">
        <f t="shared" si="15"/>
        <v>-</v>
      </c>
      <c r="Y50" s="36" t="str">
        <f t="shared" si="16"/>
        <v>-</v>
      </c>
    </row>
    <row r="51" spans="1:25" ht="13" x14ac:dyDescent="0.15">
      <c r="A51" s="2">
        <v>148</v>
      </c>
      <c r="B51" s="2" t="s">
        <v>231</v>
      </c>
      <c r="C51" s="2" t="s">
        <v>232</v>
      </c>
      <c r="D51" s="2" t="s">
        <v>146</v>
      </c>
      <c r="E51" s="2" t="s">
        <v>129</v>
      </c>
      <c r="F51" s="26">
        <v>148</v>
      </c>
      <c r="G51" s="26">
        <f>IF(AND(D51="DR",NOT(ISERROR(F51)),F51&lt;&gt;"Private"),COUNTIFS(F$2:F51,F51,D$2:D51,"DR"),"-")</f>
        <v>1</v>
      </c>
      <c r="H51" s="26">
        <v>367.59</v>
      </c>
      <c r="I51" s="27">
        <f>INDEX(SCSbySite!I:I,MATCH($F51,SCSbySite!$A:$A,0))</f>
        <v>4.62</v>
      </c>
      <c r="J51" s="27">
        <f>INDEX(SCSbySite!J:J,MATCH($F51,SCSbySite!$A:$A,0))</f>
        <v>0</v>
      </c>
      <c r="K51" s="27">
        <f>INDEX(SCSbySite!K:K,MATCH($F51,SCSbySite!$A:$A,0))</f>
        <v>0</v>
      </c>
      <c r="L51" s="27">
        <f>INDEX(SCSbySite!L:L,MATCH($F51,SCSbySite!$A:$A,0))</f>
        <v>4.62</v>
      </c>
      <c r="M51" s="133" t="s">
        <v>297</v>
      </c>
      <c r="N51" s="2" t="str">
        <f t="shared" si="17"/>
        <v>SKYLINE</v>
      </c>
      <c r="O51" s="2" t="str">
        <f t="shared" si="9"/>
        <v>-</v>
      </c>
      <c r="P51" s="2" t="str">
        <f t="shared" si="10"/>
        <v>-</v>
      </c>
      <c r="Q51" s="2" t="str">
        <f t="shared" si="11"/>
        <v>SKYLINE TK-5</v>
      </c>
      <c r="R51" s="2" t="str">
        <f t="shared" si="12"/>
        <v>-</v>
      </c>
      <c r="S51" s="2" t="str">
        <f t="shared" si="13"/>
        <v>-</v>
      </c>
      <c r="T51" s="2" t="str">
        <f>IF(N51="-","-",N51 &amp; " TK-5 #" &amp; COUNTIF(N$2:N51,N51))</f>
        <v>SKYLINE TK-5 #11</v>
      </c>
      <c r="U51" s="2" t="str">
        <f>IF(O51="-","-",O51 &amp; " 6-8 #" &amp; COUNTIF(O$2:O51,O51))</f>
        <v>-</v>
      </c>
      <c r="V51" s="2" t="str">
        <f>IF(P51="-","-",P51 &amp; " 9-12 #" &amp; COUNTIF(P$2:P51,P51))</f>
        <v>-</v>
      </c>
      <c r="W51" s="36">
        <f t="shared" si="14"/>
        <v>8.8163764570441797E-2</v>
      </c>
      <c r="X51" s="36" t="str">
        <f t="shared" si="15"/>
        <v>-</v>
      </c>
      <c r="Y51" s="36" t="str">
        <f t="shared" si="16"/>
        <v>-</v>
      </c>
    </row>
    <row r="52" spans="1:25" ht="13" x14ac:dyDescent="0.15">
      <c r="A52" s="2">
        <v>165</v>
      </c>
      <c r="B52" s="2" t="s">
        <v>224</v>
      </c>
      <c r="C52" s="2" t="s">
        <v>223</v>
      </c>
      <c r="D52" s="2" t="s">
        <v>146</v>
      </c>
      <c r="E52" s="2" t="s">
        <v>129</v>
      </c>
      <c r="F52" s="26">
        <v>165</v>
      </c>
      <c r="G52" s="26">
        <f>IF(AND(D52="DR",NOT(ISERROR(F52)),F52&lt;&gt;"Private"),COUNTIFS(F$2:F52,F52,D$2:D52,"DR"),"-")</f>
        <v>2</v>
      </c>
      <c r="H52" s="26">
        <v>279.24</v>
      </c>
      <c r="I52" s="27">
        <f>INDEX(SCSbySite!I:I,MATCH($F52,SCSbySite!$A:$A,0))</f>
        <v>1.1399999999999999</v>
      </c>
      <c r="J52" s="27">
        <f>INDEX(SCSbySite!J:J,MATCH($F52,SCSbySite!$A:$A,0))</f>
        <v>2.9</v>
      </c>
      <c r="K52" s="27">
        <f>INDEX(SCSbySite!K:K,MATCH($F52,SCSbySite!$A:$A,0))</f>
        <v>0</v>
      </c>
      <c r="L52" s="27">
        <f>INDEX(SCSbySite!L:L,MATCH($F52,SCSbySite!$A:$A,0))</f>
        <v>4.04</v>
      </c>
      <c r="M52" s="133" t="s">
        <v>293</v>
      </c>
      <c r="N52" s="2" t="str">
        <f t="shared" si="17"/>
        <v>CASTLEMONT/CCPA/MADISON</v>
      </c>
      <c r="O52" s="2" t="str">
        <f t="shared" si="9"/>
        <v>-</v>
      </c>
      <c r="P52" s="2" t="str">
        <f t="shared" si="10"/>
        <v>-</v>
      </c>
      <c r="Q52" s="2" t="str">
        <f t="shared" si="11"/>
        <v>CASTLEMONT/CCPA/MADISON TK-5</v>
      </c>
      <c r="R52" s="2" t="str">
        <f t="shared" si="12"/>
        <v>-</v>
      </c>
      <c r="S52" s="2" t="str">
        <f t="shared" si="13"/>
        <v>-</v>
      </c>
      <c r="T52" s="2" t="str">
        <f>IF(N52="-","-",N52 &amp; " TK-5 #" &amp; COUNTIF(N$2:N52,N52))</f>
        <v>CASTLEMONT/CCPA/MADISON TK-5 #17</v>
      </c>
      <c r="U52" s="2" t="str">
        <f>IF(O52="-","-",O52 &amp; " 6-8 #" &amp; COUNTIF(O$2:O52,O52))</f>
        <v>-</v>
      </c>
      <c r="V52" s="2" t="str">
        <f>IF(P52="-","-",P52 &amp; " 9-12 #" &amp; COUNTIF(P$2:P52,P52))</f>
        <v>-</v>
      </c>
      <c r="W52" s="36">
        <f t="shared" si="14"/>
        <v>5.606440861726264E-2</v>
      </c>
      <c r="X52" s="36" t="str">
        <f t="shared" si="15"/>
        <v>-</v>
      </c>
      <c r="Y52" s="36" t="str">
        <f t="shared" si="16"/>
        <v>-</v>
      </c>
    </row>
    <row r="53" spans="1:25" ht="13" x14ac:dyDescent="0.15">
      <c r="A53" s="2">
        <v>171</v>
      </c>
      <c r="B53" s="2" t="s">
        <v>218</v>
      </c>
      <c r="C53" s="2" t="s">
        <v>219</v>
      </c>
      <c r="D53" s="2" t="s">
        <v>146</v>
      </c>
      <c r="E53" s="2" t="s">
        <v>129</v>
      </c>
      <c r="F53" s="26">
        <v>171</v>
      </c>
      <c r="G53" s="26">
        <f>IF(AND(D53="DR",NOT(ISERROR(F53)),F53&lt;&gt;"Private"),COUNTIFS(F$2:F53,F53,D$2:D53,"DR"),"-")</f>
        <v>1</v>
      </c>
      <c r="H53" s="26">
        <v>250.96</v>
      </c>
      <c r="I53" s="27">
        <f>INDEX(SCSbySite!I:I,MATCH($F53,SCSbySite!$A:$A,0))</f>
        <v>0</v>
      </c>
      <c r="J53" s="27">
        <f>INDEX(SCSbySite!J:J,MATCH($F53,SCSbySite!$A:$A,0))</f>
        <v>0</v>
      </c>
      <c r="K53" s="27">
        <f>INDEX(SCSbySite!K:K,MATCH($F53,SCSbySite!$A:$A,0))</f>
        <v>1.79</v>
      </c>
      <c r="L53" s="27">
        <f>INDEX(SCSbySite!L:L,MATCH($F53,SCSbySite!$A:$A,0))</f>
        <v>1.79</v>
      </c>
      <c r="M53" s="133" t="s">
        <v>294</v>
      </c>
      <c r="N53" s="2" t="str">
        <f t="shared" si="17"/>
        <v>OAKLAND TECH</v>
      </c>
      <c r="O53" s="2" t="str">
        <f t="shared" si="9"/>
        <v>-</v>
      </c>
      <c r="P53" s="2" t="str">
        <f t="shared" si="10"/>
        <v>-</v>
      </c>
      <c r="Q53" s="2" t="str">
        <f t="shared" si="11"/>
        <v>OAKLAND TECH TK-5</v>
      </c>
      <c r="R53" s="2" t="str">
        <f t="shared" si="12"/>
        <v>-</v>
      </c>
      <c r="S53" s="2" t="str">
        <f t="shared" si="13"/>
        <v>-</v>
      </c>
      <c r="T53" s="2" t="str">
        <f>IF(N53="-","-",N53 &amp; " TK-5 #" &amp; COUNTIF(N$2:N53,N53))</f>
        <v>OAKLAND TECH TK-5 #8</v>
      </c>
      <c r="U53" s="2" t="str">
        <f>IF(O53="-","-",O53 &amp; " 6-8 #" &amp; COUNTIF(O$2:O53,O53))</f>
        <v>-</v>
      </c>
      <c r="V53" s="2" t="str">
        <f>IF(P53="-","-",P53 &amp; " 9-12 #" &amp; COUNTIF(P$2:P53,P53))</f>
        <v>-</v>
      </c>
      <c r="W53" s="36">
        <f t="shared" si="14"/>
        <v>8.3724219839464098E-2</v>
      </c>
      <c r="X53" s="36" t="str">
        <f t="shared" si="15"/>
        <v>-</v>
      </c>
      <c r="Y53" s="36" t="str">
        <f t="shared" si="16"/>
        <v>-</v>
      </c>
    </row>
    <row r="54" spans="1:25" ht="13" x14ac:dyDescent="0.15">
      <c r="A54" s="2">
        <v>186</v>
      </c>
      <c r="B54" s="2" t="s">
        <v>204</v>
      </c>
      <c r="C54" s="2" t="s">
        <v>205</v>
      </c>
      <c r="D54" s="2" t="s">
        <v>146</v>
      </c>
      <c r="E54" s="2" t="s">
        <v>129</v>
      </c>
      <c r="F54" s="26">
        <v>186</v>
      </c>
      <c r="G54" s="26">
        <f>IF(AND(D54="DR",NOT(ISERROR(F54)),F54&lt;&gt;"Private"),COUNTIFS(F$2:F54,F54,D$2:D54,"DR"),"-")</f>
        <v>1</v>
      </c>
      <c r="H54" s="26">
        <v>264.68</v>
      </c>
      <c r="I54" s="27">
        <f>INDEX(SCSbySite!I:I,MATCH($F54,SCSbySite!$A:$A,0))</f>
        <v>1.27</v>
      </c>
      <c r="J54" s="27">
        <f>INDEX(SCSbySite!J:J,MATCH($F54,SCSbySite!$A:$A,0))</f>
        <v>3.42</v>
      </c>
      <c r="K54" s="27">
        <f>INDEX(SCSbySite!K:K,MATCH($F54,SCSbySite!$A:$A,0))</f>
        <v>2.2599999999999998</v>
      </c>
      <c r="L54" s="27">
        <f>INDEX(SCSbySite!L:L,MATCH($F54,SCSbySite!$A:$A,0))</f>
        <v>6.95</v>
      </c>
      <c r="M54" s="133" t="s">
        <v>296</v>
      </c>
      <c r="N54" s="2" t="str">
        <f t="shared" si="17"/>
        <v>FREMONT</v>
      </c>
      <c r="O54" s="2" t="str">
        <f t="shared" si="9"/>
        <v>-</v>
      </c>
      <c r="P54" s="2" t="str">
        <f t="shared" si="10"/>
        <v>-</v>
      </c>
      <c r="Q54" s="2" t="str">
        <f t="shared" si="11"/>
        <v>FREMONT TK-5</v>
      </c>
      <c r="R54" s="2" t="str">
        <f t="shared" si="12"/>
        <v>-</v>
      </c>
      <c r="S54" s="2" t="str">
        <f t="shared" si="13"/>
        <v>-</v>
      </c>
      <c r="T54" s="2" t="str">
        <f>IF(N54="-","-",N54 &amp; " TK-5 #" &amp; COUNTIF(N$2:N54,N54))</f>
        <v>FREMONT TK-5 #5</v>
      </c>
      <c r="U54" s="2" t="str">
        <f>IF(O54="-","-",O54 &amp; " 6-8 #" &amp; COUNTIF(O$2:O54,O54))</f>
        <v>-</v>
      </c>
      <c r="V54" s="2" t="str">
        <f>IF(P54="-","-",P54 &amp; " 9-12 #" &amp; COUNTIF(P$2:P54,P54))</f>
        <v>-</v>
      </c>
      <c r="W54" s="36">
        <f t="shared" si="14"/>
        <v>0.12069421517752101</v>
      </c>
      <c r="X54" s="36" t="str">
        <f t="shared" si="15"/>
        <v>-</v>
      </c>
      <c r="Y54" s="36" t="str">
        <f t="shared" si="16"/>
        <v>-</v>
      </c>
    </row>
    <row r="55" spans="1:25" ht="13" x14ac:dyDescent="0.15">
      <c r="A55" s="2">
        <v>190</v>
      </c>
      <c r="B55" s="2" t="s">
        <v>203</v>
      </c>
      <c r="C55" s="2" t="s">
        <v>203</v>
      </c>
      <c r="D55" s="2" t="s">
        <v>146</v>
      </c>
      <c r="E55" s="2" t="s">
        <v>129</v>
      </c>
      <c r="F55" s="26">
        <v>186</v>
      </c>
      <c r="G55" s="26">
        <f>IF(AND(D55="DR",NOT(ISERROR(F55)),F55&lt;&gt;"Private"),COUNTIFS(F$2:F55,F55,D$2:D55,"DR"),"-")</f>
        <v>2</v>
      </c>
      <c r="H55" s="26">
        <v>279.49</v>
      </c>
      <c r="I55" s="27">
        <f>INDEX(SCSbySite!I:I,MATCH($F55,SCSbySite!$A:$A,0))</f>
        <v>1.27</v>
      </c>
      <c r="J55" s="27">
        <f>INDEX(SCSbySite!J:J,MATCH($F55,SCSbySite!$A:$A,0))</f>
        <v>3.42</v>
      </c>
      <c r="K55" s="27">
        <f>INDEX(SCSbySite!K:K,MATCH($F55,SCSbySite!$A:$A,0))</f>
        <v>2.2599999999999998</v>
      </c>
      <c r="L55" s="27">
        <f>INDEX(SCSbySite!L:L,MATCH($F55,SCSbySite!$A:$A,0))</f>
        <v>6.95</v>
      </c>
      <c r="M55" s="133" t="s">
        <v>296</v>
      </c>
      <c r="N55" s="2" t="str">
        <f t="shared" si="17"/>
        <v>FREMONT</v>
      </c>
      <c r="O55" s="2" t="str">
        <f t="shared" si="9"/>
        <v>-</v>
      </c>
      <c r="P55" s="2" t="str">
        <f t="shared" si="10"/>
        <v>-</v>
      </c>
      <c r="Q55" s="2" t="str">
        <f t="shared" si="11"/>
        <v>FREMONT TK-5</v>
      </c>
      <c r="R55" s="2" t="str">
        <f t="shared" si="12"/>
        <v>-</v>
      </c>
      <c r="S55" s="2" t="str">
        <f t="shared" si="13"/>
        <v>-</v>
      </c>
      <c r="T55" s="2" t="str">
        <f>IF(N55="-","-",N55 &amp; " TK-5 #" &amp; COUNTIF(N$2:N55,N55))</f>
        <v>FREMONT TK-5 #6</v>
      </c>
      <c r="U55" s="2" t="str">
        <f>IF(O55="-","-",O55 &amp; " 6-8 #" &amp; COUNTIF(O$2:O55,O55))</f>
        <v>-</v>
      </c>
      <c r="V55" s="2" t="str">
        <f>IF(P55="-","-",P55 &amp; " 9-12 #" &amp; COUNTIF(P$2:P55,P55))</f>
        <v>-</v>
      </c>
      <c r="W55" s="36">
        <f t="shared" si="14"/>
        <v>0.12744758274129267</v>
      </c>
      <c r="X55" s="36" t="str">
        <f t="shared" si="15"/>
        <v>-</v>
      </c>
      <c r="Y55" s="36" t="str">
        <f t="shared" si="16"/>
        <v>-</v>
      </c>
    </row>
    <row r="56" spans="1:25" ht="13" x14ac:dyDescent="0.15">
      <c r="A56" s="2">
        <v>330</v>
      </c>
      <c r="B56" s="2" t="s">
        <v>158</v>
      </c>
      <c r="C56" s="2" t="s">
        <v>159</v>
      </c>
      <c r="D56" s="2" t="s">
        <v>146</v>
      </c>
      <c r="E56" s="2" t="s">
        <v>157</v>
      </c>
      <c r="F56" s="26">
        <v>216</v>
      </c>
      <c r="G56" s="26">
        <f>IF(AND(D56="DR",NOT(ISERROR(F56)),F56&lt;&gt;"Private"),COUNTIFS(F$2:F56,F56,D$2:D56,"DR"),"-")</f>
        <v>1</v>
      </c>
      <c r="H56" s="26">
        <v>121.73</v>
      </c>
      <c r="I56" s="27">
        <f>INDEX(SCSbySite!I:I,MATCH($F56,SCSbySite!$A:$A,0))</f>
        <v>0</v>
      </c>
      <c r="J56" s="27">
        <f>INDEX(SCSbySite!J:J,MATCH($F56,SCSbySite!$A:$A,0))</f>
        <v>0</v>
      </c>
      <c r="K56" s="27">
        <f>INDEX(SCSbySite!K:K,MATCH($F56,SCSbySite!$A:$A,0))</f>
        <v>5.99</v>
      </c>
      <c r="L56" s="27">
        <f>INDEX(SCSbySite!L:L,MATCH($F56,SCSbySite!$A:$A,0))</f>
        <v>5.99</v>
      </c>
      <c r="M56" s="133" t="s">
        <v>293</v>
      </c>
      <c r="N56" s="2" t="str">
        <f t="shared" si="17"/>
        <v>-</v>
      </c>
      <c r="O56" s="2" t="str">
        <f t="shared" si="9"/>
        <v>-</v>
      </c>
      <c r="P56" s="2" t="str">
        <f t="shared" si="10"/>
        <v>-</v>
      </c>
      <c r="Q56" s="2" t="str">
        <f t="shared" si="11"/>
        <v>-</v>
      </c>
      <c r="R56" s="2" t="str">
        <f t="shared" si="12"/>
        <v>-</v>
      </c>
      <c r="S56" s="2" t="str">
        <f t="shared" si="13"/>
        <v>-</v>
      </c>
      <c r="T56" s="2" t="str">
        <f>IF(N56="-","-",N56 &amp; " TK-5 #" &amp; COUNTIF(N$2:N56,N56))</f>
        <v>-</v>
      </c>
      <c r="U56" s="2" t="str">
        <f>IF(O56="-","-",O56 &amp; " 6-8 #" &amp; COUNTIF(O$2:O56,O56))</f>
        <v>-</v>
      </c>
      <c r="V56" s="2" t="str">
        <f>IF(P56="-","-",P56 &amp; " 9-12 #" &amp; COUNTIF(P$2:P56,P56))</f>
        <v>-</v>
      </c>
      <c r="W56" s="36" t="str">
        <f t="shared" si="14"/>
        <v>-</v>
      </c>
      <c r="X56" s="36" t="str">
        <f t="shared" si="15"/>
        <v>-</v>
      </c>
      <c r="Y56" s="36" t="str">
        <f t="shared" si="16"/>
        <v>-</v>
      </c>
    </row>
    <row r="57" spans="1:25" ht="13" x14ac:dyDescent="0.15">
      <c r="A57" s="2">
        <v>201</v>
      </c>
      <c r="B57" s="2" t="s">
        <v>196</v>
      </c>
      <c r="C57" s="2" t="s">
        <v>65</v>
      </c>
      <c r="D57" s="2" t="s">
        <v>146</v>
      </c>
      <c r="E57" s="2" t="s">
        <v>134</v>
      </c>
      <c r="F57" s="26">
        <v>201</v>
      </c>
      <c r="G57" s="26">
        <f>IF(AND(D57="DR",NOT(ISERROR(F57)),F57&lt;&gt;"Private"),COUNTIFS(F$2:F57,F57,D$2:D57,"DR"),"-")</f>
        <v>1</v>
      </c>
      <c r="H57" s="26">
        <v>496.81</v>
      </c>
      <c r="I57" s="27">
        <f>INDEX(SCSbySite!I:I,MATCH($F57,SCSbySite!$A:$A,0))</f>
        <v>4.7699999999999996</v>
      </c>
      <c r="J57" s="27">
        <f>INDEX(SCSbySite!J:J,MATCH($F57,SCSbySite!$A:$A,0))</f>
        <v>1.99</v>
      </c>
      <c r="K57" s="27">
        <f>INDEX(SCSbySite!K:K,MATCH($F57,SCSbySite!$A:$A,0))</f>
        <v>1.95</v>
      </c>
      <c r="L57" s="27">
        <f>INDEX(SCSbySite!L:L,MATCH($F57,SCSbySite!$A:$A,0))</f>
        <v>8.6999999999999993</v>
      </c>
      <c r="M57" s="133" t="s">
        <v>294</v>
      </c>
      <c r="N57" s="2" t="str">
        <f t="shared" si="17"/>
        <v>-</v>
      </c>
      <c r="O57" s="2" t="str">
        <f t="shared" si="9"/>
        <v>OAKLAND TECH</v>
      </c>
      <c r="P57" s="2" t="str">
        <f t="shared" si="10"/>
        <v>-</v>
      </c>
      <c r="Q57" s="2" t="str">
        <f t="shared" si="11"/>
        <v>-</v>
      </c>
      <c r="R57" s="2" t="str">
        <f t="shared" si="12"/>
        <v>OAKLAND TECH 6-8</v>
      </c>
      <c r="S57" s="2" t="str">
        <f t="shared" si="13"/>
        <v>-</v>
      </c>
      <c r="T57" s="2" t="str">
        <f>IF(N57="-","-",N57 &amp; " TK-5 #" &amp; COUNTIF(N$2:N57,N57))</f>
        <v>-</v>
      </c>
      <c r="U57" s="2" t="str">
        <f>IF(O57="-","-",O57 &amp; " 6-8 #" &amp; COUNTIF(O$2:O57,O57))</f>
        <v>OAKLAND TECH 6-8 #2</v>
      </c>
      <c r="V57" s="2" t="str">
        <f>IF(P57="-","-",P57 &amp; " 9-12 #" &amp; COUNTIF(P$2:P57,P57))</f>
        <v>-</v>
      </c>
      <c r="W57" s="36" t="str">
        <f t="shared" si="14"/>
        <v>-</v>
      </c>
      <c r="X57" s="36">
        <f t="shared" si="15"/>
        <v>0.4225724686989657</v>
      </c>
      <c r="Y57" s="36" t="str">
        <f t="shared" si="16"/>
        <v>-</v>
      </c>
    </row>
    <row r="58" spans="1:25" ht="13" x14ac:dyDescent="0.15">
      <c r="A58" s="2">
        <v>203</v>
      </c>
      <c r="B58" s="2" t="s">
        <v>195</v>
      </c>
      <c r="C58" s="2" t="s">
        <v>194</v>
      </c>
      <c r="D58" s="2" t="s">
        <v>146</v>
      </c>
      <c r="E58" s="2" t="s">
        <v>134</v>
      </c>
      <c r="F58" s="26">
        <v>203</v>
      </c>
      <c r="G58" s="26">
        <f>IF(AND(D58="DR",NOT(ISERROR(F58)),F58&lt;&gt;"Private"),COUNTIFS(F$2:F58,F58,D$2:D58,"DR"),"-")</f>
        <v>1</v>
      </c>
      <c r="H58" s="26">
        <v>196</v>
      </c>
      <c r="I58" s="27">
        <f>INDEX(SCSbySite!I:I,MATCH($F58,SCSbySite!$A:$A,0))</f>
        <v>5.86</v>
      </c>
      <c r="J58" s="27">
        <f>INDEX(SCSbySite!J:J,MATCH($F58,SCSbySite!$A:$A,0))</f>
        <v>9.31</v>
      </c>
      <c r="K58" s="27">
        <f>INDEX(SCSbySite!K:K,MATCH($F58,SCSbySite!$A:$A,0))</f>
        <v>18.079999999999998</v>
      </c>
      <c r="L58" s="27">
        <f>INDEX(SCSbySite!L:L,MATCH($F58,SCSbySite!$A:$A,0))</f>
        <v>33.24</v>
      </c>
      <c r="M58" s="133" t="s">
        <v>293</v>
      </c>
      <c r="N58" s="2" t="str">
        <f t="shared" si="17"/>
        <v>-</v>
      </c>
      <c r="O58" s="2" t="str">
        <f t="shared" si="9"/>
        <v>CASTLEMONT/CCPA/MADISON</v>
      </c>
      <c r="P58" s="2" t="str">
        <f t="shared" si="10"/>
        <v>-</v>
      </c>
      <c r="Q58" s="2" t="str">
        <f t="shared" si="11"/>
        <v>-</v>
      </c>
      <c r="R58" s="2" t="str">
        <f t="shared" si="12"/>
        <v>CASTLEMONT/CCPA/MADISON 6-8</v>
      </c>
      <c r="S58" s="2" t="str">
        <f t="shared" si="13"/>
        <v>-</v>
      </c>
      <c r="T58" s="2" t="str">
        <f>IF(N58="-","-",N58 &amp; " TK-5 #" &amp; COUNTIF(N$2:N58,N58))</f>
        <v>-</v>
      </c>
      <c r="U58" s="2" t="str">
        <f>IF(O58="-","-",O58 &amp; " 6-8 #" &amp; COUNTIF(O$2:O58,O58))</f>
        <v>CASTLEMONT/CCPA/MADISON 6-8 #3</v>
      </c>
      <c r="V58" s="2" t="str">
        <f>IF(P58="-","-",P58 &amp; " 9-12 #" &amp; COUNTIF(P$2:P58,P58))</f>
        <v>-</v>
      </c>
      <c r="W58" s="36" t="str">
        <f t="shared" si="14"/>
        <v>-</v>
      </c>
      <c r="X58" s="36">
        <f t="shared" si="15"/>
        <v>6.0385357167064106E-2</v>
      </c>
      <c r="Y58" s="36" t="str">
        <f t="shared" si="16"/>
        <v>-</v>
      </c>
    </row>
    <row r="59" spans="1:25" ht="13" x14ac:dyDescent="0.15">
      <c r="A59" s="2">
        <v>204</v>
      </c>
      <c r="B59" s="2" t="s">
        <v>192</v>
      </c>
      <c r="C59" s="2" t="s">
        <v>193</v>
      </c>
      <c r="D59" s="2" t="s">
        <v>146</v>
      </c>
      <c r="E59" s="2" t="s">
        <v>134</v>
      </c>
      <c r="F59" s="26">
        <v>204</v>
      </c>
      <c r="G59" s="26">
        <f>IF(AND(D59="DR",NOT(ISERROR(F59)),F59&lt;&gt;"Private"),COUNTIFS(F$2:F59,F59,D$2:D59,"DR"),"-")</f>
        <v>1</v>
      </c>
      <c r="H59" s="26">
        <v>206.91</v>
      </c>
      <c r="I59" s="27">
        <f>INDEX(SCSbySite!I:I,MATCH($F59,SCSbySite!$A:$A,0))</f>
        <v>13.74</v>
      </c>
      <c r="J59" s="27">
        <f>INDEX(SCSbySite!J:J,MATCH($F59,SCSbySite!$A:$A,0))</f>
        <v>13.54</v>
      </c>
      <c r="K59" s="27">
        <f>INDEX(SCSbySite!K:K,MATCH($F59,SCSbySite!$A:$A,0))</f>
        <v>0</v>
      </c>
      <c r="L59" s="27">
        <f>INDEX(SCSbySite!L:L,MATCH($F59,SCSbySite!$A:$A,0))</f>
        <v>27.28</v>
      </c>
      <c r="M59" s="133" t="s">
        <v>286</v>
      </c>
      <c r="N59" s="2" t="str">
        <f t="shared" si="17"/>
        <v>-</v>
      </c>
      <c r="O59" s="2" t="str">
        <f t="shared" si="9"/>
        <v>MCCLYMONDS</v>
      </c>
      <c r="P59" s="2" t="str">
        <f t="shared" si="10"/>
        <v>-</v>
      </c>
      <c r="Q59" s="2" t="str">
        <f t="shared" si="11"/>
        <v>-</v>
      </c>
      <c r="R59" s="2" t="str">
        <f t="shared" si="12"/>
        <v>MCCLYMONDS 6-8</v>
      </c>
      <c r="S59" s="2" t="str">
        <f t="shared" si="13"/>
        <v>-</v>
      </c>
      <c r="T59" s="2" t="str">
        <f>IF(N59="-","-",N59 &amp; " TK-5 #" &amp; COUNTIF(N$2:N59,N59))</f>
        <v>-</v>
      </c>
      <c r="U59" s="2" t="str">
        <f>IF(O59="-","-",O59 &amp; " 6-8 #" &amp; COUNTIF(O$2:O59,O59))</f>
        <v>MCCLYMONDS 6-8 #1</v>
      </c>
      <c r="V59" s="2" t="str">
        <f>IF(P59="-","-",P59 &amp; " 9-12 #" &amp; COUNTIF(P$2:P59,P59))</f>
        <v>-</v>
      </c>
      <c r="W59" s="36" t="str">
        <f t="shared" si="14"/>
        <v>-</v>
      </c>
      <c r="X59" s="36">
        <f t="shared" si="15"/>
        <v>1</v>
      </c>
      <c r="Y59" s="36" t="str">
        <f t="shared" si="16"/>
        <v>-</v>
      </c>
    </row>
    <row r="60" spans="1:25" ht="13" x14ac:dyDescent="0.15">
      <c r="A60" s="2">
        <v>206</v>
      </c>
      <c r="B60" s="2" t="s">
        <v>191</v>
      </c>
      <c r="C60" s="2" t="s">
        <v>70</v>
      </c>
      <c r="D60" s="2" t="s">
        <v>146</v>
      </c>
      <c r="E60" s="2" t="s">
        <v>134</v>
      </c>
      <c r="F60" s="26">
        <v>206</v>
      </c>
      <c r="G60" s="26">
        <f>IF(AND(D60="DR",NOT(ISERROR(F60)),F60&lt;&gt;"Private"),COUNTIFS(F$2:F60,F60,D$2:D60,"DR"),"-")</f>
        <v>1</v>
      </c>
      <c r="H60" s="26">
        <v>636.75</v>
      </c>
      <c r="I60" s="27">
        <f>INDEX(SCSbySite!I:I,MATCH($F60,SCSbySite!$A:$A,0))</f>
        <v>1.59</v>
      </c>
      <c r="J60" s="27">
        <f>INDEX(SCSbySite!J:J,MATCH($F60,SCSbySite!$A:$A,0))</f>
        <v>9.3699999999999992</v>
      </c>
      <c r="K60" s="27">
        <f>INDEX(SCSbySite!K:K,MATCH($F60,SCSbySite!$A:$A,0))</f>
        <v>1.28</v>
      </c>
      <c r="L60" s="27">
        <f>INDEX(SCSbySite!L:L,MATCH($F60,SCSbySite!$A:$A,0))</f>
        <v>12.25</v>
      </c>
      <c r="M60" s="133" t="s">
        <v>297</v>
      </c>
      <c r="N60" s="2" t="str">
        <f t="shared" si="17"/>
        <v>-</v>
      </c>
      <c r="O60" s="2" t="str">
        <f t="shared" si="9"/>
        <v>SKYLINE</v>
      </c>
      <c r="P60" s="2" t="str">
        <f t="shared" si="10"/>
        <v>-</v>
      </c>
      <c r="Q60" s="2" t="str">
        <f t="shared" si="11"/>
        <v>-</v>
      </c>
      <c r="R60" s="2" t="str">
        <f t="shared" si="12"/>
        <v>SKYLINE 6-8</v>
      </c>
      <c r="S60" s="2" t="str">
        <f t="shared" si="13"/>
        <v>-</v>
      </c>
      <c r="T60" s="2" t="str">
        <f>IF(N60="-","-",N60 &amp; " TK-5 #" &amp; COUNTIF(N$2:N60,N60))</f>
        <v>-</v>
      </c>
      <c r="U60" s="2" t="str">
        <f>IF(O60="-","-",O60 &amp; " 6-8 #" &amp; COUNTIF(O$2:O60,O60))</f>
        <v>SKYLINE 6-8 #1</v>
      </c>
      <c r="V60" s="2" t="str">
        <f>IF(P60="-","-",P60 &amp; " 9-12 #" &amp; COUNTIF(P$2:P60,P60))</f>
        <v>-</v>
      </c>
      <c r="W60" s="36" t="str">
        <f t="shared" si="14"/>
        <v>-</v>
      </c>
      <c r="X60" s="36">
        <f t="shared" si="15"/>
        <v>0.48873998342083441</v>
      </c>
      <c r="Y60" s="36" t="str">
        <f t="shared" si="16"/>
        <v>-</v>
      </c>
    </row>
    <row r="61" spans="1:25" ht="13" x14ac:dyDescent="0.15">
      <c r="A61" s="2">
        <v>210</v>
      </c>
      <c r="B61" s="2" t="s">
        <v>190</v>
      </c>
      <c r="C61" s="2" t="s">
        <v>72</v>
      </c>
      <c r="D61" s="2" t="s">
        <v>146</v>
      </c>
      <c r="E61" s="2" t="s">
        <v>134</v>
      </c>
      <c r="F61" s="26">
        <v>210</v>
      </c>
      <c r="G61" s="26">
        <f>IF(AND(D61="DR",NOT(ISERROR(F61)),F61&lt;&gt;"Private"),COUNTIFS(F$2:F61,F61,D$2:D61,"DR"),"-")</f>
        <v>1</v>
      </c>
      <c r="H61" s="26">
        <v>800</v>
      </c>
      <c r="I61" s="27">
        <f>INDEX(SCSbySite!I:I,MATCH($F61,SCSbySite!$A:$A,0))</f>
        <v>1.69</v>
      </c>
      <c r="J61" s="27">
        <f>INDEX(SCSbySite!J:J,MATCH($F61,SCSbySite!$A:$A,0))</f>
        <v>5.31</v>
      </c>
      <c r="K61" s="27">
        <f>INDEX(SCSbySite!K:K,MATCH($F61,SCSbySite!$A:$A,0))</f>
        <v>2.39</v>
      </c>
      <c r="L61" s="27">
        <f>INDEX(SCSbySite!L:L,MATCH($F61,SCSbySite!$A:$A,0))</f>
        <v>9.39</v>
      </c>
      <c r="M61" s="133" t="s">
        <v>295</v>
      </c>
      <c r="N61" s="2" t="str">
        <f t="shared" si="17"/>
        <v>-</v>
      </c>
      <c r="O61" s="2" t="str">
        <f t="shared" si="9"/>
        <v>OAKLAND HIGH</v>
      </c>
      <c r="P61" s="2" t="str">
        <f t="shared" si="10"/>
        <v>-</v>
      </c>
      <c r="Q61" s="2" t="str">
        <f t="shared" si="11"/>
        <v>-</v>
      </c>
      <c r="R61" s="2" t="str">
        <f t="shared" si="12"/>
        <v>OAKLAND HIGH 6-8</v>
      </c>
      <c r="S61" s="2" t="str">
        <f t="shared" si="13"/>
        <v>-</v>
      </c>
      <c r="T61" s="2" t="str">
        <f>IF(N61="-","-",N61 &amp; " TK-5 #" &amp; COUNTIF(N$2:N61,N61))</f>
        <v>-</v>
      </c>
      <c r="U61" s="2" t="str">
        <f>IF(O61="-","-",O61 &amp; " 6-8 #" &amp; COUNTIF(O$2:O61,O61))</f>
        <v>OAKLAND HIGH 6-8 #2</v>
      </c>
      <c r="V61" s="2" t="str">
        <f>IF(P61="-","-",P61 &amp; " 9-12 #" &amp; COUNTIF(P$2:P61,P61))</f>
        <v>-</v>
      </c>
      <c r="W61" s="36" t="str">
        <f t="shared" si="14"/>
        <v>-</v>
      </c>
      <c r="X61" s="36">
        <f t="shared" si="15"/>
        <v>0.44410149939768739</v>
      </c>
      <c r="Y61" s="36" t="str">
        <f t="shared" si="16"/>
        <v>-</v>
      </c>
    </row>
    <row r="62" spans="1:25" ht="13" x14ac:dyDescent="0.15">
      <c r="A62" s="2">
        <v>211</v>
      </c>
      <c r="B62" s="2" t="s">
        <v>189</v>
      </c>
      <c r="C62" s="2" t="s">
        <v>73</v>
      </c>
      <c r="D62" s="2" t="s">
        <v>146</v>
      </c>
      <c r="E62" s="2" t="s">
        <v>134</v>
      </c>
      <c r="F62" s="26">
        <v>211</v>
      </c>
      <c r="G62" s="26">
        <f>IF(AND(D62="DR",NOT(ISERROR(F62)),F62&lt;&gt;"Private"),COUNTIFS(F$2:F62,F62,D$2:D62,"DR"),"-")</f>
        <v>1</v>
      </c>
      <c r="H62" s="26">
        <v>666.09</v>
      </c>
      <c r="I62" s="27">
        <f>INDEX(SCSbySite!I:I,MATCH($F62,SCSbySite!$A:$A,0))</f>
        <v>9.8000000000000007</v>
      </c>
      <c r="J62" s="27">
        <f>INDEX(SCSbySite!J:J,MATCH($F62,SCSbySite!$A:$A,0))</f>
        <v>7.21</v>
      </c>
      <c r="K62" s="27">
        <f>INDEX(SCSbySite!K:K,MATCH($F62,SCSbySite!$A:$A,0))</f>
        <v>5.21</v>
      </c>
      <c r="L62" s="27">
        <f>INDEX(SCSbySite!L:L,MATCH($F62,SCSbySite!$A:$A,0))</f>
        <v>22.22</v>
      </c>
      <c r="M62" s="133" t="s">
        <v>297</v>
      </c>
      <c r="N62" s="2" t="str">
        <f t="shared" si="17"/>
        <v>-</v>
      </c>
      <c r="O62" s="2" t="str">
        <f t="shared" si="9"/>
        <v>SKYLINE</v>
      </c>
      <c r="P62" s="2" t="str">
        <f t="shared" si="10"/>
        <v>-</v>
      </c>
      <c r="Q62" s="2" t="str">
        <f t="shared" si="11"/>
        <v>-</v>
      </c>
      <c r="R62" s="2" t="str">
        <f t="shared" si="12"/>
        <v>SKYLINE 6-8</v>
      </c>
      <c r="S62" s="2" t="str">
        <f t="shared" si="13"/>
        <v>-</v>
      </c>
      <c r="T62" s="2" t="str">
        <f>IF(N62="-","-",N62 &amp; " TK-5 #" &amp; COUNTIF(N$2:N62,N62))</f>
        <v>-</v>
      </c>
      <c r="U62" s="2" t="str">
        <f>IF(O62="-","-",O62 &amp; " 6-8 #" &amp; COUNTIF(O$2:O62,O62))</f>
        <v>SKYLINE 6-8 #2</v>
      </c>
      <c r="V62" s="2" t="str">
        <f>IF(P62="-","-",P62 &amp; " 9-12 #" &amp; COUNTIF(P$2:P62,P62))</f>
        <v>-</v>
      </c>
      <c r="W62" s="36" t="str">
        <f t="shared" si="14"/>
        <v>-</v>
      </c>
      <c r="X62" s="36">
        <f t="shared" si="15"/>
        <v>0.51126001657916553</v>
      </c>
      <c r="Y62" s="36" t="str">
        <f t="shared" si="16"/>
        <v>-</v>
      </c>
    </row>
    <row r="63" spans="1:25" ht="13" x14ac:dyDescent="0.15">
      <c r="A63" s="2">
        <v>212</v>
      </c>
      <c r="B63" s="2" t="s">
        <v>188</v>
      </c>
      <c r="C63" s="2" t="s">
        <v>74</v>
      </c>
      <c r="D63" s="2" t="s">
        <v>146</v>
      </c>
      <c r="E63" s="2" t="s">
        <v>134</v>
      </c>
      <c r="F63" s="26">
        <v>212</v>
      </c>
      <c r="G63" s="26">
        <f>IF(AND(D63="DR",NOT(ISERROR(F63)),F63&lt;&gt;"Private"),COUNTIFS(F$2:F63,F63,D$2:D63,"DR"),"-")</f>
        <v>1</v>
      </c>
      <c r="H63" s="26">
        <v>598.14</v>
      </c>
      <c r="I63" s="27">
        <f>INDEX(SCSbySite!I:I,MATCH($F63,SCSbySite!$A:$A,0))</f>
        <v>1.84</v>
      </c>
      <c r="J63" s="27">
        <f>INDEX(SCSbySite!J:J,MATCH($F63,SCSbySite!$A:$A,0))</f>
        <v>8.35</v>
      </c>
      <c r="K63" s="27">
        <f>INDEX(SCSbySite!K:K,MATCH($F63,SCSbySite!$A:$A,0))</f>
        <v>5.44</v>
      </c>
      <c r="L63" s="27">
        <f>INDEX(SCSbySite!L:L,MATCH($F63,SCSbySite!$A:$A,0))</f>
        <v>15.63</v>
      </c>
      <c r="M63" s="133" t="s">
        <v>295</v>
      </c>
      <c r="N63" s="2" t="str">
        <f t="shared" si="17"/>
        <v>-</v>
      </c>
      <c r="O63" s="2" t="str">
        <f t="shared" si="9"/>
        <v>OAKLAND HIGH</v>
      </c>
      <c r="P63" s="2" t="str">
        <f t="shared" si="10"/>
        <v>-</v>
      </c>
      <c r="Q63" s="2" t="str">
        <f t="shared" si="11"/>
        <v>-</v>
      </c>
      <c r="R63" s="2" t="str">
        <f t="shared" si="12"/>
        <v>OAKLAND HIGH 6-8</v>
      </c>
      <c r="S63" s="2" t="str">
        <f t="shared" si="13"/>
        <v>-</v>
      </c>
      <c r="T63" s="2" t="str">
        <f>IF(N63="-","-",N63 &amp; " TK-5 #" &amp; COUNTIF(N$2:N63,N63))</f>
        <v>-</v>
      </c>
      <c r="U63" s="2" t="str">
        <f>IF(O63="-","-",O63 &amp; " 6-8 #" &amp; COUNTIF(O$2:O63,O63))</f>
        <v>OAKLAND HIGH 6-8 #3</v>
      </c>
      <c r="V63" s="2" t="str">
        <f>IF(P63="-","-",P63 &amp; " 9-12 #" &amp; COUNTIF(P$2:P63,P63))</f>
        <v>-</v>
      </c>
      <c r="W63" s="36" t="str">
        <f t="shared" si="14"/>
        <v>-</v>
      </c>
      <c r="X63" s="36">
        <f t="shared" si="15"/>
        <v>0.33204358856216593</v>
      </c>
      <c r="Y63" s="36" t="str">
        <f t="shared" si="16"/>
        <v>-</v>
      </c>
    </row>
    <row r="64" spans="1:25" ht="13" x14ac:dyDescent="0.15">
      <c r="A64" s="2">
        <v>213</v>
      </c>
      <c r="B64" s="2" t="s">
        <v>187</v>
      </c>
      <c r="C64" s="2" t="s">
        <v>75</v>
      </c>
      <c r="D64" s="2" t="s">
        <v>146</v>
      </c>
      <c r="E64" s="2" t="s">
        <v>134</v>
      </c>
      <c r="F64" s="26">
        <v>213</v>
      </c>
      <c r="G64" s="26">
        <f>IF(AND(D64="DR",NOT(ISERROR(F64)),F64&lt;&gt;"Private"),COUNTIFS(F$2:F64,F64,D$2:D64,"DR"),"-")</f>
        <v>1</v>
      </c>
      <c r="H64" s="26">
        <v>296.47000000000003</v>
      </c>
      <c r="I64" s="27">
        <f>INDEX(SCSbySite!I:I,MATCH($F64,SCSbySite!$A:$A,0))</f>
        <v>15.07</v>
      </c>
      <c r="J64" s="27">
        <f>INDEX(SCSbySite!J:J,MATCH($F64,SCSbySite!$A:$A,0))</f>
        <v>6.38</v>
      </c>
      <c r="K64" s="27">
        <f>INDEX(SCSbySite!K:K,MATCH($F64,SCSbySite!$A:$A,0))</f>
        <v>12.3</v>
      </c>
      <c r="L64" s="27">
        <f>INDEX(SCSbySite!L:L,MATCH($F64,SCSbySite!$A:$A,0))</f>
        <v>33.75</v>
      </c>
      <c r="M64" s="133" t="s">
        <v>294</v>
      </c>
      <c r="N64" s="2" t="str">
        <f t="shared" si="17"/>
        <v>-</v>
      </c>
      <c r="O64" s="2" t="str">
        <f t="shared" si="9"/>
        <v>OAKLAND TECH</v>
      </c>
      <c r="P64" s="2" t="str">
        <f t="shared" si="10"/>
        <v>-</v>
      </c>
      <c r="Q64" s="2" t="str">
        <f t="shared" si="11"/>
        <v>-</v>
      </c>
      <c r="R64" s="2" t="str">
        <f t="shared" si="12"/>
        <v>OAKLAND TECH 6-8</v>
      </c>
      <c r="S64" s="2" t="str">
        <f t="shared" si="13"/>
        <v>-</v>
      </c>
      <c r="T64" s="2" t="str">
        <f>IF(N64="-","-",N64 &amp; " TK-5 #" &amp; COUNTIF(N$2:N64,N64))</f>
        <v>-</v>
      </c>
      <c r="U64" s="2" t="str">
        <f>IF(O64="-","-",O64 &amp; " 6-8 #" &amp; COUNTIF(O$2:O64,O64))</f>
        <v>OAKLAND TECH 6-8 #3</v>
      </c>
      <c r="V64" s="2" t="str">
        <f>IF(P64="-","-",P64 &amp; " 9-12 #" &amp; COUNTIF(P$2:P64,P64))</f>
        <v>-</v>
      </c>
      <c r="W64" s="36" t="str">
        <f t="shared" si="14"/>
        <v>-</v>
      </c>
      <c r="X64" s="36">
        <f t="shared" si="15"/>
        <v>0.25216895753946655</v>
      </c>
      <c r="Y64" s="36" t="str">
        <f t="shared" si="16"/>
        <v>-</v>
      </c>
    </row>
    <row r="65" spans="1:25" ht="13" x14ac:dyDescent="0.15">
      <c r="A65" s="2">
        <v>215</v>
      </c>
      <c r="B65" s="2" t="s">
        <v>185</v>
      </c>
      <c r="C65" s="2" t="s">
        <v>186</v>
      </c>
      <c r="D65" s="2" t="s">
        <v>146</v>
      </c>
      <c r="E65" s="37" t="s">
        <v>327</v>
      </c>
      <c r="F65" s="26">
        <v>215</v>
      </c>
      <c r="G65" s="26">
        <f>IF(AND(D65="DR",NOT(ISERROR(F65)),F65&lt;&gt;"Private"),COUNTIFS(F$2:F65,F65,D$2:D65,"DR"),"-")</f>
        <v>1</v>
      </c>
      <c r="H65" s="26">
        <v>731.44</v>
      </c>
      <c r="I65" s="27">
        <f>INDEX(SCSbySite!I:I,MATCH($F65,SCSbySite!$A:$A,0))</f>
        <v>5.21</v>
      </c>
      <c r="J65" s="27">
        <f>INDEX(SCSbySite!J:J,MATCH($F65,SCSbySite!$A:$A,0))</f>
        <v>4.16</v>
      </c>
      <c r="K65" s="27">
        <f>INDEX(SCSbySite!K:K,MATCH($F65,SCSbySite!$A:$A,0))</f>
        <v>0</v>
      </c>
      <c r="L65" s="27">
        <f>INDEX(SCSbySite!L:L,MATCH($F65,SCSbySite!$A:$A,0))</f>
        <v>9.3699999999999992</v>
      </c>
      <c r="M65" s="133" t="s">
        <v>293</v>
      </c>
      <c r="N65" s="2" t="str">
        <f t="shared" si="17"/>
        <v>-</v>
      </c>
      <c r="O65" s="2" t="str">
        <f t="shared" si="9"/>
        <v>CASTLEMONT/CCPA/MADISON</v>
      </c>
      <c r="P65" s="2" t="str">
        <f t="shared" si="10"/>
        <v>CASTLEMONT/CCPA/MADISON</v>
      </c>
      <c r="Q65" s="2" t="str">
        <f t="shared" si="11"/>
        <v>-</v>
      </c>
      <c r="R65" s="2" t="str">
        <f t="shared" si="12"/>
        <v>CASTLEMONT/CCPA/MADISON 6-8</v>
      </c>
      <c r="S65" s="2" t="str">
        <f t="shared" si="13"/>
        <v>CASTLEMONT/CCPA/MADISON 9-12</v>
      </c>
      <c r="T65" s="2" t="str">
        <f>IF(N65="-","-",N65 &amp; " TK-5 #" &amp; COUNTIF(N$2:N65,N65))</f>
        <v>-</v>
      </c>
      <c r="U65" s="2" t="str">
        <f>IF(O65="-","-",O65 &amp; " 6-8 #" &amp; COUNTIF(O$2:O65,O65))</f>
        <v>CASTLEMONT/CCPA/MADISON 6-8 #4</v>
      </c>
      <c r="V65" s="2" t="str">
        <f>IF(P65="-","-",P65 &amp; " 9-12 #" &amp; COUNTIF(P$2:P65,P65))</f>
        <v>CASTLEMONT/CCPA/MADISON 9-12 #1</v>
      </c>
      <c r="W65" s="36" t="str">
        <f t="shared" si="14"/>
        <v>-</v>
      </c>
      <c r="X65" s="36">
        <f t="shared" si="15"/>
        <v>0.22534829411366006</v>
      </c>
      <c r="Y65" s="36">
        <f t="shared" si="16"/>
        <v>0.36377019177210157</v>
      </c>
    </row>
    <row r="66" spans="1:25" ht="13" x14ac:dyDescent="0.15">
      <c r="A66" s="2">
        <v>217</v>
      </c>
      <c r="B66" s="2" t="s">
        <v>184</v>
      </c>
      <c r="C66" s="2" t="s">
        <v>183</v>
      </c>
      <c r="D66" s="2" t="s">
        <v>146</v>
      </c>
      <c r="E66" s="2" t="s">
        <v>134</v>
      </c>
      <c r="F66" s="26">
        <v>222</v>
      </c>
      <c r="G66" s="26">
        <f>IF(AND(D66="DR",NOT(ISERROR(F66)),F66&lt;&gt;"Private"),COUNTIFS(F$2:F66,F66,D$2:D66,"DR"),"-")</f>
        <v>1</v>
      </c>
      <c r="H66" s="26">
        <v>132.72</v>
      </c>
      <c r="I66" s="27">
        <f>INDEX(SCSbySite!I:I,MATCH($F66,SCSbySite!$A:$A,0))</f>
        <v>0</v>
      </c>
      <c r="J66" s="27">
        <f>INDEX(SCSbySite!J:J,MATCH($F66,SCSbySite!$A:$A,0))</f>
        <v>6.78</v>
      </c>
      <c r="K66" s="27">
        <f>INDEX(SCSbySite!K:K,MATCH($F66,SCSbySite!$A:$A,0))</f>
        <v>13.56</v>
      </c>
      <c r="L66" s="27">
        <f>INDEX(SCSbySite!L:L,MATCH($F66,SCSbySite!$A:$A,0))</f>
        <v>20.34</v>
      </c>
      <c r="M66" s="133" t="s">
        <v>293</v>
      </c>
      <c r="N66" s="2" t="str">
        <f t="shared" si="17"/>
        <v>-</v>
      </c>
      <c r="O66" s="2" t="str">
        <f t="shared" ref="O66:O87" si="18">IF(OR($E66="K-8",$E66="Middle",$E66="6-12"),$M66,"-")</f>
        <v>CASTLEMONT/CCPA/MADISON</v>
      </c>
      <c r="P66" s="2" t="str">
        <f t="shared" ref="P66:P87" si="19">IF(OR($E66="Senior",$E66="6-12"),$M66,"-")</f>
        <v>-</v>
      </c>
      <c r="Q66" s="2" t="str">
        <f t="shared" ref="Q66:Q87" si="20">IF(N66="-","-",N66&amp;" "&amp;"TK-5")</f>
        <v>-</v>
      </c>
      <c r="R66" s="2" t="str">
        <f t="shared" ref="R66:R87" si="21">IF(O66="-","-",O66&amp;" "&amp;"6-8")</f>
        <v>CASTLEMONT/CCPA/MADISON 6-8</v>
      </c>
      <c r="S66" s="2" t="str">
        <f t="shared" ref="S66:S87" si="22">IF(P66="-","-",P66&amp;" "&amp;"9-12")</f>
        <v>-</v>
      </c>
      <c r="T66" s="2" t="str">
        <f>IF(N66="-","-",N66 &amp; " TK-5 #" &amp; COUNTIF(N$2:N66,N66))</f>
        <v>-</v>
      </c>
      <c r="U66" s="2" t="str">
        <f>IF(O66="-","-",O66 &amp; " 6-8 #" &amp; COUNTIF(O$2:O66,O66))</f>
        <v>CASTLEMONT/CCPA/MADISON 6-8 #5</v>
      </c>
      <c r="V66" s="2" t="str">
        <f>IF(P66="-","-",P66 &amp; " 9-12 #" &amp; COUNTIF(P$2:P66,P66))</f>
        <v>-</v>
      </c>
      <c r="W66" s="36" t="str">
        <f t="shared" ref="W66:W87" si="23">IFERROR(IF(N66&lt;&gt;"-",$H66/SUMIF(N:N,N66,$H:$H),"-"),"-")</f>
        <v>-</v>
      </c>
      <c r="X66" s="36">
        <f t="shared" ref="X66:X87" si="24">IFERROR(IF(O66&lt;&gt;"-",$H66/SUMIF(O:O,O66,$H:$H),"-"),"-")</f>
        <v>4.0889513281697695E-2</v>
      </c>
      <c r="Y66" s="36" t="str">
        <f t="shared" ref="Y66:Y87" si="25">IFERROR(IF(P66&lt;&gt;"-",$H66/SUMIF(P:P,P66,$H:$H),"-"),"-")</f>
        <v>-</v>
      </c>
    </row>
    <row r="67" spans="1:25" ht="13" x14ac:dyDescent="0.15">
      <c r="A67" s="2">
        <v>221</v>
      </c>
      <c r="B67" s="2" t="s">
        <v>182</v>
      </c>
      <c r="C67" s="2" t="s">
        <v>182</v>
      </c>
      <c r="D67" s="2" t="s">
        <v>146</v>
      </c>
      <c r="E67" s="2" t="s">
        <v>134</v>
      </c>
      <c r="F67" s="26">
        <v>202</v>
      </c>
      <c r="G67" s="26">
        <f>IF(AND(D67="DR",NOT(ISERROR(F67)),F67&lt;&gt;"Private"),COUNTIFS(F$2:F67,F67,D$2:D67,"DR"),"-")</f>
        <v>1</v>
      </c>
      <c r="H67" s="26">
        <v>626.91</v>
      </c>
      <c r="I67" s="27">
        <f>INDEX(SCSbySite!I:I,MATCH($F67,SCSbySite!$A:$A,0))</f>
        <v>2.92</v>
      </c>
      <c r="J67" s="27">
        <f>INDEX(SCSbySite!J:J,MATCH($F67,SCSbySite!$A:$A,0))</f>
        <v>4.13</v>
      </c>
      <c r="K67" s="27">
        <f>INDEX(SCSbySite!K:K,MATCH($F67,SCSbySite!$A:$A,0))</f>
        <v>0</v>
      </c>
      <c r="L67" s="27">
        <f>INDEX(SCSbySite!L:L,MATCH($F67,SCSbySite!$A:$A,0))</f>
        <v>7.05</v>
      </c>
      <c r="M67" s="133" t="s">
        <v>293</v>
      </c>
      <c r="N67" s="2" t="str">
        <f t="shared" ref="N67:N87" si="26">IF(OR(E67="Elementary",E67="K-8"),M67,"-")</f>
        <v>-</v>
      </c>
      <c r="O67" s="2" t="str">
        <f t="shared" si="18"/>
        <v>CASTLEMONT/CCPA/MADISON</v>
      </c>
      <c r="P67" s="2" t="str">
        <f t="shared" si="19"/>
        <v>-</v>
      </c>
      <c r="Q67" s="2" t="str">
        <f t="shared" si="20"/>
        <v>-</v>
      </c>
      <c r="R67" s="2" t="str">
        <f t="shared" si="21"/>
        <v>CASTLEMONT/CCPA/MADISON 6-8</v>
      </c>
      <c r="S67" s="2" t="str">
        <f t="shared" si="22"/>
        <v>-</v>
      </c>
      <c r="T67" s="2" t="str">
        <f>IF(N67="-","-",N67 &amp; " TK-5 #" &amp; COUNTIF(N$2:N67,N67))</f>
        <v>-</v>
      </c>
      <c r="U67" s="2" t="str">
        <f>IF(O67="-","-",O67 &amp; " 6-8 #" &amp; COUNTIF(O$2:O67,O67))</f>
        <v>CASTLEMONT/CCPA/MADISON 6-8 #6</v>
      </c>
      <c r="V67" s="2" t="str">
        <f>IF(P67="-","-",P67 &amp; " 9-12 #" &amp; COUNTIF(P$2:P67,P67))</f>
        <v>-</v>
      </c>
      <c r="W67" s="36" t="str">
        <f t="shared" si="23"/>
        <v>-</v>
      </c>
      <c r="X67" s="36">
        <f t="shared" si="24"/>
        <v>0.19314379725308242</v>
      </c>
      <c r="Y67" s="36" t="str">
        <f t="shared" si="25"/>
        <v>-</v>
      </c>
    </row>
    <row r="68" spans="1:25" ht="13" x14ac:dyDescent="0.15">
      <c r="A68" s="2">
        <v>226</v>
      </c>
      <c r="B68" s="2" t="s">
        <v>181</v>
      </c>
      <c r="C68" s="2" t="s">
        <v>120</v>
      </c>
      <c r="D68" s="2" t="s">
        <v>146</v>
      </c>
      <c r="E68" s="2" t="s">
        <v>134</v>
      </c>
      <c r="F68" s="26">
        <v>207</v>
      </c>
      <c r="G68" s="26">
        <f>IF(AND(D68="DR",NOT(ISERROR(F68)),F68&lt;&gt;"Private"),COUNTIFS(F$2:F68,F68,D$2:D68,"DR"),"-")</f>
        <v>1</v>
      </c>
      <c r="H68" s="26">
        <v>228.39</v>
      </c>
      <c r="I68" s="27">
        <f>INDEX(SCSbySite!I:I,MATCH($F68,SCSbySite!$A:$A,0))</f>
        <v>2.75</v>
      </c>
      <c r="J68" s="27">
        <f>INDEX(SCSbySite!J:J,MATCH($F68,SCSbySite!$A:$A,0))</f>
        <v>14.2</v>
      </c>
      <c r="K68" s="27">
        <f>INDEX(SCSbySite!K:K,MATCH($F68,SCSbySite!$A:$A,0))</f>
        <v>2.5</v>
      </c>
      <c r="L68" s="27">
        <f>INDEX(SCSbySite!L:L,MATCH($F68,SCSbySite!$A:$A,0))</f>
        <v>19.45</v>
      </c>
      <c r="M68" s="133" t="s">
        <v>293</v>
      </c>
      <c r="N68" s="2" t="str">
        <f t="shared" si="26"/>
        <v>-</v>
      </c>
      <c r="O68" s="2" t="str">
        <f t="shared" si="18"/>
        <v>CASTLEMONT/CCPA/MADISON</v>
      </c>
      <c r="P68" s="2" t="str">
        <f t="shared" si="19"/>
        <v>-</v>
      </c>
      <c r="Q68" s="2" t="str">
        <f t="shared" si="20"/>
        <v>-</v>
      </c>
      <c r="R68" s="2" t="str">
        <f t="shared" si="21"/>
        <v>CASTLEMONT/CCPA/MADISON 6-8</v>
      </c>
      <c r="S68" s="2" t="str">
        <f t="shared" si="22"/>
        <v>-</v>
      </c>
      <c r="T68" s="2" t="str">
        <f>IF(N68="-","-",N68 &amp; " TK-5 #" &amp; COUNTIF(N$2:N68,N68))</f>
        <v>-</v>
      </c>
      <c r="U68" s="2" t="str">
        <f>IF(O68="-","-",O68 &amp; " 6-8 #" &amp; COUNTIF(O$2:O68,O68))</f>
        <v>CASTLEMONT/CCPA/MADISON 6-8 #7</v>
      </c>
      <c r="V68" s="2" t="str">
        <f>IF(P68="-","-",P68 &amp; " 9-12 #" &amp; COUNTIF(P$2:P68,P68))</f>
        <v>-</v>
      </c>
      <c r="W68" s="36" t="str">
        <f t="shared" si="23"/>
        <v>-</v>
      </c>
      <c r="X68" s="36">
        <f t="shared" si="24"/>
        <v>7.0364345527478417E-2</v>
      </c>
      <c r="Y68" s="36" t="str">
        <f t="shared" si="25"/>
        <v>-</v>
      </c>
    </row>
    <row r="69" spans="1:25" ht="13" x14ac:dyDescent="0.15">
      <c r="A69" s="2">
        <v>228</v>
      </c>
      <c r="B69" s="2" t="s">
        <v>179</v>
      </c>
      <c r="C69" s="2" t="s">
        <v>180</v>
      </c>
      <c r="D69" s="2" t="s">
        <v>146</v>
      </c>
      <c r="E69" s="2" t="s">
        <v>134</v>
      </c>
      <c r="F69" s="26">
        <v>205</v>
      </c>
      <c r="G69" s="26">
        <f>IF(AND(D69="DR",NOT(ISERROR(F69)),F69&lt;&gt;"Private"),COUNTIFS(F$2:F69,F69,D$2:D69,"DR"),"-")</f>
        <v>1</v>
      </c>
      <c r="H69" s="26">
        <v>339.65</v>
      </c>
      <c r="I69" s="27">
        <f>INDEX(SCSbySite!I:I,MATCH($F69,SCSbySite!$A:$A,0))</f>
        <v>0</v>
      </c>
      <c r="J69" s="27">
        <f>INDEX(SCSbySite!J:J,MATCH($F69,SCSbySite!$A:$A,0))</f>
        <v>11.99</v>
      </c>
      <c r="K69" s="27">
        <f>INDEX(SCSbySite!K:K,MATCH($F69,SCSbySite!$A:$A,0))</f>
        <v>4.45</v>
      </c>
      <c r="L69" s="27">
        <f>INDEX(SCSbySite!L:L,MATCH($F69,SCSbySite!$A:$A,0))</f>
        <v>16.440000000000001</v>
      </c>
      <c r="M69" s="133" t="s">
        <v>296</v>
      </c>
      <c r="N69" s="2" t="str">
        <f t="shared" si="26"/>
        <v>-</v>
      </c>
      <c r="O69" s="2" t="str">
        <f t="shared" si="18"/>
        <v>FREMONT</v>
      </c>
      <c r="P69" s="2" t="str">
        <f t="shared" si="19"/>
        <v>-</v>
      </c>
      <c r="Q69" s="2" t="str">
        <f t="shared" si="20"/>
        <v>-</v>
      </c>
      <c r="R69" s="2" t="str">
        <f t="shared" si="21"/>
        <v>FREMONT 6-8</v>
      </c>
      <c r="S69" s="2" t="str">
        <f t="shared" si="22"/>
        <v>-</v>
      </c>
      <c r="T69" s="2" t="str">
        <f>IF(N69="-","-",N69 &amp; " TK-5 #" &amp; COUNTIF(N$2:N69,N69))</f>
        <v>-</v>
      </c>
      <c r="U69" s="2" t="str">
        <f>IF(O69="-","-",O69 &amp; " 6-8 #" &amp; COUNTIF(O$2:O69,O69))</f>
        <v>FREMONT 6-8 #2</v>
      </c>
      <c r="V69" s="2" t="str">
        <f>IF(P69="-","-",P69 &amp; " 9-12 #" &amp; COUNTIF(P$2:P69,P69))</f>
        <v>-</v>
      </c>
      <c r="W69" s="36" t="str">
        <f t="shared" si="23"/>
        <v>-</v>
      </c>
      <c r="X69" s="36">
        <f t="shared" si="24"/>
        <v>0.19868498792037387</v>
      </c>
      <c r="Y69" s="36" t="str">
        <f t="shared" si="25"/>
        <v>-</v>
      </c>
    </row>
    <row r="70" spans="1:25" ht="13" x14ac:dyDescent="0.15">
      <c r="A70" s="2">
        <v>232</v>
      </c>
      <c r="B70" s="2" t="s">
        <v>177</v>
      </c>
      <c r="C70" s="2" t="s">
        <v>178</v>
      </c>
      <c r="D70" s="2" t="s">
        <v>146</v>
      </c>
      <c r="E70" s="37" t="s">
        <v>327</v>
      </c>
      <c r="F70" s="26">
        <v>207</v>
      </c>
      <c r="G70" s="26">
        <f>IF(AND(D70="DR",NOT(ISERROR(F70)),F70&lt;&gt;"Private"),COUNTIFS(F$2:F70,F70,D$2:D70,"DR"),"-")</f>
        <v>2</v>
      </c>
      <c r="H70" s="26">
        <v>466.06</v>
      </c>
      <c r="I70" s="27">
        <f>INDEX(SCSbySite!I:I,MATCH($F70,SCSbySite!$A:$A,0))</f>
        <v>2.75</v>
      </c>
      <c r="J70" s="27">
        <f>INDEX(SCSbySite!J:J,MATCH($F70,SCSbySite!$A:$A,0))</f>
        <v>14.2</v>
      </c>
      <c r="K70" s="27">
        <f>INDEX(SCSbySite!K:K,MATCH($F70,SCSbySite!$A:$A,0))</f>
        <v>2.5</v>
      </c>
      <c r="L70" s="27">
        <f>INDEX(SCSbySite!L:L,MATCH($F70,SCSbySite!$A:$A,0))</f>
        <v>19.45</v>
      </c>
      <c r="M70" s="133" t="s">
        <v>293</v>
      </c>
      <c r="N70" s="2" t="str">
        <f t="shared" si="26"/>
        <v>-</v>
      </c>
      <c r="O70" s="2" t="str">
        <f t="shared" si="18"/>
        <v>CASTLEMONT/CCPA/MADISON</v>
      </c>
      <c r="P70" s="2" t="str">
        <f t="shared" si="19"/>
        <v>CASTLEMONT/CCPA/MADISON</v>
      </c>
      <c r="Q70" s="2" t="str">
        <f t="shared" si="20"/>
        <v>-</v>
      </c>
      <c r="R70" s="2" t="str">
        <f t="shared" si="21"/>
        <v>CASTLEMONT/CCPA/MADISON 6-8</v>
      </c>
      <c r="S70" s="2" t="str">
        <f t="shared" si="22"/>
        <v>CASTLEMONT/CCPA/MADISON 9-12</v>
      </c>
      <c r="T70" s="2" t="str">
        <f>IF(N70="-","-",N70 &amp; " TK-5 #" &amp; COUNTIF(N$2:N70,N70))</f>
        <v>-</v>
      </c>
      <c r="U70" s="2" t="str">
        <f>IF(O70="-","-",O70 &amp; " 6-8 #" &amp; COUNTIF(O$2:O70,O70))</f>
        <v>CASTLEMONT/CCPA/MADISON 6-8 #8</v>
      </c>
      <c r="V70" s="2" t="str">
        <f>IF(P70="-","-",P70 &amp; " 9-12 #" &amp; COUNTIF(P$2:P70,P70))</f>
        <v>CASTLEMONT/CCPA/MADISON 9-12 #2</v>
      </c>
      <c r="W70" s="36" t="str">
        <f t="shared" si="23"/>
        <v>-</v>
      </c>
      <c r="X70" s="36">
        <f t="shared" si="24"/>
        <v>0.14358775286368314</v>
      </c>
      <c r="Y70" s="36">
        <f t="shared" si="25"/>
        <v>0.23178761836556058</v>
      </c>
    </row>
    <row r="71" spans="1:25" ht="13" x14ac:dyDescent="0.15">
      <c r="A71" s="2">
        <v>236</v>
      </c>
      <c r="B71" s="2" t="s">
        <v>174</v>
      </c>
      <c r="C71" s="2" t="s">
        <v>81</v>
      </c>
      <c r="D71" s="2" t="s">
        <v>146</v>
      </c>
      <c r="E71" s="2" t="s">
        <v>134</v>
      </c>
      <c r="F71" s="26">
        <v>236</v>
      </c>
      <c r="G71" s="26">
        <f>IF(AND(D71="DR",NOT(ISERROR(F71)),F71&lt;&gt;"Private"),COUNTIFS(F$2:F71,F71,D$2:D71,"DR"),"-")</f>
        <v>1</v>
      </c>
      <c r="H71" s="26">
        <v>369.98</v>
      </c>
      <c r="I71" s="27">
        <f>INDEX(SCSbySite!I:I,MATCH($F71,SCSbySite!$A:$A,0))</f>
        <v>0</v>
      </c>
      <c r="J71" s="27">
        <f>INDEX(SCSbySite!J:J,MATCH($F71,SCSbySite!$A:$A,0))</f>
        <v>0</v>
      </c>
      <c r="K71" s="27">
        <f>INDEX(SCSbySite!K:K,MATCH($F71,SCSbySite!$A:$A,0))</f>
        <v>0</v>
      </c>
      <c r="L71" s="27">
        <f>INDEX(SCSbySite!L:L,MATCH($F71,SCSbySite!$A:$A,0))</f>
        <v>0</v>
      </c>
      <c r="M71" s="133" t="s">
        <v>296</v>
      </c>
      <c r="N71" s="2" t="str">
        <f t="shared" si="26"/>
        <v>-</v>
      </c>
      <c r="O71" s="2" t="str">
        <f t="shared" si="18"/>
        <v>FREMONT</v>
      </c>
      <c r="P71" s="2" t="str">
        <f t="shared" si="19"/>
        <v>-</v>
      </c>
      <c r="Q71" s="2" t="str">
        <f t="shared" si="20"/>
        <v>-</v>
      </c>
      <c r="R71" s="2" t="str">
        <f t="shared" si="21"/>
        <v>FREMONT 6-8</v>
      </c>
      <c r="S71" s="2" t="str">
        <f t="shared" si="22"/>
        <v>-</v>
      </c>
      <c r="T71" s="2" t="str">
        <f>IF(N71="-","-",N71 &amp; " TK-5 #" &amp; COUNTIF(N$2:N71,N71))</f>
        <v>-</v>
      </c>
      <c r="U71" s="2" t="str">
        <f>IF(O71="-","-",O71 &amp; " 6-8 #" &amp; COUNTIF(O$2:O71,O71))</f>
        <v>FREMONT 6-8 #3</v>
      </c>
      <c r="V71" s="2" t="str">
        <f>IF(P71="-","-",P71 &amp; " 9-12 #" &amp; COUNTIF(P$2:P71,P71))</f>
        <v>-</v>
      </c>
      <c r="W71" s="36" t="str">
        <f t="shared" si="23"/>
        <v>-</v>
      </c>
      <c r="X71" s="36">
        <f t="shared" si="24"/>
        <v>0.21642712153917248</v>
      </c>
      <c r="Y71" s="36" t="str">
        <f t="shared" si="25"/>
        <v>-</v>
      </c>
    </row>
    <row r="72" spans="1:25" ht="13" x14ac:dyDescent="0.15">
      <c r="A72" s="2">
        <v>269</v>
      </c>
      <c r="B72" s="2" t="s">
        <v>173</v>
      </c>
      <c r="C72" s="2" t="s">
        <v>172</v>
      </c>
      <c r="D72" s="2" t="s">
        <v>146</v>
      </c>
      <c r="E72" s="2" t="s">
        <v>171</v>
      </c>
      <c r="F72" s="26">
        <v>906</v>
      </c>
      <c r="G72" s="26">
        <f>IF(AND(D72="DR",NOT(ISERROR(F72)),F72&lt;&gt;"Private"),COUNTIFS(F$2:F72,F72,D$2:D72,"DR"),"-")</f>
        <v>1</v>
      </c>
      <c r="H72" s="26">
        <v>5.54</v>
      </c>
      <c r="I72" s="27">
        <f>INDEX(SCSbySite!I:I,MATCH($F72,SCSbySite!$A:$A,0))</f>
        <v>0</v>
      </c>
      <c r="J72" s="27">
        <f>INDEX(SCSbySite!J:J,MATCH($F72,SCSbySite!$A:$A,0))</f>
        <v>68.75</v>
      </c>
      <c r="K72" s="27">
        <f>INDEX(SCSbySite!K:K,MATCH($F72,SCSbySite!$A:$A,0))</f>
        <v>0</v>
      </c>
      <c r="L72" s="27">
        <f>INDEX(SCSbySite!L:L,MATCH($F72,SCSbySite!$A:$A,0))</f>
        <v>68.75</v>
      </c>
      <c r="M72" s="133" t="s">
        <v>297</v>
      </c>
      <c r="N72" s="2" t="str">
        <f t="shared" si="26"/>
        <v>-</v>
      </c>
      <c r="O72" s="2" t="str">
        <f t="shared" si="18"/>
        <v>-</v>
      </c>
      <c r="P72" s="2" t="str">
        <f t="shared" si="19"/>
        <v>-</v>
      </c>
      <c r="Q72" s="2" t="str">
        <f t="shared" si="20"/>
        <v>-</v>
      </c>
      <c r="R72" s="2" t="str">
        <f t="shared" si="21"/>
        <v>-</v>
      </c>
      <c r="S72" s="2" t="str">
        <f t="shared" si="22"/>
        <v>-</v>
      </c>
      <c r="T72" s="2" t="str">
        <f>IF(N72="-","-",N72 &amp; " TK-5 #" &amp; COUNTIF(N$2:N72,N72))</f>
        <v>-</v>
      </c>
      <c r="U72" s="2" t="str">
        <f>IF(O72="-","-",O72 &amp; " 6-8 #" &amp; COUNTIF(O$2:O72,O72))</f>
        <v>-</v>
      </c>
      <c r="V72" s="2" t="str">
        <f>IF(P72="-","-",P72 &amp; " 9-12 #" &amp; COUNTIF(P$2:P72,P72))</f>
        <v>-</v>
      </c>
      <c r="W72" s="36" t="str">
        <f t="shared" si="23"/>
        <v>-</v>
      </c>
      <c r="X72" s="36" t="str">
        <f t="shared" si="24"/>
        <v>-</v>
      </c>
      <c r="Y72" s="36" t="str">
        <f t="shared" si="25"/>
        <v>-</v>
      </c>
    </row>
    <row r="73" spans="1:25" ht="13" x14ac:dyDescent="0.15">
      <c r="A73" s="2">
        <v>335</v>
      </c>
      <c r="B73" s="2" t="s">
        <v>154</v>
      </c>
      <c r="C73" s="2" t="s">
        <v>153</v>
      </c>
      <c r="D73" s="2" t="s">
        <v>146</v>
      </c>
      <c r="E73" s="37" t="s">
        <v>327</v>
      </c>
      <c r="F73" s="26">
        <v>205</v>
      </c>
      <c r="G73" s="26">
        <f>IF(AND(D73="DR",NOT(ISERROR(F73)),F73&lt;&gt;"Private"),COUNTIFS(F$2:F73,F73,D$2:D73,"DR"),"-")</f>
        <v>2</v>
      </c>
      <c r="H73" s="26">
        <v>450.11</v>
      </c>
      <c r="I73" s="27">
        <f>INDEX(SCSbySite!I:I,MATCH($F73,SCSbySite!$A:$A,0))</f>
        <v>0</v>
      </c>
      <c r="J73" s="27">
        <f>INDEX(SCSbySite!J:J,MATCH($F73,SCSbySite!$A:$A,0))</f>
        <v>11.99</v>
      </c>
      <c r="K73" s="27">
        <f>INDEX(SCSbySite!K:K,MATCH($F73,SCSbySite!$A:$A,0))</f>
        <v>4.45</v>
      </c>
      <c r="L73" s="27">
        <f>INDEX(SCSbySite!L:L,MATCH($F73,SCSbySite!$A:$A,0))</f>
        <v>16.440000000000001</v>
      </c>
      <c r="M73" s="133" t="s">
        <v>296</v>
      </c>
      <c r="N73" s="2" t="str">
        <f t="shared" si="26"/>
        <v>-</v>
      </c>
      <c r="O73" s="2" t="str">
        <f t="shared" si="18"/>
        <v>FREMONT</v>
      </c>
      <c r="P73" s="2" t="str">
        <f t="shared" si="19"/>
        <v>FREMONT</v>
      </c>
      <c r="Q73" s="2" t="str">
        <f t="shared" si="20"/>
        <v>-</v>
      </c>
      <c r="R73" s="2" t="str">
        <f t="shared" si="21"/>
        <v>FREMONT 6-8</v>
      </c>
      <c r="S73" s="2" t="str">
        <f t="shared" si="22"/>
        <v>FREMONT 9-12</v>
      </c>
      <c r="T73" s="2" t="str">
        <f>IF(N73="-","-",N73 &amp; " TK-5 #" &amp; COUNTIF(N$2:N73,N73))</f>
        <v>-</v>
      </c>
      <c r="U73" s="2" t="str">
        <f>IF(O73="-","-",O73 &amp; " 6-8 #" &amp; COUNTIF(O$2:O73,O73))</f>
        <v>FREMONT 6-8 #4</v>
      </c>
      <c r="V73" s="2" t="str">
        <f>IF(P73="-","-",P73 &amp; " 9-12 #" &amp; COUNTIF(P$2:P73,P73))</f>
        <v>FREMONT 9-12 #1</v>
      </c>
      <c r="W73" s="36" t="str">
        <f t="shared" si="23"/>
        <v>-</v>
      </c>
      <c r="X73" s="36">
        <f t="shared" si="24"/>
        <v>0.2633007505162358</v>
      </c>
      <c r="Y73" s="36">
        <f t="shared" si="25"/>
        <v>0.38602584883491564</v>
      </c>
    </row>
    <row r="74" spans="1:25" ht="13" x14ac:dyDescent="0.15">
      <c r="A74" s="2">
        <v>301</v>
      </c>
      <c r="B74" s="2" t="s">
        <v>170</v>
      </c>
      <c r="C74" s="2" t="s">
        <v>84</v>
      </c>
      <c r="D74" s="2" t="s">
        <v>146</v>
      </c>
      <c r="E74" s="2" t="s">
        <v>130</v>
      </c>
      <c r="F74" s="26">
        <v>301</v>
      </c>
      <c r="G74" s="26">
        <f>IF(AND(D74="DR",NOT(ISERROR(F74)),F74&lt;&gt;"Private"),COUNTIFS(F$2:F74,F74,D$2:D74,"DR"),"-")</f>
        <v>1</v>
      </c>
      <c r="H74" s="26">
        <v>813.22</v>
      </c>
      <c r="I74" s="27">
        <f>INDEX(SCSbySite!I:I,MATCH($F74,SCSbySite!$A:$A,0))</f>
        <v>4.4400000000000004</v>
      </c>
      <c r="J74" s="27">
        <f>INDEX(SCSbySite!J:J,MATCH($F74,SCSbySite!$A:$A,0))</f>
        <v>10.119999999999999</v>
      </c>
      <c r="K74" s="27">
        <f>INDEX(SCSbySite!K:K,MATCH($F74,SCSbySite!$A:$A,0))</f>
        <v>2.77</v>
      </c>
      <c r="L74" s="27">
        <f>INDEX(SCSbySite!L:L,MATCH($F74,SCSbySite!$A:$A,0))</f>
        <v>17.329999999999998</v>
      </c>
      <c r="M74" s="133" t="s">
        <v>293</v>
      </c>
      <c r="N74" s="2" t="str">
        <f t="shared" si="26"/>
        <v>-</v>
      </c>
      <c r="O74" s="2" t="str">
        <f t="shared" si="18"/>
        <v>-</v>
      </c>
      <c r="P74" s="2" t="str">
        <f t="shared" si="19"/>
        <v>CASTLEMONT/CCPA/MADISON</v>
      </c>
      <c r="Q74" s="2" t="str">
        <f t="shared" si="20"/>
        <v>-</v>
      </c>
      <c r="R74" s="2" t="str">
        <f t="shared" si="21"/>
        <v>-</v>
      </c>
      <c r="S74" s="2" t="str">
        <f t="shared" si="22"/>
        <v>CASTLEMONT/CCPA/MADISON 9-12</v>
      </c>
      <c r="T74" s="2" t="str">
        <f>IF(N74="-","-",N74 &amp; " TK-5 #" &amp; COUNTIF(N$2:N74,N74))</f>
        <v>-</v>
      </c>
      <c r="U74" s="2" t="str">
        <f>IF(O74="-","-",O74 &amp; " 6-8 #" &amp; COUNTIF(O$2:O74,O74))</f>
        <v>-</v>
      </c>
      <c r="V74" s="2" t="str">
        <f>IF(P74="-","-",P74 &amp; " 9-12 #" &amp; COUNTIF(P$2:P74,P74))</f>
        <v>CASTLEMONT/CCPA/MADISON 9-12 #3</v>
      </c>
      <c r="W74" s="36" t="str">
        <f t="shared" si="23"/>
        <v>-</v>
      </c>
      <c r="X74" s="36" t="str">
        <f t="shared" si="24"/>
        <v>-</v>
      </c>
      <c r="Y74" s="36">
        <f t="shared" si="25"/>
        <v>0.40444218986233788</v>
      </c>
    </row>
    <row r="75" spans="1:25" ht="13" x14ac:dyDescent="0.15">
      <c r="A75" s="2">
        <v>302</v>
      </c>
      <c r="B75" s="2" t="s">
        <v>169</v>
      </c>
      <c r="C75" s="2" t="s">
        <v>85</v>
      </c>
      <c r="D75" s="2" t="s">
        <v>146</v>
      </c>
      <c r="E75" s="2" t="s">
        <v>130</v>
      </c>
      <c r="F75" s="26">
        <v>302</v>
      </c>
      <c r="G75" s="26">
        <f>IF(AND(D75="DR",NOT(ISERROR(F75)),F75&lt;&gt;"Private"),COUNTIFS(F$2:F75,F75,D$2:D75,"DR"),"-")</f>
        <v>1</v>
      </c>
      <c r="H75" s="26">
        <v>715.9</v>
      </c>
      <c r="I75" s="27">
        <f>INDEX(SCSbySite!I:I,MATCH($F75,SCSbySite!$A:$A,0))</f>
        <v>6.23</v>
      </c>
      <c r="J75" s="27">
        <f>INDEX(SCSbySite!J:J,MATCH($F75,SCSbySite!$A:$A,0))</f>
        <v>17.62</v>
      </c>
      <c r="K75" s="27">
        <f>INDEX(SCSbySite!K:K,MATCH($F75,SCSbySite!$A:$A,0))</f>
        <v>9.85</v>
      </c>
      <c r="L75" s="27">
        <f>INDEX(SCSbySite!L:L,MATCH($F75,SCSbySite!$A:$A,0))</f>
        <v>33.700000000000003</v>
      </c>
      <c r="M75" s="133" t="s">
        <v>296</v>
      </c>
      <c r="N75" s="2" t="str">
        <f t="shared" si="26"/>
        <v>-</v>
      </c>
      <c r="O75" s="2" t="str">
        <f t="shared" si="18"/>
        <v>-</v>
      </c>
      <c r="P75" s="2" t="str">
        <f t="shared" si="19"/>
        <v>FREMONT</v>
      </c>
      <c r="Q75" s="2" t="str">
        <f t="shared" si="20"/>
        <v>-</v>
      </c>
      <c r="R75" s="2" t="str">
        <f t="shared" si="21"/>
        <v>-</v>
      </c>
      <c r="S75" s="2" t="str">
        <f t="shared" si="22"/>
        <v>FREMONT 9-12</v>
      </c>
      <c r="T75" s="2" t="str">
        <f>IF(N75="-","-",N75 &amp; " TK-5 #" &amp; COUNTIF(N$2:N75,N75))</f>
        <v>-</v>
      </c>
      <c r="U75" s="2" t="str">
        <f>IF(O75="-","-",O75 &amp; " 6-8 #" &amp; COUNTIF(O$2:O75,O75))</f>
        <v>-</v>
      </c>
      <c r="V75" s="2" t="str">
        <f>IF(P75="-","-",P75 &amp; " 9-12 #" &amp; COUNTIF(P$2:P75,P75))</f>
        <v>FREMONT 9-12 #2</v>
      </c>
      <c r="W75" s="36" t="str">
        <f t="shared" si="23"/>
        <v>-</v>
      </c>
      <c r="X75" s="36" t="str">
        <f t="shared" si="24"/>
        <v>-</v>
      </c>
      <c r="Y75" s="36">
        <f t="shared" si="25"/>
        <v>0.61397415116508436</v>
      </c>
    </row>
    <row r="76" spans="1:25" ht="13" x14ac:dyDescent="0.15">
      <c r="A76" s="2">
        <v>303</v>
      </c>
      <c r="B76" s="2" t="s">
        <v>168</v>
      </c>
      <c r="C76" s="2" t="s">
        <v>86</v>
      </c>
      <c r="D76" s="2" t="s">
        <v>146</v>
      </c>
      <c r="E76" s="2" t="s">
        <v>130</v>
      </c>
      <c r="F76" s="26">
        <v>303</v>
      </c>
      <c r="G76" s="26">
        <f>IF(AND(D76="DR",NOT(ISERROR(F76)),F76&lt;&gt;"Private"),COUNTIFS(F$2:F76,F76,D$2:D76,"DR"),"-")</f>
        <v>1</v>
      </c>
      <c r="H76" s="26">
        <v>352.74</v>
      </c>
      <c r="I76" s="27">
        <f>INDEX(SCSbySite!I:I,MATCH($F76,SCSbySite!$A:$A,0))</f>
        <v>11.32</v>
      </c>
      <c r="J76" s="27">
        <f>INDEX(SCSbySite!J:J,MATCH($F76,SCSbySite!$A:$A,0))</f>
        <v>18.190000000000001</v>
      </c>
      <c r="K76" s="27">
        <f>INDEX(SCSbySite!K:K,MATCH($F76,SCSbySite!$A:$A,0))</f>
        <v>26.7</v>
      </c>
      <c r="L76" s="27">
        <f>INDEX(SCSbySite!L:L,MATCH($F76,SCSbySite!$A:$A,0))</f>
        <v>56.2</v>
      </c>
      <c r="M76" s="133" t="s">
        <v>286</v>
      </c>
      <c r="N76" s="2" t="str">
        <f t="shared" si="26"/>
        <v>-</v>
      </c>
      <c r="O76" s="2" t="str">
        <f t="shared" si="18"/>
        <v>-</v>
      </c>
      <c r="P76" s="2" t="str">
        <f t="shared" si="19"/>
        <v>MCCLYMONDS</v>
      </c>
      <c r="Q76" s="2" t="str">
        <f t="shared" si="20"/>
        <v>-</v>
      </c>
      <c r="R76" s="2" t="str">
        <f t="shared" si="21"/>
        <v>-</v>
      </c>
      <c r="S76" s="2" t="str">
        <f t="shared" si="22"/>
        <v>MCCLYMONDS 9-12</v>
      </c>
      <c r="T76" s="2" t="str">
        <f>IF(N76="-","-",N76 &amp; " TK-5 #" &amp; COUNTIF(N$2:N76,N76))</f>
        <v>-</v>
      </c>
      <c r="U76" s="2" t="str">
        <f>IF(O76="-","-",O76 &amp; " 6-8 #" &amp; COUNTIF(O$2:O76,O76))</f>
        <v>-</v>
      </c>
      <c r="V76" s="2" t="str">
        <f>IF(P76="-","-",P76 &amp; " 9-12 #" &amp; COUNTIF(P$2:P76,P76))</f>
        <v>MCCLYMONDS 9-12 #1</v>
      </c>
      <c r="W76" s="36" t="str">
        <f t="shared" si="23"/>
        <v>-</v>
      </c>
      <c r="X76" s="36" t="str">
        <f t="shared" si="24"/>
        <v>-</v>
      </c>
      <c r="Y76" s="36">
        <f t="shared" si="25"/>
        <v>1</v>
      </c>
    </row>
    <row r="77" spans="1:25" ht="13" x14ac:dyDescent="0.15">
      <c r="A77" s="2">
        <v>304</v>
      </c>
      <c r="B77" s="2" t="s">
        <v>167</v>
      </c>
      <c r="C77" s="2" t="s">
        <v>166</v>
      </c>
      <c r="D77" s="2" t="s">
        <v>146</v>
      </c>
      <c r="E77" s="2" t="s">
        <v>130</v>
      </c>
      <c r="F77" s="26">
        <v>304</v>
      </c>
      <c r="G77" s="26">
        <f>IF(AND(D77="DR",NOT(ISERROR(F77)),F77&lt;&gt;"Private"),COUNTIFS(F$2:F77,F77,D$2:D77,"DR"),"-")</f>
        <v>1</v>
      </c>
      <c r="H77" s="26">
        <v>1543</v>
      </c>
      <c r="I77" s="27">
        <f>INDEX(SCSbySite!I:I,MATCH($F77,SCSbySite!$A:$A,0))</f>
        <v>3.56</v>
      </c>
      <c r="J77" s="27">
        <f>INDEX(SCSbySite!J:J,MATCH($F77,SCSbySite!$A:$A,0))</f>
        <v>6.09</v>
      </c>
      <c r="K77" s="27">
        <f>INDEX(SCSbySite!K:K,MATCH($F77,SCSbySite!$A:$A,0))</f>
        <v>3.78</v>
      </c>
      <c r="L77" s="27">
        <f>INDEX(SCSbySite!L:L,MATCH($F77,SCSbySite!$A:$A,0))</f>
        <v>13.43</v>
      </c>
      <c r="M77" s="133" t="s">
        <v>295</v>
      </c>
      <c r="N77" s="2" t="str">
        <f t="shared" si="26"/>
        <v>-</v>
      </c>
      <c r="O77" s="2" t="str">
        <f t="shared" si="18"/>
        <v>-</v>
      </c>
      <c r="P77" s="2" t="str">
        <f t="shared" si="19"/>
        <v>OAKLAND HIGH</v>
      </c>
      <c r="Q77" s="2" t="str">
        <f t="shared" si="20"/>
        <v>-</v>
      </c>
      <c r="R77" s="2" t="str">
        <f t="shared" si="21"/>
        <v>-</v>
      </c>
      <c r="S77" s="2" t="str">
        <f t="shared" si="22"/>
        <v>OAKLAND HIGH 9-12</v>
      </c>
      <c r="T77" s="2" t="str">
        <f>IF(N77="-","-",N77 &amp; " TK-5 #" &amp; COUNTIF(N$2:N77,N77))</f>
        <v>-</v>
      </c>
      <c r="U77" s="2" t="str">
        <f>IF(O77="-","-",O77 &amp; " 6-8 #" &amp; COUNTIF(O$2:O77,O77))</f>
        <v>-</v>
      </c>
      <c r="V77" s="2" t="str">
        <f>IF(P77="-","-",P77 &amp; " 9-12 #" &amp; COUNTIF(P$2:P77,P77))</f>
        <v>OAKLAND HIGH 9-12 #1</v>
      </c>
      <c r="W77" s="36" t="str">
        <f t="shared" si="23"/>
        <v>-</v>
      </c>
      <c r="X77" s="36" t="str">
        <f t="shared" si="24"/>
        <v>-</v>
      </c>
      <c r="Y77" s="36">
        <f t="shared" si="25"/>
        <v>1</v>
      </c>
    </row>
    <row r="78" spans="1:25" ht="13" x14ac:dyDescent="0.15">
      <c r="A78" s="2">
        <v>305</v>
      </c>
      <c r="B78" s="2" t="s">
        <v>165</v>
      </c>
      <c r="C78" s="2" t="s">
        <v>164</v>
      </c>
      <c r="D78" s="2" t="s">
        <v>146</v>
      </c>
      <c r="E78" s="2" t="s">
        <v>130</v>
      </c>
      <c r="F78" s="26" t="s">
        <v>290</v>
      </c>
      <c r="G78" s="26">
        <f>IF(AND(D78="DR",NOT(ISERROR(F78)),F78&lt;&gt;"Private"),COUNTIFS(F$2:F78,F78,D$2:D78,"DR"),"-")</f>
        <v>1</v>
      </c>
      <c r="H78" s="26">
        <v>1899.15</v>
      </c>
      <c r="I78" s="27">
        <f>INDEX(SCSbySite!I:I,MATCH($F78,SCSbySite!$A:$A,0))</f>
        <v>4</v>
      </c>
      <c r="J78" s="27">
        <f>INDEX(SCSbySite!J:J,MATCH($F78,SCSbySite!$A:$A,0))</f>
        <v>6.22</v>
      </c>
      <c r="K78" s="27">
        <f>INDEX(SCSbySite!K:K,MATCH($F78,SCSbySite!$A:$A,0))</f>
        <v>2.33</v>
      </c>
      <c r="L78" s="27">
        <f>INDEX(SCSbySite!L:L,MATCH($F78,SCSbySite!$A:$A,0))</f>
        <v>12.55</v>
      </c>
      <c r="M78" s="133" t="s">
        <v>294</v>
      </c>
      <c r="N78" s="2" t="str">
        <f t="shared" si="26"/>
        <v>-</v>
      </c>
      <c r="O78" s="2" t="str">
        <f t="shared" si="18"/>
        <v>-</v>
      </c>
      <c r="P78" s="2" t="str">
        <f t="shared" si="19"/>
        <v>OAKLAND TECH</v>
      </c>
      <c r="Q78" s="2" t="str">
        <f t="shared" si="20"/>
        <v>-</v>
      </c>
      <c r="R78" s="2" t="str">
        <f t="shared" si="21"/>
        <v>-</v>
      </c>
      <c r="S78" s="2" t="str">
        <f t="shared" si="22"/>
        <v>OAKLAND TECH 9-12</v>
      </c>
      <c r="T78" s="2" t="str">
        <f>IF(N78="-","-",N78 &amp; " TK-5 #" &amp; COUNTIF(N$2:N78,N78))</f>
        <v>-</v>
      </c>
      <c r="U78" s="2" t="str">
        <f>IF(O78="-","-",O78 &amp; " 6-8 #" &amp; COUNTIF(O$2:O78,O78))</f>
        <v>-</v>
      </c>
      <c r="V78" s="2" t="str">
        <f>IF(P78="-","-",P78 &amp; " 9-12 #" &amp; COUNTIF(P$2:P78,P78))</f>
        <v>OAKLAND TECH 9-12 #1</v>
      </c>
      <c r="W78" s="36" t="str">
        <f t="shared" si="23"/>
        <v>-</v>
      </c>
      <c r="X78" s="36" t="str">
        <f t="shared" si="24"/>
        <v>-</v>
      </c>
      <c r="Y78" s="36">
        <f t="shared" si="25"/>
        <v>1</v>
      </c>
    </row>
    <row r="79" spans="1:25" ht="13" x14ac:dyDescent="0.15">
      <c r="A79" s="2">
        <v>306</v>
      </c>
      <c r="B79" s="2" t="s">
        <v>163</v>
      </c>
      <c r="C79" s="2" t="s">
        <v>90</v>
      </c>
      <c r="D79" s="2" t="s">
        <v>146</v>
      </c>
      <c r="E79" s="2" t="s">
        <v>130</v>
      </c>
      <c r="F79" s="26">
        <v>306</v>
      </c>
      <c r="G79" s="26">
        <f>IF(AND(D79="DR",NOT(ISERROR(F79)),F79&lt;&gt;"Private"),COUNTIFS(F$2:F79,F79,D$2:D79,"DR"),"-")</f>
        <v>1</v>
      </c>
      <c r="H79" s="26">
        <v>1473.45</v>
      </c>
      <c r="I79" s="27">
        <f>INDEX(SCSbySite!I:I,MATCH($F79,SCSbySite!$A:$A,0))</f>
        <v>8.59</v>
      </c>
      <c r="J79" s="27">
        <f>INDEX(SCSbySite!J:J,MATCH($F79,SCSbySite!$A:$A,0))</f>
        <v>6.11</v>
      </c>
      <c r="K79" s="27">
        <f>INDEX(SCSbySite!K:K,MATCH($F79,SCSbySite!$A:$A,0))</f>
        <v>4.1100000000000003</v>
      </c>
      <c r="L79" s="27">
        <f>INDEX(SCSbySite!L:L,MATCH($F79,SCSbySite!$A:$A,0))</f>
        <v>18.809999999999999</v>
      </c>
      <c r="M79" s="133" t="s">
        <v>297</v>
      </c>
      <c r="N79" s="2" t="str">
        <f t="shared" si="26"/>
        <v>-</v>
      </c>
      <c r="O79" s="2" t="str">
        <f t="shared" si="18"/>
        <v>-</v>
      </c>
      <c r="P79" s="2" t="str">
        <f t="shared" si="19"/>
        <v>SKYLINE</v>
      </c>
      <c r="Q79" s="2" t="str">
        <f t="shared" si="20"/>
        <v>-</v>
      </c>
      <c r="R79" s="2" t="str">
        <f t="shared" si="21"/>
        <v>-</v>
      </c>
      <c r="S79" s="2" t="str">
        <f t="shared" si="22"/>
        <v>SKYLINE 9-12</v>
      </c>
      <c r="T79" s="2" t="str">
        <f>IF(N79="-","-",N79 &amp; " TK-5 #" &amp; COUNTIF(N$2:N79,N79))</f>
        <v>-</v>
      </c>
      <c r="U79" s="2" t="str">
        <f>IF(O79="-","-",O79 &amp; " 6-8 #" &amp; COUNTIF(O$2:O79,O79))</f>
        <v>-</v>
      </c>
      <c r="V79" s="2" t="str">
        <f>IF(P79="-","-",P79 &amp; " 9-12 #" &amp; COUNTIF(P$2:P79,P79))</f>
        <v>SKYLINE 9-12 #1</v>
      </c>
      <c r="W79" s="36" t="str">
        <f t="shared" si="23"/>
        <v>-</v>
      </c>
      <c r="X79" s="36" t="str">
        <f t="shared" si="24"/>
        <v>-</v>
      </c>
      <c r="Y79" s="36">
        <f t="shared" si="25"/>
        <v>1</v>
      </c>
    </row>
    <row r="80" spans="1:25" ht="13" x14ac:dyDescent="0.15">
      <c r="A80" s="2">
        <v>309</v>
      </c>
      <c r="B80" s="2" t="s">
        <v>162</v>
      </c>
      <c r="C80" s="2" t="s">
        <v>161</v>
      </c>
      <c r="D80" s="2" t="s">
        <v>146</v>
      </c>
      <c r="E80" s="2" t="s">
        <v>140</v>
      </c>
      <c r="F80" s="26">
        <v>223</v>
      </c>
      <c r="G80" s="26">
        <f>IF(AND(D80="DR",NOT(ISERROR(F80)),F80&lt;&gt;"Private"),COUNTIFS(F$2:F80,F80,D$2:D80,"DR"),"-")</f>
        <v>1</v>
      </c>
      <c r="H80" s="26">
        <v>99.69</v>
      </c>
      <c r="I80" s="27">
        <f>INDEX(SCSbySite!I:I,MATCH($F80,SCSbySite!$A:$A,0))</f>
        <v>0</v>
      </c>
      <c r="J80" s="27">
        <f>INDEX(SCSbySite!J:J,MATCH($F80,SCSbySite!$A:$A,0))</f>
        <v>0</v>
      </c>
      <c r="K80" s="27">
        <f>INDEX(SCSbySite!K:K,MATCH($F80,SCSbySite!$A:$A,0))</f>
        <v>0</v>
      </c>
      <c r="L80" s="27">
        <f>INDEX(SCSbySite!L:L,MATCH($F80,SCSbySite!$A:$A,0))</f>
        <v>0</v>
      </c>
      <c r="M80" s="133" t="s">
        <v>286</v>
      </c>
      <c r="N80" s="2" t="str">
        <f t="shared" si="26"/>
        <v>-</v>
      </c>
      <c r="O80" s="2" t="str">
        <f t="shared" si="18"/>
        <v>-</v>
      </c>
      <c r="P80" s="2" t="str">
        <f t="shared" si="19"/>
        <v>-</v>
      </c>
      <c r="Q80" s="2" t="str">
        <f t="shared" si="20"/>
        <v>-</v>
      </c>
      <c r="R80" s="2" t="str">
        <f t="shared" si="21"/>
        <v>-</v>
      </c>
      <c r="S80" s="2" t="str">
        <f t="shared" si="22"/>
        <v>-</v>
      </c>
      <c r="T80" s="2" t="str">
        <f>IF(N80="-","-",N80 &amp; " TK-5 #" &amp; COUNTIF(N$2:N80,N80))</f>
        <v>-</v>
      </c>
      <c r="U80" s="2" t="str">
        <f>IF(O80="-","-",O80 &amp; " 6-8 #" &amp; COUNTIF(O$2:O80,O80))</f>
        <v>-</v>
      </c>
      <c r="V80" s="2" t="str">
        <f>IF(P80="-","-",P80 &amp; " 9-12 #" &amp; COUNTIF(P$2:P80,P80))</f>
        <v>-</v>
      </c>
      <c r="W80" s="36" t="str">
        <f t="shared" si="23"/>
        <v>-</v>
      </c>
      <c r="X80" s="36" t="str">
        <f t="shared" si="24"/>
        <v>-</v>
      </c>
      <c r="Y80" s="36" t="str">
        <f t="shared" si="25"/>
        <v>-</v>
      </c>
    </row>
    <row r="81" spans="1:25" ht="13" x14ac:dyDescent="0.15">
      <c r="A81" s="2">
        <v>310</v>
      </c>
      <c r="B81" s="2" t="s">
        <v>160</v>
      </c>
      <c r="C81" s="2" t="s">
        <v>91</v>
      </c>
      <c r="D81" s="2" t="s">
        <v>146</v>
      </c>
      <c r="E81" s="2" t="s">
        <v>140</v>
      </c>
      <c r="F81" s="26">
        <v>310</v>
      </c>
      <c r="G81" s="26">
        <f>IF(AND(D81="DR",NOT(ISERROR(F81)),F81&lt;&gt;"Private"),COUNTIFS(F$2:F81,F81,D$2:D81,"DR"),"-")</f>
        <v>1</v>
      </c>
      <c r="H81" s="26">
        <v>162.61000000000001</v>
      </c>
      <c r="I81" s="27">
        <f>INDEX(SCSbySite!I:I,MATCH($F81,SCSbySite!$A:$A,0))</f>
        <v>0</v>
      </c>
      <c r="J81" s="27">
        <f>INDEX(SCSbySite!J:J,MATCH($F81,SCSbySite!$A:$A,0))</f>
        <v>5.52</v>
      </c>
      <c r="K81" s="27">
        <f>INDEX(SCSbySite!K:K,MATCH($F81,SCSbySite!$A:$A,0))</f>
        <v>5.52</v>
      </c>
      <c r="L81" s="27">
        <f>INDEX(SCSbySite!L:L,MATCH($F81,SCSbySite!$A:$A,0))</f>
        <v>11.03</v>
      </c>
      <c r="M81" s="133" t="s">
        <v>295</v>
      </c>
      <c r="N81" s="2" t="str">
        <f t="shared" si="26"/>
        <v>-</v>
      </c>
      <c r="O81" s="2" t="str">
        <f t="shared" si="18"/>
        <v>-</v>
      </c>
      <c r="P81" s="2" t="str">
        <f t="shared" si="19"/>
        <v>-</v>
      </c>
      <c r="Q81" s="2" t="str">
        <f t="shared" si="20"/>
        <v>-</v>
      </c>
      <c r="R81" s="2" t="str">
        <f t="shared" si="21"/>
        <v>-</v>
      </c>
      <c r="S81" s="2" t="str">
        <f t="shared" si="22"/>
        <v>-</v>
      </c>
      <c r="T81" s="2" t="str">
        <f>IF(N81="-","-",N81 &amp; " TK-5 #" &amp; COUNTIF(N$2:N81,N81))</f>
        <v>-</v>
      </c>
      <c r="U81" s="2" t="str">
        <f>IF(O81="-","-",O81 &amp; " 6-8 #" &amp; COUNTIF(O$2:O81,O81))</f>
        <v>-</v>
      </c>
      <c r="V81" s="2" t="str">
        <f>IF(P81="-","-",P81 &amp; " 9-12 #" &amp; COUNTIF(P$2:P81,P81))</f>
        <v>-</v>
      </c>
      <c r="W81" s="36" t="str">
        <f t="shared" si="23"/>
        <v>-</v>
      </c>
      <c r="X81" s="36" t="str">
        <f t="shared" si="24"/>
        <v>-</v>
      </c>
      <c r="Y81" s="36" t="str">
        <f t="shared" si="25"/>
        <v>-</v>
      </c>
    </row>
    <row r="82" spans="1:25" ht="13" x14ac:dyDescent="0.15">
      <c r="A82" s="2">
        <v>313</v>
      </c>
      <c r="B82" s="2" t="s">
        <v>92</v>
      </c>
      <c r="C82" s="2" t="s">
        <v>92</v>
      </c>
      <c r="D82" s="2" t="s">
        <v>146</v>
      </c>
      <c r="E82" s="2" t="s">
        <v>140</v>
      </c>
      <c r="F82" s="26">
        <v>313</v>
      </c>
      <c r="G82" s="26">
        <f>IF(AND(D82="DR",NOT(ISERROR(F82)),F82&lt;&gt;"Private"),COUNTIFS(F$2:F82,F82,D$2:D82,"DR"),"-")</f>
        <v>1</v>
      </c>
      <c r="H82" s="26">
        <v>101.36</v>
      </c>
      <c r="I82" s="27">
        <f>INDEX(SCSbySite!I:I,MATCH($F82,SCSbySite!$A:$A,0))</f>
        <v>8.14</v>
      </c>
      <c r="J82" s="27">
        <f>INDEX(SCSbySite!J:J,MATCH($F82,SCSbySite!$A:$A,0))</f>
        <v>0</v>
      </c>
      <c r="K82" s="27">
        <f>INDEX(SCSbySite!K:K,MATCH($F82,SCSbySite!$A:$A,0))</f>
        <v>0</v>
      </c>
      <c r="L82" s="27">
        <f>INDEX(SCSbySite!L:L,MATCH($F82,SCSbySite!$A:$A,0))</f>
        <v>8.14</v>
      </c>
      <c r="M82" s="133" t="s">
        <v>294</v>
      </c>
      <c r="N82" s="2" t="str">
        <f t="shared" si="26"/>
        <v>-</v>
      </c>
      <c r="O82" s="2" t="str">
        <f t="shared" si="18"/>
        <v>-</v>
      </c>
      <c r="P82" s="2" t="str">
        <f t="shared" si="19"/>
        <v>-</v>
      </c>
      <c r="Q82" s="2" t="str">
        <f t="shared" si="20"/>
        <v>-</v>
      </c>
      <c r="R82" s="2" t="str">
        <f t="shared" si="21"/>
        <v>-</v>
      </c>
      <c r="S82" s="2" t="str">
        <f t="shared" si="22"/>
        <v>-</v>
      </c>
      <c r="T82" s="2" t="str">
        <f>IF(N82="-","-",N82 &amp; " TK-5 #" &amp; COUNTIF(N$2:N82,N82))</f>
        <v>-</v>
      </c>
      <c r="U82" s="2" t="str">
        <f>IF(O82="-","-",O82 &amp; " 6-8 #" &amp; COUNTIF(O$2:O82,O82))</f>
        <v>-</v>
      </c>
      <c r="V82" s="2" t="str">
        <f>IF(P82="-","-",P82 &amp; " 9-12 #" &amp; COUNTIF(P$2:P82,P82))</f>
        <v>-</v>
      </c>
      <c r="W82" s="36" t="str">
        <f t="shared" si="23"/>
        <v>-</v>
      </c>
      <c r="X82" s="36" t="str">
        <f t="shared" si="24"/>
        <v>-</v>
      </c>
      <c r="Y82" s="36" t="str">
        <f t="shared" si="25"/>
        <v>-</v>
      </c>
    </row>
    <row r="83" spans="1:25" ht="13" x14ac:dyDescent="0.15">
      <c r="A83" s="2">
        <v>333</v>
      </c>
      <c r="B83" s="2" t="s">
        <v>156</v>
      </c>
      <c r="C83" s="2" t="s">
        <v>155</v>
      </c>
      <c r="D83" s="2" t="s">
        <v>146</v>
      </c>
      <c r="E83" s="2" t="s">
        <v>140</v>
      </c>
      <c r="F83" s="26">
        <v>906</v>
      </c>
      <c r="G83" s="26">
        <f>IF(AND(D83="DR",NOT(ISERROR(F83)),F83&lt;&gt;"Private"),COUNTIFS(F$2:F83,F83,D$2:D83,"DR"),"-")</f>
        <v>2</v>
      </c>
      <c r="H83" s="26">
        <v>15.23</v>
      </c>
      <c r="I83" s="27">
        <f>INDEX(SCSbySite!I:I,MATCH($F83,SCSbySite!$A:$A,0))</f>
        <v>0</v>
      </c>
      <c r="J83" s="27">
        <f>INDEX(SCSbySite!J:J,MATCH($F83,SCSbySite!$A:$A,0))</f>
        <v>68.75</v>
      </c>
      <c r="K83" s="27">
        <f>INDEX(SCSbySite!K:K,MATCH($F83,SCSbySite!$A:$A,0))</f>
        <v>0</v>
      </c>
      <c r="L83" s="27">
        <f>INDEX(SCSbySite!L:L,MATCH($F83,SCSbySite!$A:$A,0))</f>
        <v>68.75</v>
      </c>
      <c r="M83" s="133" t="s">
        <v>297</v>
      </c>
      <c r="N83" s="2" t="str">
        <f t="shared" si="26"/>
        <v>-</v>
      </c>
      <c r="O83" s="2" t="str">
        <f t="shared" si="18"/>
        <v>-</v>
      </c>
      <c r="P83" s="2" t="str">
        <f t="shared" si="19"/>
        <v>-</v>
      </c>
      <c r="Q83" s="2" t="str">
        <f t="shared" si="20"/>
        <v>-</v>
      </c>
      <c r="R83" s="2" t="str">
        <f t="shared" si="21"/>
        <v>-</v>
      </c>
      <c r="S83" s="2" t="str">
        <f t="shared" si="22"/>
        <v>-</v>
      </c>
      <c r="T83" s="2" t="str">
        <f>IF(N83="-","-",N83 &amp; " TK-5 #" &amp; COUNTIF(N$2:N83,N83))</f>
        <v>-</v>
      </c>
      <c r="U83" s="2" t="str">
        <f>IF(O83="-","-",O83 &amp; " 6-8 #" &amp; COUNTIF(O$2:O83,O83))</f>
        <v>-</v>
      </c>
      <c r="V83" s="2" t="str">
        <f>IF(P83="-","-",P83 &amp; " 9-12 #" &amp; COUNTIF(P$2:P83,P83))</f>
        <v>-</v>
      </c>
      <c r="W83" s="36" t="str">
        <f t="shared" si="23"/>
        <v>-</v>
      </c>
      <c r="X83" s="36" t="str">
        <f t="shared" si="24"/>
        <v>-</v>
      </c>
      <c r="Y83" s="36" t="str">
        <f t="shared" si="25"/>
        <v>-</v>
      </c>
    </row>
    <row r="84" spans="1:25" ht="13" x14ac:dyDescent="0.15">
      <c r="A84" s="2">
        <v>338</v>
      </c>
      <c r="B84" s="2" t="s">
        <v>151</v>
      </c>
      <c r="C84" s="2" t="s">
        <v>152</v>
      </c>
      <c r="D84" s="2" t="s">
        <v>146</v>
      </c>
      <c r="E84" s="2" t="s">
        <v>140</v>
      </c>
      <c r="F84" s="26">
        <v>338</v>
      </c>
      <c r="G84" s="26">
        <f>IF(AND(D84="DR",NOT(ISERROR(F84)),F84&lt;&gt;"Private"),COUNTIFS(F$2:F84,F84,D$2:D84,"DR"),"-")</f>
        <v>1</v>
      </c>
      <c r="H84" s="26">
        <v>197.9</v>
      </c>
      <c r="I84" s="27">
        <f>INDEX(SCSbySite!I:I,MATCH($F84,SCSbySite!$A:$A,0))</f>
        <v>0</v>
      </c>
      <c r="J84" s="27">
        <f>INDEX(SCSbySite!J:J,MATCH($F84,SCSbySite!$A:$A,0))</f>
        <v>0</v>
      </c>
      <c r="K84" s="27">
        <f>INDEX(SCSbySite!K:K,MATCH($F84,SCSbySite!$A:$A,0))</f>
        <v>0</v>
      </c>
      <c r="L84" s="27">
        <f>INDEX(SCSbySite!L:L,MATCH($F84,SCSbySite!$A:$A,0))</f>
        <v>0</v>
      </c>
      <c r="M84" s="133" t="s">
        <v>295</v>
      </c>
      <c r="N84" s="2" t="str">
        <f t="shared" si="26"/>
        <v>-</v>
      </c>
      <c r="O84" s="2" t="str">
        <f t="shared" si="18"/>
        <v>-</v>
      </c>
      <c r="P84" s="2" t="str">
        <f t="shared" si="19"/>
        <v>-</v>
      </c>
      <c r="Q84" s="2" t="str">
        <f t="shared" si="20"/>
        <v>-</v>
      </c>
      <c r="R84" s="2" t="str">
        <f t="shared" si="21"/>
        <v>-</v>
      </c>
      <c r="S84" s="2" t="str">
        <f t="shared" si="22"/>
        <v>-</v>
      </c>
      <c r="T84" s="2" t="str">
        <f>IF(N84="-","-",N84 &amp; " TK-5 #" &amp; COUNTIF(N$2:N84,N84))</f>
        <v>-</v>
      </c>
      <c r="U84" s="2" t="str">
        <f>IF(O84="-","-",O84 &amp; " 6-8 #" &amp; COUNTIF(O$2:O84,O84))</f>
        <v>-</v>
      </c>
      <c r="V84" s="2" t="str">
        <f>IF(P84="-","-",P84 &amp; " 9-12 #" &amp; COUNTIF(P$2:P84,P84))</f>
        <v>-</v>
      </c>
      <c r="W84" s="36" t="str">
        <f t="shared" si="23"/>
        <v>-</v>
      </c>
      <c r="X84" s="36" t="str">
        <f t="shared" si="24"/>
        <v>-</v>
      </c>
      <c r="Y84" s="36" t="str">
        <f t="shared" si="25"/>
        <v>-</v>
      </c>
    </row>
    <row r="85" spans="1:25" ht="13" x14ac:dyDescent="0.15">
      <c r="A85" s="2">
        <v>352</v>
      </c>
      <c r="B85" s="2" t="s">
        <v>148</v>
      </c>
      <c r="C85" s="2" t="s">
        <v>79</v>
      </c>
      <c r="D85" s="2" t="s">
        <v>146</v>
      </c>
      <c r="E85" s="2" t="s">
        <v>140</v>
      </c>
      <c r="F85" s="26">
        <v>216</v>
      </c>
      <c r="G85" s="26">
        <f>IF(AND(D85="DR",NOT(ISERROR(F85)),F85&lt;&gt;"Private"),COUNTIFS(F$2:F85,F85,D$2:D85,"DR"),"-")</f>
        <v>2</v>
      </c>
      <c r="H85" s="26">
        <v>83.76</v>
      </c>
      <c r="I85" s="27">
        <f>INDEX(SCSbySite!I:I,MATCH($F85,SCSbySite!$A:$A,0))</f>
        <v>0</v>
      </c>
      <c r="J85" s="27">
        <f>INDEX(SCSbySite!J:J,MATCH($F85,SCSbySite!$A:$A,0))</f>
        <v>0</v>
      </c>
      <c r="K85" s="27">
        <f>INDEX(SCSbySite!K:K,MATCH($F85,SCSbySite!$A:$A,0))</f>
        <v>5.99</v>
      </c>
      <c r="L85" s="27">
        <f>INDEX(SCSbySite!L:L,MATCH($F85,SCSbySite!$A:$A,0))</f>
        <v>5.99</v>
      </c>
      <c r="M85" s="133" t="s">
        <v>293</v>
      </c>
      <c r="N85" s="2" t="str">
        <f t="shared" si="26"/>
        <v>-</v>
      </c>
      <c r="O85" s="2" t="str">
        <f t="shared" si="18"/>
        <v>-</v>
      </c>
      <c r="P85" s="2" t="str">
        <f t="shared" si="19"/>
        <v>-</v>
      </c>
      <c r="Q85" s="2" t="str">
        <f t="shared" si="20"/>
        <v>-</v>
      </c>
      <c r="R85" s="2" t="str">
        <f t="shared" si="21"/>
        <v>-</v>
      </c>
      <c r="S85" s="2" t="str">
        <f t="shared" si="22"/>
        <v>-</v>
      </c>
      <c r="T85" s="2" t="str">
        <f>IF(N85="-","-",N85 &amp; " TK-5 #" &amp; COUNTIF(N$2:N85,N85))</f>
        <v>-</v>
      </c>
      <c r="U85" s="2" t="str">
        <f>IF(O85="-","-",O85 &amp; " 6-8 #" &amp; COUNTIF(O$2:O85,O85))</f>
        <v>-</v>
      </c>
      <c r="V85" s="2" t="str">
        <f>IF(P85="-","-",P85 &amp; " 9-12 #" &amp; COUNTIF(P$2:P85,P85))</f>
        <v>-</v>
      </c>
      <c r="W85" s="36" t="str">
        <f t="shared" si="23"/>
        <v>-</v>
      </c>
      <c r="X85" s="36" t="str">
        <f t="shared" si="24"/>
        <v>-</v>
      </c>
      <c r="Y85" s="36" t="str">
        <f t="shared" si="25"/>
        <v>-</v>
      </c>
    </row>
    <row r="86" spans="1:25" ht="13" x14ac:dyDescent="0.15">
      <c r="A86" s="2">
        <v>353</v>
      </c>
      <c r="B86" s="2" t="s">
        <v>150</v>
      </c>
      <c r="C86" s="2" t="s">
        <v>149</v>
      </c>
      <c r="D86" s="2" t="s">
        <v>146</v>
      </c>
      <c r="E86" s="2" t="s">
        <v>140</v>
      </c>
      <c r="F86" s="26">
        <v>214</v>
      </c>
      <c r="G86" s="26">
        <f>IF(AND(D86="DR",NOT(ISERROR(F86)),F86&lt;&gt;"Private"),COUNTIFS(F$2:F86,F86,D$2:D86,"DR"),"-")</f>
        <v>1</v>
      </c>
      <c r="H86" s="26">
        <v>368.6</v>
      </c>
      <c r="I86" s="27">
        <f>INDEX(SCSbySite!I:I,MATCH($F86,SCSbySite!$A:$A,0))</f>
        <v>2.78</v>
      </c>
      <c r="J86" s="27">
        <f>INDEX(SCSbySite!J:J,MATCH($F86,SCSbySite!$A:$A,0))</f>
        <v>2.86</v>
      </c>
      <c r="K86" s="27">
        <f>INDEX(SCSbySite!K:K,MATCH($F86,SCSbySite!$A:$A,0))</f>
        <v>6.32</v>
      </c>
      <c r="L86" s="27">
        <f>INDEX(SCSbySite!L:L,MATCH($F86,SCSbySite!$A:$A,0))</f>
        <v>11.96</v>
      </c>
      <c r="M86" s="133" t="s">
        <v>294</v>
      </c>
      <c r="N86" s="2" t="str">
        <f t="shared" si="26"/>
        <v>-</v>
      </c>
      <c r="O86" s="2" t="str">
        <f t="shared" si="18"/>
        <v>-</v>
      </c>
      <c r="P86" s="2" t="str">
        <f t="shared" si="19"/>
        <v>-</v>
      </c>
      <c r="Q86" s="2" t="str">
        <f t="shared" si="20"/>
        <v>-</v>
      </c>
      <c r="R86" s="2" t="str">
        <f t="shared" si="21"/>
        <v>-</v>
      </c>
      <c r="S86" s="2" t="str">
        <f t="shared" si="22"/>
        <v>-</v>
      </c>
      <c r="T86" s="2" t="str">
        <f>IF(N86="-","-",N86 &amp; " TK-5 #" &amp; COUNTIF(N$2:N86,N86))</f>
        <v>-</v>
      </c>
      <c r="U86" s="2" t="str">
        <f>IF(O86="-","-",O86 &amp; " 6-8 #" &amp; COUNTIF(O$2:O86,O86))</f>
        <v>-</v>
      </c>
      <c r="V86" s="2" t="str">
        <f>IF(P86="-","-",P86 &amp; " 9-12 #" &amp; COUNTIF(P$2:P86,P86))</f>
        <v>-</v>
      </c>
      <c r="W86" s="36" t="str">
        <f t="shared" si="23"/>
        <v>-</v>
      </c>
      <c r="X86" s="36" t="str">
        <f t="shared" si="24"/>
        <v>-</v>
      </c>
      <c r="Y86" s="36" t="str">
        <f t="shared" si="25"/>
        <v>-</v>
      </c>
    </row>
    <row r="87" spans="1:25" ht="13" x14ac:dyDescent="0.15">
      <c r="A87" s="2">
        <v>354</v>
      </c>
      <c r="B87" s="2" t="s">
        <v>147</v>
      </c>
      <c r="C87" s="2" t="s">
        <v>147</v>
      </c>
      <c r="D87" s="2" t="s">
        <v>146</v>
      </c>
      <c r="E87" s="2" t="s">
        <v>140</v>
      </c>
      <c r="F87" s="26">
        <v>300</v>
      </c>
      <c r="G87" s="26">
        <f>IF(AND(D87="DR",NOT(ISERROR(F87)),F87&lt;&gt;"Private"),COUNTIFS(F$2:F87,F87,D$2:D87,"DR"),"-")</f>
        <v>1</v>
      </c>
      <c r="H87" s="26">
        <v>100.46</v>
      </c>
      <c r="I87" s="27">
        <f>INDEX(SCSbySite!I:I,MATCH($F87,SCSbySite!$A:$A,0))</f>
        <v>0</v>
      </c>
      <c r="J87" s="27">
        <f>INDEX(SCSbySite!J:J,MATCH($F87,SCSbySite!$A:$A,0))</f>
        <v>0</v>
      </c>
      <c r="K87" s="27">
        <f>INDEX(SCSbySite!K:K,MATCH($F87,SCSbySite!$A:$A,0))</f>
        <v>0</v>
      </c>
      <c r="L87" s="27">
        <f>INDEX(SCSbySite!L:L,MATCH($F87,SCSbySite!$A:$A,0))</f>
        <v>0</v>
      </c>
      <c r="M87" s="133" t="s">
        <v>293</v>
      </c>
      <c r="N87" s="2" t="str">
        <f t="shared" si="26"/>
        <v>-</v>
      </c>
      <c r="O87" s="2" t="str">
        <f t="shared" si="18"/>
        <v>-</v>
      </c>
      <c r="P87" s="2" t="str">
        <f t="shared" si="19"/>
        <v>-</v>
      </c>
      <c r="Q87" s="2" t="str">
        <f t="shared" si="20"/>
        <v>-</v>
      </c>
      <c r="R87" s="2" t="str">
        <f t="shared" si="21"/>
        <v>-</v>
      </c>
      <c r="S87" s="2" t="str">
        <f t="shared" si="22"/>
        <v>-</v>
      </c>
      <c r="T87" s="2" t="str">
        <f>IF(N87="-","-",N87 &amp; " TK-5 #" &amp; COUNTIF(N$2:N87,N87))</f>
        <v>-</v>
      </c>
      <c r="U87" s="2" t="str">
        <f>IF(O87="-","-",O87 &amp; " 6-8 #" &amp; COUNTIF(O$2:O87,O87))</f>
        <v>-</v>
      </c>
      <c r="V87" s="2" t="str">
        <f>IF(P87="-","-",P87 &amp; " 9-12 #" &amp; COUNTIF(P$2:P87,P87))</f>
        <v>-</v>
      </c>
      <c r="W87" s="36" t="str">
        <f t="shared" si="23"/>
        <v>-</v>
      </c>
      <c r="X87" s="36" t="str">
        <f t="shared" si="24"/>
        <v>-</v>
      </c>
      <c r="Y87" s="36" t="str">
        <f t="shared" si="25"/>
        <v>-</v>
      </c>
    </row>
    <row r="88" spans="1:25" ht="15.75" customHeight="1" x14ac:dyDescent="0.15">
      <c r="Q88" s="2"/>
      <c r="R88" s="2"/>
      <c r="S88" s="2"/>
    </row>
  </sheetData>
  <autoFilter ref="A1:Y87" xr:uid="{49C2B2AC-AFB4-1A4B-B29D-0BF36E8EDB6A}">
    <sortState ref="A2:Y87">
      <sortCondition descending="1" ref="D1:D87"/>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REFERENCE</vt:lpstr>
      <vt:lpstr>SCSOverview</vt:lpstr>
      <vt:lpstr>SCSbySchool</vt:lpstr>
      <vt:lpstr>SCSAllocationbySite</vt:lpstr>
      <vt:lpstr>SCSEntitlementbySpan</vt:lpstr>
      <vt:lpstr>SCSbyHSAASpan</vt:lpstr>
      <vt:lpstr>JRooms</vt:lpstr>
      <vt:lpstr>JRoomSCS</vt:lpstr>
      <vt:lpstr>SchoolList</vt:lpstr>
      <vt:lpstr>SCSbySite</vt:lpstr>
      <vt:lpstr>ChADAProjections</vt:lpstr>
      <vt:lpstr>SchoolList!_FilterDatabase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2018-12-07T00:45:47Z</dcterms:created>
  <dcterms:modified xsi:type="dcterms:W3CDTF">2019-02-04T20:22:27Z</dcterms:modified>
</cp:coreProperties>
</file>